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MOJE (C)\PRACOVNÍ\2024-005 ZN větrolamy Prosiměřice\Prosiměřice - ZD\"/>
    </mc:Choice>
  </mc:AlternateContent>
  <xr:revisionPtr revIDLastSave="0" documentId="13_ncr:1_{34F5DD00-0A20-461F-807F-47BEC1B9A777}" xr6:coauthVersionLast="47" xr6:coauthVersionMax="47" xr10:uidLastSave="{00000000-0000-0000-0000-000000000000}"/>
  <bookViews>
    <workbookView xWindow="24636" yWindow="948" windowWidth="21432" windowHeight="12708" xr2:uid="{00000000-000D-0000-FFFF-FFFF00000000}"/>
  </bookViews>
  <sheets>
    <sheet name="Rekapitulace stavby" sheetId="1" r:id="rId1"/>
    <sheet name="SO-1 - Větrolam TEO1" sheetId="2" r:id="rId2"/>
    <sheet name="SO-1-1N - TEO1 - následná..." sheetId="3" r:id="rId3"/>
    <sheet name="SO-1-2N - TEO1 - následná..." sheetId="4" r:id="rId4"/>
    <sheet name="SO-1-3N - TEO1 - následná..." sheetId="5" r:id="rId5"/>
    <sheet name="SO-2 - Větrolam TEO2" sheetId="6" r:id="rId6"/>
    <sheet name="SO-2-1N - TEO2 - následná..." sheetId="7" r:id="rId7"/>
    <sheet name="SO-2-2N - TEO2 - následná..." sheetId="8" r:id="rId8"/>
    <sheet name="SO-2-3N - TEO2 - následná..." sheetId="9" r:id="rId9"/>
    <sheet name="SO-3 - Větrolam TEO3" sheetId="10" r:id="rId10"/>
    <sheet name="SO-3-1N - TEO3 - následná..." sheetId="11" r:id="rId11"/>
    <sheet name="SO-3-2N - TEO3 - následná..." sheetId="12" r:id="rId12"/>
    <sheet name="SO-3-3N - TEO3 - následná..." sheetId="13" r:id="rId13"/>
    <sheet name="SO-4 - Větrolam TEO4" sheetId="14" r:id="rId14"/>
    <sheet name="SO-4-1N - TEO4 - následná..." sheetId="15" r:id="rId15"/>
    <sheet name="SO-4-2N - TEO4 - následná..." sheetId="16" r:id="rId16"/>
    <sheet name="SO-4-3N - TEO4 - následná..." sheetId="17" r:id="rId17"/>
    <sheet name="SO-5 - Větrolam TEO5" sheetId="18" r:id="rId18"/>
    <sheet name="SO-5-1N -  TEO5 - následn..." sheetId="19" r:id="rId19"/>
    <sheet name="SO-5-2N -  TEO5 - následn..." sheetId="20" r:id="rId20"/>
    <sheet name="SO-5-3N -  TEO5 - následn..." sheetId="21" r:id="rId21"/>
  </sheets>
  <definedNames>
    <definedName name="_xlnm._FilterDatabase" localSheetId="1" hidden="1">'SO-1 - Větrolam TEO1'!$C$86:$K$190</definedName>
    <definedName name="_xlnm._FilterDatabase" localSheetId="2" hidden="1">'SO-1-1N - TEO1 - následná...'!$C$86:$K$116</definedName>
    <definedName name="_xlnm._FilterDatabase" localSheetId="3" hidden="1">'SO-1-2N - TEO1 - následná...'!$C$86:$K$116</definedName>
    <definedName name="_xlnm._FilterDatabase" localSheetId="4" hidden="1">'SO-1-3N - TEO1 - následná...'!$C$86:$K$116</definedName>
    <definedName name="_xlnm._FilterDatabase" localSheetId="5" hidden="1">'SO-2 - Větrolam TEO2'!$C$86:$K$189</definedName>
    <definedName name="_xlnm._FilterDatabase" localSheetId="6" hidden="1">'SO-2-1N - TEO2 - následná...'!$C$86:$K$116</definedName>
    <definedName name="_xlnm._FilterDatabase" localSheetId="7" hidden="1">'SO-2-2N - TEO2 - následná...'!$C$86:$K$116</definedName>
    <definedName name="_xlnm._FilterDatabase" localSheetId="8" hidden="1">'SO-2-3N - TEO2 - následná...'!$C$86:$K$116</definedName>
    <definedName name="_xlnm._FilterDatabase" localSheetId="9" hidden="1">'SO-3 - Větrolam TEO3'!$C$86:$K$187</definedName>
    <definedName name="_xlnm._FilterDatabase" localSheetId="10" hidden="1">'SO-3-1N - TEO3 - následná...'!$C$86:$K$116</definedName>
    <definedName name="_xlnm._FilterDatabase" localSheetId="11" hidden="1">'SO-3-2N - TEO3 - následná...'!$C$86:$K$116</definedName>
    <definedName name="_xlnm._FilterDatabase" localSheetId="12" hidden="1">'SO-3-3N - TEO3 - následná...'!$C$86:$K$116</definedName>
    <definedName name="_xlnm._FilterDatabase" localSheetId="13" hidden="1">'SO-4 - Větrolam TEO4'!$C$86:$K$189</definedName>
    <definedName name="_xlnm._FilterDatabase" localSheetId="14" hidden="1">'SO-4-1N - TEO4 - následná...'!$C$86:$K$116</definedName>
    <definedName name="_xlnm._FilterDatabase" localSheetId="15" hidden="1">'SO-4-2N - TEO4 - následná...'!$C$86:$K$116</definedName>
    <definedName name="_xlnm._FilterDatabase" localSheetId="16" hidden="1">'SO-4-3N - TEO4 - následná...'!$C$86:$K$116</definedName>
    <definedName name="_xlnm._FilterDatabase" localSheetId="17" hidden="1">'SO-5 - Větrolam TEO5'!$C$86:$K$187</definedName>
    <definedName name="_xlnm._FilterDatabase" localSheetId="18" hidden="1">'SO-5-1N -  TEO5 - následn...'!$C$86:$K$116</definedName>
    <definedName name="_xlnm._FilterDatabase" localSheetId="19" hidden="1">'SO-5-2N -  TEO5 - následn...'!$C$86:$K$116</definedName>
    <definedName name="_xlnm._FilterDatabase" localSheetId="20" hidden="1">'SO-5-3N -  TEO5 - následn...'!$C$86:$K$116</definedName>
    <definedName name="_xlnm.Print_Titles" localSheetId="0">'Rekapitulace stavby'!$52:$52</definedName>
    <definedName name="_xlnm.Print_Titles" localSheetId="1">'SO-1 - Větrolam TEO1'!$86:$86</definedName>
    <definedName name="_xlnm.Print_Titles" localSheetId="2">'SO-1-1N - TEO1 - následná...'!$86:$86</definedName>
    <definedName name="_xlnm.Print_Titles" localSheetId="3">'SO-1-2N - TEO1 - následná...'!$86:$86</definedName>
    <definedName name="_xlnm.Print_Titles" localSheetId="4">'SO-1-3N - TEO1 - následná...'!$86:$86</definedName>
    <definedName name="_xlnm.Print_Titles" localSheetId="5">'SO-2 - Větrolam TEO2'!$86:$86</definedName>
    <definedName name="_xlnm.Print_Titles" localSheetId="6">'SO-2-1N - TEO2 - následná...'!$86:$86</definedName>
    <definedName name="_xlnm.Print_Titles" localSheetId="7">'SO-2-2N - TEO2 - následná...'!$86:$86</definedName>
    <definedName name="_xlnm.Print_Titles" localSheetId="8">'SO-2-3N - TEO2 - následná...'!$86:$86</definedName>
    <definedName name="_xlnm.Print_Titles" localSheetId="9">'SO-3 - Větrolam TEO3'!$86:$86</definedName>
    <definedName name="_xlnm.Print_Titles" localSheetId="10">'SO-3-1N - TEO3 - následná...'!$86:$86</definedName>
    <definedName name="_xlnm.Print_Titles" localSheetId="11">'SO-3-2N - TEO3 - následná...'!$86:$86</definedName>
    <definedName name="_xlnm.Print_Titles" localSheetId="12">'SO-3-3N - TEO3 - následná...'!$86:$86</definedName>
    <definedName name="_xlnm.Print_Titles" localSheetId="13">'SO-4 - Větrolam TEO4'!$86:$86</definedName>
    <definedName name="_xlnm.Print_Titles" localSheetId="14">'SO-4-1N - TEO4 - následná...'!$86:$86</definedName>
    <definedName name="_xlnm.Print_Titles" localSheetId="15">'SO-4-2N - TEO4 - následná...'!$86:$86</definedName>
    <definedName name="_xlnm.Print_Titles" localSheetId="16">'SO-4-3N - TEO4 - následná...'!$86:$86</definedName>
    <definedName name="_xlnm.Print_Titles" localSheetId="17">'SO-5 - Větrolam TEO5'!$86:$86</definedName>
    <definedName name="_xlnm.Print_Titles" localSheetId="18">'SO-5-1N -  TEO5 - následn...'!$86:$86</definedName>
    <definedName name="_xlnm.Print_Titles" localSheetId="19">'SO-5-2N -  TEO5 - následn...'!$86:$86</definedName>
    <definedName name="_xlnm.Print_Titles" localSheetId="20">'SO-5-3N -  TEO5 - následn...'!$86:$86</definedName>
    <definedName name="_xlnm.Print_Area" localSheetId="0">'Rekapitulace stavby'!$D$4:$AO$36,'Rekapitulace stavby'!$C$42:$AQ$80</definedName>
    <definedName name="_xlnm.Print_Area" localSheetId="1">'SO-1 - Větrolam TEO1'!$C$4:$J$39,'SO-1 - Větrolam TEO1'!$C$74:$K$190</definedName>
    <definedName name="_xlnm.Print_Area" localSheetId="2">'SO-1-1N - TEO1 - následná...'!$C$4:$J$41,'SO-1-1N - TEO1 - následná...'!$C$72:$K$116</definedName>
    <definedName name="_xlnm.Print_Area" localSheetId="3">'SO-1-2N - TEO1 - následná...'!$C$4:$J$41,'SO-1-2N - TEO1 - následná...'!$C$72:$K$116</definedName>
    <definedName name="_xlnm.Print_Area" localSheetId="4">'SO-1-3N - TEO1 - následná...'!$C$4:$J$41,'SO-1-3N - TEO1 - následná...'!$C$72:$K$116</definedName>
    <definedName name="_xlnm.Print_Area" localSheetId="5">'SO-2 - Větrolam TEO2'!$C$4:$J$39,'SO-2 - Větrolam TEO2'!$C$74:$K$189</definedName>
    <definedName name="_xlnm.Print_Area" localSheetId="6">'SO-2-1N - TEO2 - následná...'!$C$4:$J$41,'SO-2-1N - TEO2 - následná...'!$C$72:$K$116</definedName>
    <definedName name="_xlnm.Print_Area" localSheetId="7">'SO-2-2N - TEO2 - následná...'!$C$4:$J$41,'SO-2-2N - TEO2 - následná...'!$C$72:$K$116</definedName>
    <definedName name="_xlnm.Print_Area" localSheetId="8">'SO-2-3N - TEO2 - následná...'!$C$4:$J$41,'SO-2-3N - TEO2 - následná...'!$C$72:$K$116</definedName>
    <definedName name="_xlnm.Print_Area" localSheetId="9">'SO-3 - Větrolam TEO3'!$C$4:$J$39,'SO-3 - Větrolam TEO3'!$C$74:$K$187</definedName>
    <definedName name="_xlnm.Print_Area" localSheetId="10">'SO-3-1N - TEO3 - následná...'!$C$4:$J$41,'SO-3-1N - TEO3 - následná...'!$C$72:$K$116</definedName>
    <definedName name="_xlnm.Print_Area" localSheetId="11">'SO-3-2N - TEO3 - následná...'!$C$4:$J$41,'SO-3-2N - TEO3 - následná...'!$C$72:$K$116</definedName>
    <definedName name="_xlnm.Print_Area" localSheetId="12">'SO-3-3N - TEO3 - následná...'!$C$4:$J$41,'SO-3-3N - TEO3 - následná...'!$C$72:$K$116</definedName>
    <definedName name="_xlnm.Print_Area" localSheetId="13">'SO-4 - Větrolam TEO4'!$C$4:$J$39,'SO-4 - Větrolam TEO4'!$C$74:$K$189</definedName>
    <definedName name="_xlnm.Print_Area" localSheetId="14">'SO-4-1N - TEO4 - následná...'!$C$4:$J$41,'SO-4-1N - TEO4 - následná...'!$C$72:$K$116</definedName>
    <definedName name="_xlnm.Print_Area" localSheetId="15">'SO-4-2N - TEO4 - následná...'!$C$4:$J$41,'SO-4-2N - TEO4 - následná...'!$C$72:$K$116</definedName>
    <definedName name="_xlnm.Print_Area" localSheetId="16">'SO-4-3N - TEO4 - následná...'!$C$4:$J$41,'SO-4-3N - TEO4 - následná...'!$C$72:$K$116</definedName>
    <definedName name="_xlnm.Print_Area" localSheetId="17">'SO-5 - Větrolam TEO5'!$C$4:$J$39,'SO-5 - Větrolam TEO5'!$C$74:$K$187</definedName>
    <definedName name="_xlnm.Print_Area" localSheetId="18">'SO-5-1N -  TEO5 - následn...'!$C$4:$J$41,'SO-5-1N -  TEO5 - následn...'!$C$72:$K$116</definedName>
    <definedName name="_xlnm.Print_Area" localSheetId="19">'SO-5-2N -  TEO5 - následn...'!$C$4:$J$41,'SO-5-2N -  TEO5 - následn...'!$C$72:$K$116</definedName>
    <definedName name="_xlnm.Print_Area" localSheetId="20">'SO-5-3N -  TEO5 - následn...'!$C$4:$J$41,'SO-5-3N -  TEO5 - následn...'!$C$72:$K$116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1" l="1"/>
  <c r="J38" i="21"/>
  <c r="AY79" i="1"/>
  <c r="J37" i="21"/>
  <c r="AX79" i="1"/>
  <c r="BI114" i="21"/>
  <c r="BH114" i="21"/>
  <c r="BG114" i="21"/>
  <c r="BF114" i="21"/>
  <c r="T114" i="21"/>
  <c r="R114" i="21"/>
  <c r="P114" i="21"/>
  <c r="BI112" i="21"/>
  <c r="BH112" i="21"/>
  <c r="BG112" i="21"/>
  <c r="BF112" i="21"/>
  <c r="T112" i="21"/>
  <c r="R112" i="21"/>
  <c r="P112" i="21"/>
  <c r="BI108" i="21"/>
  <c r="BH108" i="21"/>
  <c r="BG108" i="21"/>
  <c r="BF108" i="21"/>
  <c r="T108" i="21"/>
  <c r="R108" i="21"/>
  <c r="P108" i="21"/>
  <c r="BI106" i="21"/>
  <c r="BH106" i="21"/>
  <c r="BG106" i="21"/>
  <c r="BF106" i="21"/>
  <c r="T106" i="21"/>
  <c r="R106" i="21"/>
  <c r="P106" i="21"/>
  <c r="BI103" i="21"/>
  <c r="BH103" i="21"/>
  <c r="BG103" i="21"/>
  <c r="BF103" i="21"/>
  <c r="T103" i="21"/>
  <c r="R103" i="21"/>
  <c r="P103" i="21"/>
  <c r="BI99" i="21"/>
  <c r="BH99" i="21"/>
  <c r="BG99" i="21"/>
  <c r="BF99" i="21"/>
  <c r="T99" i="21"/>
  <c r="R99" i="21"/>
  <c r="P99" i="21"/>
  <c r="BI97" i="21"/>
  <c r="BH97" i="21"/>
  <c r="BG97" i="21"/>
  <c r="BF97" i="21"/>
  <c r="T97" i="21"/>
  <c r="R97" i="21"/>
  <c r="P97" i="21"/>
  <c r="BI93" i="21"/>
  <c r="BH93" i="21"/>
  <c r="BG93" i="21"/>
  <c r="BF93" i="21"/>
  <c r="T93" i="21"/>
  <c r="R93" i="21"/>
  <c r="P93" i="21"/>
  <c r="BI90" i="21"/>
  <c r="BH90" i="21"/>
  <c r="BG90" i="21"/>
  <c r="BF90" i="21"/>
  <c r="T90" i="21"/>
  <c r="R90" i="21"/>
  <c r="P90" i="21"/>
  <c r="J83" i="21"/>
  <c r="F83" i="21"/>
  <c r="F81" i="21"/>
  <c r="E79" i="21"/>
  <c r="J58" i="21"/>
  <c r="F58" i="21"/>
  <c r="F56" i="21"/>
  <c r="E54" i="21"/>
  <c r="J26" i="21"/>
  <c r="E26" i="21"/>
  <c r="J84" i="21" s="1"/>
  <c r="J25" i="21"/>
  <c r="J20" i="21"/>
  <c r="E20" i="21"/>
  <c r="F84" i="21"/>
  <c r="J19" i="21"/>
  <c r="J14" i="21"/>
  <c r="J56" i="21"/>
  <c r="E7" i="21"/>
  <c r="E75" i="21" s="1"/>
  <c r="J39" i="20"/>
  <c r="J38" i="20"/>
  <c r="AY78" i="1"/>
  <c r="J37" i="20"/>
  <c r="AX78" i="1"/>
  <c r="BI114" i="20"/>
  <c r="BH114" i="20"/>
  <c r="BG114" i="20"/>
  <c r="BF114" i="20"/>
  <c r="T114" i="20"/>
  <c r="R114" i="20"/>
  <c r="P114" i="20"/>
  <c r="BI112" i="20"/>
  <c r="BH112" i="20"/>
  <c r="BG112" i="20"/>
  <c r="BF112" i="20"/>
  <c r="T112" i="20"/>
  <c r="R112" i="20"/>
  <c r="P112" i="20"/>
  <c r="BI108" i="20"/>
  <c r="BH108" i="20"/>
  <c r="BG108" i="20"/>
  <c r="BF108" i="20"/>
  <c r="T108" i="20"/>
  <c r="R108" i="20"/>
  <c r="P108" i="20"/>
  <c r="BI106" i="20"/>
  <c r="BH106" i="20"/>
  <c r="BG106" i="20"/>
  <c r="BF106" i="20"/>
  <c r="T106" i="20"/>
  <c r="R106" i="20"/>
  <c r="P106" i="20"/>
  <c r="BI103" i="20"/>
  <c r="BH103" i="20"/>
  <c r="BG103" i="20"/>
  <c r="BF103" i="20"/>
  <c r="T103" i="20"/>
  <c r="R103" i="20"/>
  <c r="P103" i="20"/>
  <c r="BI99" i="20"/>
  <c r="BH99" i="20"/>
  <c r="BG99" i="20"/>
  <c r="BF99" i="20"/>
  <c r="T99" i="20"/>
  <c r="R99" i="20"/>
  <c r="P99" i="20"/>
  <c r="BI97" i="20"/>
  <c r="BH97" i="20"/>
  <c r="BG97" i="20"/>
  <c r="BF97" i="20"/>
  <c r="T97" i="20"/>
  <c r="R97" i="20"/>
  <c r="P97" i="20"/>
  <c r="BI93" i="20"/>
  <c r="BH93" i="20"/>
  <c r="BG93" i="20"/>
  <c r="BF93" i="20"/>
  <c r="T93" i="20"/>
  <c r="R93" i="20"/>
  <c r="P93" i="20"/>
  <c r="BI90" i="20"/>
  <c r="BH90" i="20"/>
  <c r="BG90" i="20"/>
  <c r="BF90" i="20"/>
  <c r="T90" i="20"/>
  <c r="R90" i="20"/>
  <c r="P90" i="20"/>
  <c r="J83" i="20"/>
  <c r="F83" i="20"/>
  <c r="F81" i="20"/>
  <c r="E79" i="20"/>
  <c r="J58" i="20"/>
  <c r="F58" i="20"/>
  <c r="F56" i="20"/>
  <c r="E54" i="20"/>
  <c r="J26" i="20"/>
  <c r="E26" i="20"/>
  <c r="J84" i="20"/>
  <c r="J25" i="20"/>
  <c r="J20" i="20"/>
  <c r="E20" i="20"/>
  <c r="F59" i="20"/>
  <c r="J19" i="20"/>
  <c r="J14" i="20"/>
  <c r="J56" i="20"/>
  <c r="E7" i="20"/>
  <c r="E50" i="20" s="1"/>
  <c r="J39" i="19"/>
  <c r="J38" i="19"/>
  <c r="AY77" i="1"/>
  <c r="J37" i="19"/>
  <c r="AX77" i="1"/>
  <c r="BI114" i="19"/>
  <c r="BH114" i="19"/>
  <c r="BG114" i="19"/>
  <c r="BF114" i="19"/>
  <c r="T114" i="19"/>
  <c r="R114" i="19"/>
  <c r="P114" i="19"/>
  <c r="BI112" i="19"/>
  <c r="BH112" i="19"/>
  <c r="BG112" i="19"/>
  <c r="BF112" i="19"/>
  <c r="T112" i="19"/>
  <c r="R112" i="19"/>
  <c r="P112" i="19"/>
  <c r="BI108" i="19"/>
  <c r="BH108" i="19"/>
  <c r="BG108" i="19"/>
  <c r="BF108" i="19"/>
  <c r="T108" i="19"/>
  <c r="R108" i="19"/>
  <c r="P108" i="19"/>
  <c r="BI106" i="19"/>
  <c r="BH106" i="19"/>
  <c r="BG106" i="19"/>
  <c r="BF106" i="19"/>
  <c r="T106" i="19"/>
  <c r="R106" i="19"/>
  <c r="P106" i="19"/>
  <c r="BI103" i="19"/>
  <c r="BH103" i="19"/>
  <c r="BG103" i="19"/>
  <c r="BF103" i="19"/>
  <c r="T103" i="19"/>
  <c r="R103" i="19"/>
  <c r="P103" i="19"/>
  <c r="BI99" i="19"/>
  <c r="BH99" i="19"/>
  <c r="BG99" i="19"/>
  <c r="BF99" i="19"/>
  <c r="T99" i="19"/>
  <c r="R99" i="19"/>
  <c r="P99" i="19"/>
  <c r="BI97" i="19"/>
  <c r="BH97" i="19"/>
  <c r="BG97" i="19"/>
  <c r="BF97" i="19"/>
  <c r="T97" i="19"/>
  <c r="R97" i="19"/>
  <c r="P97" i="19"/>
  <c r="BI93" i="19"/>
  <c r="BH93" i="19"/>
  <c r="BG93" i="19"/>
  <c r="BF93" i="19"/>
  <c r="T93" i="19"/>
  <c r="R93" i="19"/>
  <c r="P93" i="19"/>
  <c r="BI90" i="19"/>
  <c r="BH90" i="19"/>
  <c r="BG90" i="19"/>
  <c r="BF90" i="19"/>
  <c r="T90" i="19"/>
  <c r="R90" i="19"/>
  <c r="P90" i="19"/>
  <c r="J83" i="19"/>
  <c r="F83" i="19"/>
  <c r="F81" i="19"/>
  <c r="E79" i="19"/>
  <c r="J58" i="19"/>
  <c r="F58" i="19"/>
  <c r="F56" i="19"/>
  <c r="E54" i="19"/>
  <c r="J26" i="19"/>
  <c r="E26" i="19"/>
  <c r="J84" i="19"/>
  <c r="J25" i="19"/>
  <c r="J20" i="19"/>
  <c r="E20" i="19"/>
  <c r="F84" i="19" s="1"/>
  <c r="J19" i="19"/>
  <c r="J14" i="19"/>
  <c r="J81" i="19"/>
  <c r="E7" i="19"/>
  <c r="E50" i="19" s="1"/>
  <c r="J37" i="18"/>
  <c r="J36" i="18"/>
  <c r="AY76" i="1"/>
  <c r="J35" i="18"/>
  <c r="AX76" i="1"/>
  <c r="BI186" i="18"/>
  <c r="BH186" i="18"/>
  <c r="BG186" i="18"/>
  <c r="BF186" i="18"/>
  <c r="T186" i="18"/>
  <c r="T185" i="18"/>
  <c r="R186" i="18"/>
  <c r="R185" i="18"/>
  <c r="P186" i="18"/>
  <c r="P185" i="18"/>
  <c r="BI184" i="18"/>
  <c r="BH184" i="18"/>
  <c r="BG184" i="18"/>
  <c r="BF184" i="18"/>
  <c r="T184" i="18"/>
  <c r="R184" i="18"/>
  <c r="P184" i="18"/>
  <c r="BI182" i="18"/>
  <c r="BH182" i="18"/>
  <c r="BG182" i="18"/>
  <c r="BF182" i="18"/>
  <c r="T182" i="18"/>
  <c r="R182" i="18"/>
  <c r="P182" i="18"/>
  <c r="BI180" i="18"/>
  <c r="BH180" i="18"/>
  <c r="BG180" i="18"/>
  <c r="BF180" i="18"/>
  <c r="T180" i="18"/>
  <c r="R180" i="18"/>
  <c r="P180" i="18"/>
  <c r="BI178" i="18"/>
  <c r="BH178" i="18"/>
  <c r="BG178" i="18"/>
  <c r="BF178" i="18"/>
  <c r="T178" i="18"/>
  <c r="R178" i="18"/>
  <c r="P178" i="18"/>
  <c r="BI175" i="18"/>
  <c r="BH175" i="18"/>
  <c r="BG175" i="18"/>
  <c r="BF175" i="18"/>
  <c r="T175" i="18"/>
  <c r="R175" i="18"/>
  <c r="P175" i="18"/>
  <c r="BI174" i="18"/>
  <c r="BH174" i="18"/>
  <c r="BG174" i="18"/>
  <c r="BF174" i="18"/>
  <c r="T174" i="18"/>
  <c r="R174" i="18"/>
  <c r="P174" i="18"/>
  <c r="BI173" i="18"/>
  <c r="BH173" i="18"/>
  <c r="BG173" i="18"/>
  <c r="BF173" i="18"/>
  <c r="T173" i="18"/>
  <c r="R173" i="18"/>
  <c r="P173" i="18"/>
  <c r="BI172" i="18"/>
  <c r="BH172" i="18"/>
  <c r="BG172" i="18"/>
  <c r="BF172" i="18"/>
  <c r="T172" i="18"/>
  <c r="R172" i="18"/>
  <c r="P172" i="18"/>
  <c r="BI171" i="18"/>
  <c r="BH171" i="18"/>
  <c r="BG171" i="18"/>
  <c r="BF171" i="18"/>
  <c r="T171" i="18"/>
  <c r="R171" i="18"/>
  <c r="P171" i="18"/>
  <c r="BI170" i="18"/>
  <c r="BH170" i="18"/>
  <c r="BG170" i="18"/>
  <c r="BF170" i="18"/>
  <c r="T170" i="18"/>
  <c r="R170" i="18"/>
  <c r="P170" i="18"/>
  <c r="BI169" i="18"/>
  <c r="BH169" i="18"/>
  <c r="BG169" i="18"/>
  <c r="BF169" i="18"/>
  <c r="T169" i="18"/>
  <c r="R169" i="18"/>
  <c r="P169" i="18"/>
  <c r="BI168" i="18"/>
  <c r="BH168" i="18"/>
  <c r="BG168" i="18"/>
  <c r="BF168" i="18"/>
  <c r="T168" i="18"/>
  <c r="R168" i="18"/>
  <c r="P168" i="18"/>
  <c r="BI167" i="18"/>
  <c r="BH167" i="18"/>
  <c r="BG167" i="18"/>
  <c r="BF167" i="18"/>
  <c r="T167" i="18"/>
  <c r="R167" i="18"/>
  <c r="P167" i="18"/>
  <c r="BI166" i="18"/>
  <c r="BH166" i="18"/>
  <c r="BG166" i="18"/>
  <c r="BF166" i="18"/>
  <c r="T166" i="18"/>
  <c r="R166" i="18"/>
  <c r="P166" i="18"/>
  <c r="BI165" i="18"/>
  <c r="BH165" i="18"/>
  <c r="BG165" i="18"/>
  <c r="BF165" i="18"/>
  <c r="T165" i="18"/>
  <c r="R165" i="18"/>
  <c r="P165" i="18"/>
  <c r="BI164" i="18"/>
  <c r="BH164" i="18"/>
  <c r="BG164" i="18"/>
  <c r="BF164" i="18"/>
  <c r="T164" i="18"/>
  <c r="R164" i="18"/>
  <c r="P164" i="18"/>
  <c r="BI163" i="18"/>
  <c r="BH163" i="18"/>
  <c r="BG163" i="18"/>
  <c r="BF163" i="18"/>
  <c r="T163" i="18"/>
  <c r="R163" i="18"/>
  <c r="P163" i="18"/>
  <c r="BI162" i="18"/>
  <c r="BH162" i="18"/>
  <c r="BG162" i="18"/>
  <c r="BF162" i="18"/>
  <c r="T162" i="18"/>
  <c r="R162" i="18"/>
  <c r="P162" i="18"/>
  <c r="BI159" i="18"/>
  <c r="BH159" i="18"/>
  <c r="BG159" i="18"/>
  <c r="BF159" i="18"/>
  <c r="T159" i="18"/>
  <c r="R159" i="18"/>
  <c r="P159" i="18"/>
  <c r="BI156" i="18"/>
  <c r="BH156" i="18"/>
  <c r="BG156" i="18"/>
  <c r="BF156" i="18"/>
  <c r="T156" i="18"/>
  <c r="R156" i="18"/>
  <c r="P156" i="18"/>
  <c r="BI154" i="18"/>
  <c r="BH154" i="18"/>
  <c r="BG154" i="18"/>
  <c r="BF154" i="18"/>
  <c r="T154" i="18"/>
  <c r="R154" i="18"/>
  <c r="P154" i="18"/>
  <c r="BI147" i="18"/>
  <c r="BH147" i="18"/>
  <c r="BG147" i="18"/>
  <c r="BF147" i="18"/>
  <c r="T147" i="18"/>
  <c r="R147" i="18"/>
  <c r="P147" i="18"/>
  <c r="BI145" i="18"/>
  <c r="BH145" i="18"/>
  <c r="BG145" i="18"/>
  <c r="BF145" i="18"/>
  <c r="T145" i="18"/>
  <c r="R145" i="18"/>
  <c r="P145" i="18"/>
  <c r="BI142" i="18"/>
  <c r="BH142" i="18"/>
  <c r="BG142" i="18"/>
  <c r="BF142" i="18"/>
  <c r="T142" i="18"/>
  <c r="R142" i="18"/>
  <c r="P142" i="18"/>
  <c r="BI140" i="18"/>
  <c r="BH140" i="18"/>
  <c r="BG140" i="18"/>
  <c r="BF140" i="18"/>
  <c r="T140" i="18"/>
  <c r="R140" i="18"/>
  <c r="P140" i="18"/>
  <c r="BI138" i="18"/>
  <c r="BH138" i="18"/>
  <c r="BG138" i="18"/>
  <c r="BF138" i="18"/>
  <c r="T138" i="18"/>
  <c r="R138" i="18"/>
  <c r="P138" i="18"/>
  <c r="BI137" i="18"/>
  <c r="BH137" i="18"/>
  <c r="BG137" i="18"/>
  <c r="BF137" i="18"/>
  <c r="T137" i="18"/>
  <c r="R137" i="18"/>
  <c r="P137" i="18"/>
  <c r="BI133" i="18"/>
  <c r="BH133" i="18"/>
  <c r="BG133" i="18"/>
  <c r="BF133" i="18"/>
  <c r="T133" i="18"/>
  <c r="R133" i="18"/>
  <c r="P133" i="18"/>
  <c r="BI132" i="18"/>
  <c r="BH132" i="18"/>
  <c r="BG132" i="18"/>
  <c r="BF132" i="18"/>
  <c r="T132" i="18"/>
  <c r="R132" i="18"/>
  <c r="P132" i="18"/>
  <c r="BI129" i="18"/>
  <c r="BH129" i="18"/>
  <c r="BG129" i="18"/>
  <c r="BF129" i="18"/>
  <c r="T129" i="18"/>
  <c r="R129" i="18"/>
  <c r="P129" i="18"/>
  <c r="BI126" i="18"/>
  <c r="BH126" i="18"/>
  <c r="BG126" i="18"/>
  <c r="BF126" i="18"/>
  <c r="T126" i="18"/>
  <c r="R126" i="18"/>
  <c r="P126" i="18"/>
  <c r="BI123" i="18"/>
  <c r="BH123" i="18"/>
  <c r="BG123" i="18"/>
  <c r="BF123" i="18"/>
  <c r="T123" i="18"/>
  <c r="R123" i="18"/>
  <c r="P123" i="18"/>
  <c r="BI119" i="18"/>
  <c r="BH119" i="18"/>
  <c r="BG119" i="18"/>
  <c r="BF119" i="18"/>
  <c r="T119" i="18"/>
  <c r="R119" i="18"/>
  <c r="P119" i="18"/>
  <c r="BI116" i="18"/>
  <c r="BH116" i="18"/>
  <c r="BG116" i="18"/>
  <c r="BF116" i="18"/>
  <c r="T116" i="18"/>
  <c r="R116" i="18"/>
  <c r="P116" i="18"/>
  <c r="BI113" i="18"/>
  <c r="BH113" i="18"/>
  <c r="BG113" i="18"/>
  <c r="BF113" i="18"/>
  <c r="T113" i="18"/>
  <c r="R113" i="18"/>
  <c r="P113" i="18"/>
  <c r="BI109" i="18"/>
  <c r="BH109" i="18"/>
  <c r="BG109" i="18"/>
  <c r="BF109" i="18"/>
  <c r="T109" i="18"/>
  <c r="R109" i="18"/>
  <c r="P109" i="18"/>
  <c r="BI106" i="18"/>
  <c r="BH106" i="18"/>
  <c r="BG106" i="18"/>
  <c r="BF106" i="18"/>
  <c r="T106" i="18"/>
  <c r="R106" i="18"/>
  <c r="P106" i="18"/>
  <c r="BI104" i="18"/>
  <c r="BH104" i="18"/>
  <c r="BG104" i="18"/>
  <c r="BF104" i="18"/>
  <c r="T104" i="18"/>
  <c r="R104" i="18"/>
  <c r="P104" i="18"/>
  <c r="BI102" i="18"/>
  <c r="BH102" i="18"/>
  <c r="BG102" i="18"/>
  <c r="BF102" i="18"/>
  <c r="T102" i="18"/>
  <c r="R102" i="18"/>
  <c r="P102" i="18"/>
  <c r="BI100" i="18"/>
  <c r="BH100" i="18"/>
  <c r="BG100" i="18"/>
  <c r="BF100" i="18"/>
  <c r="T100" i="18"/>
  <c r="R100" i="18"/>
  <c r="P100" i="18"/>
  <c r="BI96" i="18"/>
  <c r="BH96" i="18"/>
  <c r="BG96" i="18"/>
  <c r="BF96" i="18"/>
  <c r="T96" i="18"/>
  <c r="R96" i="18"/>
  <c r="P96" i="18"/>
  <c r="BI94" i="18"/>
  <c r="BH94" i="18"/>
  <c r="BG94" i="18"/>
  <c r="BF94" i="18"/>
  <c r="T94" i="18"/>
  <c r="R94" i="18"/>
  <c r="P94" i="18"/>
  <c r="BI90" i="18"/>
  <c r="BH90" i="18"/>
  <c r="BG90" i="18"/>
  <c r="BF90" i="18"/>
  <c r="T90" i="18"/>
  <c r="R90" i="18"/>
  <c r="P90" i="18"/>
  <c r="J83" i="18"/>
  <c r="F83" i="18"/>
  <c r="F81" i="18"/>
  <c r="E79" i="18"/>
  <c r="J54" i="18"/>
  <c r="F54" i="18"/>
  <c r="F52" i="18"/>
  <c r="E50" i="18"/>
  <c r="J24" i="18"/>
  <c r="E24" i="18"/>
  <c r="J84" i="18"/>
  <c r="J23" i="18"/>
  <c r="J18" i="18"/>
  <c r="E18" i="18"/>
  <c r="F55" i="18"/>
  <c r="J17" i="18"/>
  <c r="J12" i="18"/>
  <c r="J81" i="18" s="1"/>
  <c r="E7" i="18"/>
  <c r="E77" i="18"/>
  <c r="J39" i="17"/>
  <c r="J38" i="17"/>
  <c r="AY74" i="1"/>
  <c r="J37" i="17"/>
  <c r="AX74" i="1"/>
  <c r="BI114" i="17"/>
  <c r="BH114" i="17"/>
  <c r="BG114" i="17"/>
  <c r="BF114" i="17"/>
  <c r="T114" i="17"/>
  <c r="R114" i="17"/>
  <c r="P114" i="17"/>
  <c r="BI112" i="17"/>
  <c r="BH112" i="17"/>
  <c r="BG112" i="17"/>
  <c r="BF112" i="17"/>
  <c r="T112" i="17"/>
  <c r="R112" i="17"/>
  <c r="P112" i="17"/>
  <c r="BI108" i="17"/>
  <c r="BH108" i="17"/>
  <c r="BG108" i="17"/>
  <c r="BF108" i="17"/>
  <c r="T108" i="17"/>
  <c r="R108" i="17"/>
  <c r="P108" i="17"/>
  <c r="BI106" i="17"/>
  <c r="BH106" i="17"/>
  <c r="BG106" i="17"/>
  <c r="BF106" i="17"/>
  <c r="T106" i="17"/>
  <c r="R106" i="17"/>
  <c r="P106" i="17"/>
  <c r="BI103" i="17"/>
  <c r="BH103" i="17"/>
  <c r="BG103" i="17"/>
  <c r="BF103" i="17"/>
  <c r="T103" i="17"/>
  <c r="R103" i="17"/>
  <c r="P103" i="17"/>
  <c r="BI99" i="17"/>
  <c r="BH99" i="17"/>
  <c r="BG99" i="17"/>
  <c r="BF99" i="17"/>
  <c r="T99" i="17"/>
  <c r="R99" i="17"/>
  <c r="P99" i="17"/>
  <c r="BI97" i="17"/>
  <c r="BH97" i="17"/>
  <c r="BG97" i="17"/>
  <c r="BF97" i="17"/>
  <c r="T97" i="17"/>
  <c r="R97" i="17"/>
  <c r="P97" i="17"/>
  <c r="BI93" i="17"/>
  <c r="BH93" i="17"/>
  <c r="BG93" i="17"/>
  <c r="BF93" i="17"/>
  <c r="T93" i="17"/>
  <c r="R93" i="17"/>
  <c r="P93" i="17"/>
  <c r="BI90" i="17"/>
  <c r="BH90" i="17"/>
  <c r="BG90" i="17"/>
  <c r="BF90" i="17"/>
  <c r="T90" i="17"/>
  <c r="R90" i="17"/>
  <c r="P90" i="17"/>
  <c r="J83" i="17"/>
  <c r="F83" i="17"/>
  <c r="F81" i="17"/>
  <c r="E79" i="17"/>
  <c r="J58" i="17"/>
  <c r="F58" i="17"/>
  <c r="F56" i="17"/>
  <c r="E54" i="17"/>
  <c r="J26" i="17"/>
  <c r="E26" i="17"/>
  <c r="J84" i="17"/>
  <c r="J25" i="17"/>
  <c r="J20" i="17"/>
  <c r="E20" i="17"/>
  <c r="F59" i="17"/>
  <c r="J19" i="17"/>
  <c r="J14" i="17"/>
  <c r="J56" i="17"/>
  <c r="E7" i="17"/>
  <c r="E50" i="17"/>
  <c r="J39" i="16"/>
  <c r="J38" i="16"/>
  <c r="AY73" i="1"/>
  <c r="J37" i="16"/>
  <c r="AX73" i="1"/>
  <c r="BI114" i="16"/>
  <c r="BH114" i="16"/>
  <c r="BG114" i="16"/>
  <c r="BF114" i="16"/>
  <c r="T114" i="16"/>
  <c r="R114" i="16"/>
  <c r="P114" i="16"/>
  <c r="BI112" i="16"/>
  <c r="BH112" i="16"/>
  <c r="BG112" i="16"/>
  <c r="BF112" i="16"/>
  <c r="T112" i="16"/>
  <c r="R112" i="16"/>
  <c r="P112" i="16"/>
  <c r="BI108" i="16"/>
  <c r="BH108" i="16"/>
  <c r="BG108" i="16"/>
  <c r="BF108" i="16"/>
  <c r="T108" i="16"/>
  <c r="R108" i="16"/>
  <c r="P108" i="16"/>
  <c r="BI106" i="16"/>
  <c r="BH106" i="16"/>
  <c r="BG106" i="16"/>
  <c r="BF106" i="16"/>
  <c r="T106" i="16"/>
  <c r="R106" i="16"/>
  <c r="P106" i="16"/>
  <c r="BI103" i="16"/>
  <c r="BH103" i="16"/>
  <c r="BG103" i="16"/>
  <c r="BF103" i="16"/>
  <c r="T103" i="16"/>
  <c r="R103" i="16"/>
  <c r="P103" i="16"/>
  <c r="BI99" i="16"/>
  <c r="BH99" i="16"/>
  <c r="BG99" i="16"/>
  <c r="BF99" i="16"/>
  <c r="T99" i="16"/>
  <c r="R99" i="16"/>
  <c r="P99" i="16"/>
  <c r="BI97" i="16"/>
  <c r="BH97" i="16"/>
  <c r="BG97" i="16"/>
  <c r="BF97" i="16"/>
  <c r="T97" i="16"/>
  <c r="R97" i="16"/>
  <c r="P97" i="16"/>
  <c r="BI93" i="16"/>
  <c r="BH93" i="16"/>
  <c r="BG93" i="16"/>
  <c r="BF93" i="16"/>
  <c r="T93" i="16"/>
  <c r="R93" i="16"/>
  <c r="P93" i="16"/>
  <c r="BI90" i="16"/>
  <c r="BH90" i="16"/>
  <c r="BG90" i="16"/>
  <c r="BF90" i="16"/>
  <c r="T90" i="16"/>
  <c r="R90" i="16"/>
  <c r="P90" i="16"/>
  <c r="J83" i="16"/>
  <c r="F83" i="16"/>
  <c r="F81" i="16"/>
  <c r="E79" i="16"/>
  <c r="J58" i="16"/>
  <c r="F58" i="16"/>
  <c r="F56" i="16"/>
  <c r="E54" i="16"/>
  <c r="J26" i="16"/>
  <c r="E26" i="16"/>
  <c r="J59" i="16"/>
  <c r="J25" i="16"/>
  <c r="J20" i="16"/>
  <c r="E20" i="16"/>
  <c r="F84" i="16"/>
  <c r="J19" i="16"/>
  <c r="J14" i="16"/>
  <c r="J56" i="16"/>
  <c r="E7" i="16"/>
  <c r="E75" i="16"/>
  <c r="J39" i="15"/>
  <c r="J38" i="15"/>
  <c r="AY72" i="1"/>
  <c r="J37" i="15"/>
  <c r="AX72" i="1"/>
  <c r="BI114" i="15"/>
  <c r="BH114" i="15"/>
  <c r="BG114" i="15"/>
  <c r="BF114" i="15"/>
  <c r="T114" i="15"/>
  <c r="R114" i="15"/>
  <c r="P114" i="15"/>
  <c r="BI112" i="15"/>
  <c r="BH112" i="15"/>
  <c r="BG112" i="15"/>
  <c r="BF112" i="15"/>
  <c r="T112" i="15"/>
  <c r="R112" i="15"/>
  <c r="P112" i="15"/>
  <c r="BI108" i="15"/>
  <c r="BH108" i="15"/>
  <c r="BG108" i="15"/>
  <c r="BF108" i="15"/>
  <c r="T108" i="15"/>
  <c r="R108" i="15"/>
  <c r="P108" i="15"/>
  <c r="BI106" i="15"/>
  <c r="BH106" i="15"/>
  <c r="BG106" i="15"/>
  <c r="BF106" i="15"/>
  <c r="T106" i="15"/>
  <c r="R106" i="15"/>
  <c r="P106" i="15"/>
  <c r="BI103" i="15"/>
  <c r="BH103" i="15"/>
  <c r="BG103" i="15"/>
  <c r="BF103" i="15"/>
  <c r="T103" i="15"/>
  <c r="R103" i="15"/>
  <c r="P103" i="15"/>
  <c r="BI99" i="15"/>
  <c r="BH99" i="15"/>
  <c r="BG99" i="15"/>
  <c r="BF99" i="15"/>
  <c r="T99" i="15"/>
  <c r="R99" i="15"/>
  <c r="P99" i="15"/>
  <c r="BI97" i="15"/>
  <c r="BH97" i="15"/>
  <c r="BG97" i="15"/>
  <c r="BF97" i="15"/>
  <c r="T97" i="15"/>
  <c r="R97" i="15"/>
  <c r="P97" i="15"/>
  <c r="BI93" i="15"/>
  <c r="BH93" i="15"/>
  <c r="BG93" i="15"/>
  <c r="BF93" i="15"/>
  <c r="T93" i="15"/>
  <c r="R93" i="15"/>
  <c r="P93" i="15"/>
  <c r="BI90" i="15"/>
  <c r="BH90" i="15"/>
  <c r="BG90" i="15"/>
  <c r="BF90" i="15"/>
  <c r="T90" i="15"/>
  <c r="R90" i="15"/>
  <c r="P90" i="15"/>
  <c r="J83" i="15"/>
  <c r="F83" i="15"/>
  <c r="F81" i="15"/>
  <c r="E79" i="15"/>
  <c r="J58" i="15"/>
  <c r="F58" i="15"/>
  <c r="F56" i="15"/>
  <c r="E54" i="15"/>
  <c r="J26" i="15"/>
  <c r="E26" i="15"/>
  <c r="J84" i="15"/>
  <c r="J25" i="15"/>
  <c r="J20" i="15"/>
  <c r="E20" i="15"/>
  <c r="F59" i="15"/>
  <c r="J19" i="15"/>
  <c r="J14" i="15"/>
  <c r="J56" i="15"/>
  <c r="E7" i="15"/>
  <c r="E75" i="15"/>
  <c r="J37" i="14"/>
  <c r="J36" i="14"/>
  <c r="AY71" i="1"/>
  <c r="J35" i="14"/>
  <c r="AX71" i="1"/>
  <c r="BI188" i="14"/>
  <c r="BH188" i="14"/>
  <c r="BG188" i="14"/>
  <c r="BF188" i="14"/>
  <c r="T188" i="14"/>
  <c r="T187" i="14"/>
  <c r="R188" i="14"/>
  <c r="R187" i="14"/>
  <c r="P188" i="14"/>
  <c r="P187" i="14"/>
  <c r="BI186" i="14"/>
  <c r="BH186" i="14"/>
  <c r="BG186" i="14"/>
  <c r="BF186" i="14"/>
  <c r="T186" i="14"/>
  <c r="R186" i="14"/>
  <c r="P186" i="14"/>
  <c r="BI184" i="14"/>
  <c r="BH184" i="14"/>
  <c r="BG184" i="14"/>
  <c r="BF184" i="14"/>
  <c r="T184" i="14"/>
  <c r="R184" i="14"/>
  <c r="P184" i="14"/>
  <c r="BI182" i="14"/>
  <c r="BH182" i="14"/>
  <c r="BG182" i="14"/>
  <c r="BF182" i="14"/>
  <c r="T182" i="14"/>
  <c r="R182" i="14"/>
  <c r="P182" i="14"/>
  <c r="BI180" i="14"/>
  <c r="BH180" i="14"/>
  <c r="BG180" i="14"/>
  <c r="BF180" i="14"/>
  <c r="T180" i="14"/>
  <c r="R180" i="14"/>
  <c r="P180" i="14"/>
  <c r="BI177" i="14"/>
  <c r="BH177" i="14"/>
  <c r="BG177" i="14"/>
  <c r="BF177" i="14"/>
  <c r="T177" i="14"/>
  <c r="R177" i="14"/>
  <c r="P177" i="14"/>
  <c r="BI176" i="14"/>
  <c r="BH176" i="14"/>
  <c r="BG176" i="14"/>
  <c r="BF176" i="14"/>
  <c r="T176" i="14"/>
  <c r="R176" i="14"/>
  <c r="P176" i="14"/>
  <c r="BI175" i="14"/>
  <c r="BH175" i="14"/>
  <c r="BG175" i="14"/>
  <c r="BF175" i="14"/>
  <c r="T175" i="14"/>
  <c r="R175" i="14"/>
  <c r="P175" i="14"/>
  <c r="BI174" i="14"/>
  <c r="BH174" i="14"/>
  <c r="BG174" i="14"/>
  <c r="BF174" i="14"/>
  <c r="T174" i="14"/>
  <c r="R174" i="14"/>
  <c r="P174" i="14"/>
  <c r="BI173" i="14"/>
  <c r="BH173" i="14"/>
  <c r="BG173" i="14"/>
  <c r="BF173" i="14"/>
  <c r="T173" i="14"/>
  <c r="R173" i="14"/>
  <c r="P173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59" i="14"/>
  <c r="BH159" i="14"/>
  <c r="BG159" i="14"/>
  <c r="BF159" i="14"/>
  <c r="T159" i="14"/>
  <c r="R159" i="14"/>
  <c r="P159" i="14"/>
  <c r="BI156" i="14"/>
  <c r="BH156" i="14"/>
  <c r="BG156" i="14"/>
  <c r="BF156" i="14"/>
  <c r="T156" i="14"/>
  <c r="R156" i="14"/>
  <c r="P156" i="14"/>
  <c r="BI154" i="14"/>
  <c r="BH154" i="14"/>
  <c r="BG154" i="14"/>
  <c r="BF154" i="14"/>
  <c r="T154" i="14"/>
  <c r="R154" i="14"/>
  <c r="P154" i="14"/>
  <c r="BI147" i="14"/>
  <c r="BH147" i="14"/>
  <c r="BG147" i="14"/>
  <c r="BF147" i="14"/>
  <c r="T147" i="14"/>
  <c r="R147" i="14"/>
  <c r="P147" i="14"/>
  <c r="BI145" i="14"/>
  <c r="BH145" i="14"/>
  <c r="BG145" i="14"/>
  <c r="BF145" i="14"/>
  <c r="T145" i="14"/>
  <c r="R145" i="14"/>
  <c r="P145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29" i="14"/>
  <c r="BH129" i="14"/>
  <c r="BG129" i="14"/>
  <c r="BF129" i="14"/>
  <c r="T129" i="14"/>
  <c r="R129" i="14"/>
  <c r="P129" i="14"/>
  <c r="BI126" i="14"/>
  <c r="BH126" i="14"/>
  <c r="BG126" i="14"/>
  <c r="BF126" i="14"/>
  <c r="T126" i="14"/>
  <c r="R126" i="14"/>
  <c r="P126" i="14"/>
  <c r="BI123" i="14"/>
  <c r="BH123" i="14"/>
  <c r="BG123" i="14"/>
  <c r="BF123" i="14"/>
  <c r="T123" i="14"/>
  <c r="R123" i="14"/>
  <c r="P123" i="14"/>
  <c r="BI119" i="14"/>
  <c r="BH119" i="14"/>
  <c r="BG119" i="14"/>
  <c r="BF119" i="14"/>
  <c r="T119" i="14"/>
  <c r="R119" i="14"/>
  <c r="P119" i="14"/>
  <c r="BI116" i="14"/>
  <c r="BH116" i="14"/>
  <c r="BG116" i="14"/>
  <c r="BF116" i="14"/>
  <c r="T116" i="14"/>
  <c r="R116" i="14"/>
  <c r="P116" i="14"/>
  <c r="BI113" i="14"/>
  <c r="BH113" i="14"/>
  <c r="BG113" i="14"/>
  <c r="BF113" i="14"/>
  <c r="T113" i="14"/>
  <c r="R113" i="14"/>
  <c r="P113" i="14"/>
  <c r="BI109" i="14"/>
  <c r="BH109" i="14"/>
  <c r="BG109" i="14"/>
  <c r="BF109" i="14"/>
  <c r="T109" i="14"/>
  <c r="R109" i="14"/>
  <c r="P109" i="14"/>
  <c r="BI106" i="14"/>
  <c r="BH106" i="14"/>
  <c r="BG106" i="14"/>
  <c r="BF106" i="14"/>
  <c r="T106" i="14"/>
  <c r="R106" i="14"/>
  <c r="P106" i="14"/>
  <c r="BI104" i="14"/>
  <c r="BH104" i="14"/>
  <c r="BG104" i="14"/>
  <c r="BF104" i="14"/>
  <c r="T104" i="14"/>
  <c r="R104" i="14"/>
  <c r="P104" i="14"/>
  <c r="BI102" i="14"/>
  <c r="BH102" i="14"/>
  <c r="BG102" i="14"/>
  <c r="BF102" i="14"/>
  <c r="T102" i="14"/>
  <c r="R102" i="14"/>
  <c r="P102" i="14"/>
  <c r="BI100" i="14"/>
  <c r="BH100" i="14"/>
  <c r="BG100" i="14"/>
  <c r="BF100" i="14"/>
  <c r="T100" i="14"/>
  <c r="R100" i="14"/>
  <c r="P100" i="14"/>
  <c r="BI96" i="14"/>
  <c r="BH96" i="14"/>
  <c r="BG96" i="14"/>
  <c r="BF96" i="14"/>
  <c r="T96" i="14"/>
  <c r="R96" i="14"/>
  <c r="P96" i="14"/>
  <c r="BI94" i="14"/>
  <c r="BH94" i="14"/>
  <c r="BG94" i="14"/>
  <c r="BF94" i="14"/>
  <c r="T94" i="14"/>
  <c r="R94" i="14"/>
  <c r="P94" i="14"/>
  <c r="BI90" i="14"/>
  <c r="BH90" i="14"/>
  <c r="BG90" i="14"/>
  <c r="BF90" i="14"/>
  <c r="T90" i="14"/>
  <c r="R90" i="14"/>
  <c r="P90" i="14"/>
  <c r="J83" i="14"/>
  <c r="F83" i="14"/>
  <c r="F81" i="14"/>
  <c r="E79" i="14"/>
  <c r="J54" i="14"/>
  <c r="F54" i="14"/>
  <c r="F52" i="14"/>
  <c r="E50" i="14"/>
  <c r="J24" i="14"/>
  <c r="E24" i="14"/>
  <c r="J55" i="14"/>
  <c r="J23" i="14"/>
  <c r="J18" i="14"/>
  <c r="E18" i="14"/>
  <c r="F55" i="14" s="1"/>
  <c r="J17" i="14"/>
  <c r="J12" i="14"/>
  <c r="J52" i="14" s="1"/>
  <c r="E7" i="14"/>
  <c r="E77" i="14"/>
  <c r="J39" i="13"/>
  <c r="J38" i="13"/>
  <c r="AY69" i="1"/>
  <c r="J37" i="13"/>
  <c r="AX69" i="1"/>
  <c r="BI114" i="13"/>
  <c r="BH114" i="13"/>
  <c r="BG114" i="13"/>
  <c r="BF114" i="13"/>
  <c r="T114" i="13"/>
  <c r="R114" i="13"/>
  <c r="P114" i="13"/>
  <c r="BI112" i="13"/>
  <c r="BH112" i="13"/>
  <c r="BG112" i="13"/>
  <c r="BF112" i="13"/>
  <c r="T112" i="13"/>
  <c r="R112" i="13"/>
  <c r="P112" i="13"/>
  <c r="BI108" i="13"/>
  <c r="BH108" i="13"/>
  <c r="BG108" i="13"/>
  <c r="BF108" i="13"/>
  <c r="T108" i="13"/>
  <c r="R108" i="13"/>
  <c r="P108" i="13"/>
  <c r="BI106" i="13"/>
  <c r="BH106" i="13"/>
  <c r="BG106" i="13"/>
  <c r="BF106" i="13"/>
  <c r="T106" i="13"/>
  <c r="R106" i="13"/>
  <c r="P106" i="13"/>
  <c r="BI103" i="13"/>
  <c r="BH103" i="13"/>
  <c r="BG103" i="13"/>
  <c r="BF103" i="13"/>
  <c r="T103" i="13"/>
  <c r="R103" i="13"/>
  <c r="P103" i="13"/>
  <c r="BI99" i="13"/>
  <c r="BH99" i="13"/>
  <c r="BG99" i="13"/>
  <c r="BF99" i="13"/>
  <c r="T99" i="13"/>
  <c r="R99" i="13"/>
  <c r="P99" i="13"/>
  <c r="BI97" i="13"/>
  <c r="BH97" i="13"/>
  <c r="BG97" i="13"/>
  <c r="BF97" i="13"/>
  <c r="T97" i="13"/>
  <c r="R97" i="13"/>
  <c r="P97" i="13"/>
  <c r="BI93" i="13"/>
  <c r="BH93" i="13"/>
  <c r="BG93" i="13"/>
  <c r="BF93" i="13"/>
  <c r="T93" i="13"/>
  <c r="R93" i="13"/>
  <c r="P93" i="13"/>
  <c r="BI90" i="13"/>
  <c r="BH90" i="13"/>
  <c r="BG90" i="13"/>
  <c r="BF90" i="13"/>
  <c r="T90" i="13"/>
  <c r="R90" i="13"/>
  <c r="P90" i="13"/>
  <c r="J83" i="13"/>
  <c r="F83" i="13"/>
  <c r="F81" i="13"/>
  <c r="E79" i="13"/>
  <c r="J58" i="13"/>
  <c r="F58" i="13"/>
  <c r="F56" i="13"/>
  <c r="E54" i="13"/>
  <c r="J26" i="13"/>
  <c r="E26" i="13"/>
  <c r="J84" i="13" s="1"/>
  <c r="J25" i="13"/>
  <c r="J20" i="13"/>
  <c r="E20" i="13"/>
  <c r="F84" i="13"/>
  <c r="J19" i="13"/>
  <c r="J14" i="13"/>
  <c r="J81" i="13" s="1"/>
  <c r="E7" i="13"/>
  <c r="E75" i="13"/>
  <c r="J39" i="12"/>
  <c r="J38" i="12"/>
  <c r="AY68" i="1"/>
  <c r="J37" i="12"/>
  <c r="AX68" i="1"/>
  <c r="BI114" i="12"/>
  <c r="BH114" i="12"/>
  <c r="BG114" i="12"/>
  <c r="BF114" i="12"/>
  <c r="T114" i="12"/>
  <c r="R114" i="12"/>
  <c r="P114" i="12"/>
  <c r="BI112" i="12"/>
  <c r="BH112" i="12"/>
  <c r="BG112" i="12"/>
  <c r="BF112" i="12"/>
  <c r="T112" i="12"/>
  <c r="R112" i="12"/>
  <c r="P112" i="12"/>
  <c r="BI108" i="12"/>
  <c r="BH108" i="12"/>
  <c r="BG108" i="12"/>
  <c r="BF108" i="12"/>
  <c r="T108" i="12"/>
  <c r="R108" i="12"/>
  <c r="P108" i="12"/>
  <c r="BI106" i="12"/>
  <c r="BH106" i="12"/>
  <c r="BG106" i="12"/>
  <c r="BF106" i="12"/>
  <c r="T106" i="12"/>
  <c r="R106" i="12"/>
  <c r="P106" i="12"/>
  <c r="BI103" i="12"/>
  <c r="BH103" i="12"/>
  <c r="BG103" i="12"/>
  <c r="BF103" i="12"/>
  <c r="T103" i="12"/>
  <c r="R103" i="12"/>
  <c r="P103" i="12"/>
  <c r="BI99" i="12"/>
  <c r="BH99" i="12"/>
  <c r="BG99" i="12"/>
  <c r="BF99" i="12"/>
  <c r="T99" i="12"/>
  <c r="R99" i="12"/>
  <c r="P99" i="12"/>
  <c r="BI97" i="12"/>
  <c r="BH97" i="12"/>
  <c r="BG97" i="12"/>
  <c r="BF97" i="12"/>
  <c r="T97" i="12"/>
  <c r="R97" i="12"/>
  <c r="P97" i="12"/>
  <c r="BI93" i="12"/>
  <c r="BH93" i="12"/>
  <c r="BG93" i="12"/>
  <c r="BF93" i="12"/>
  <c r="T93" i="12"/>
  <c r="R93" i="12"/>
  <c r="P93" i="12"/>
  <c r="BI90" i="12"/>
  <c r="BH90" i="12"/>
  <c r="BG90" i="12"/>
  <c r="BF90" i="12"/>
  <c r="T90" i="12"/>
  <c r="R90" i="12"/>
  <c r="P90" i="12"/>
  <c r="J83" i="12"/>
  <c r="F83" i="12"/>
  <c r="F81" i="12"/>
  <c r="E79" i="12"/>
  <c r="J58" i="12"/>
  <c r="F58" i="12"/>
  <c r="F56" i="12"/>
  <c r="E54" i="12"/>
  <c r="J26" i="12"/>
  <c r="E26" i="12"/>
  <c r="J84" i="12" s="1"/>
  <c r="J25" i="12"/>
  <c r="J20" i="12"/>
  <c r="E20" i="12"/>
  <c r="F59" i="12"/>
  <c r="J19" i="12"/>
  <c r="J14" i="12"/>
  <c r="J56" i="12" s="1"/>
  <c r="E7" i="12"/>
  <c r="E50" i="12"/>
  <c r="J39" i="11"/>
  <c r="J38" i="11"/>
  <c r="AY67" i="1"/>
  <c r="J37" i="11"/>
  <c r="AX67" i="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3" i="11"/>
  <c r="BH103" i="11"/>
  <c r="BG103" i="11"/>
  <c r="BF103" i="11"/>
  <c r="T103" i="11"/>
  <c r="R103" i="11"/>
  <c r="P103" i="11"/>
  <c r="BI99" i="11"/>
  <c r="BH99" i="11"/>
  <c r="BG99" i="11"/>
  <c r="BF99" i="11"/>
  <c r="T99" i="11"/>
  <c r="R99" i="11"/>
  <c r="P99" i="11"/>
  <c r="BI97" i="11"/>
  <c r="BH97" i="11"/>
  <c r="BG97" i="11"/>
  <c r="BF97" i="11"/>
  <c r="T97" i="11"/>
  <c r="R97" i="11"/>
  <c r="P97" i="11"/>
  <c r="BI93" i="11"/>
  <c r="BH93" i="11"/>
  <c r="BG93" i="11"/>
  <c r="BF93" i="11"/>
  <c r="T93" i="11"/>
  <c r="R93" i="11"/>
  <c r="P93" i="11"/>
  <c r="BI90" i="11"/>
  <c r="BH90" i="11"/>
  <c r="BG90" i="11"/>
  <c r="BF90" i="11"/>
  <c r="T90" i="11"/>
  <c r="R90" i="11"/>
  <c r="P90" i="11"/>
  <c r="J83" i="11"/>
  <c r="F83" i="11"/>
  <c r="F81" i="11"/>
  <c r="E79" i="11"/>
  <c r="J58" i="11"/>
  <c r="F58" i="11"/>
  <c r="F56" i="11"/>
  <c r="E54" i="11"/>
  <c r="J26" i="11"/>
  <c r="E26" i="11"/>
  <c r="J84" i="11" s="1"/>
  <c r="J25" i="11"/>
  <c r="J20" i="11"/>
  <c r="E20" i="11"/>
  <c r="F59" i="11"/>
  <c r="J19" i="11"/>
  <c r="J14" i="11"/>
  <c r="J81" i="11" s="1"/>
  <c r="E7" i="11"/>
  <c r="E50" i="11"/>
  <c r="J37" i="10"/>
  <c r="J36" i="10"/>
  <c r="AY66" i="1"/>
  <c r="J35" i="10"/>
  <c r="AX66" i="1"/>
  <c r="BI186" i="10"/>
  <c r="BH186" i="10"/>
  <c r="BG186" i="10"/>
  <c r="BF186" i="10"/>
  <c r="T186" i="10"/>
  <c r="T185" i="10"/>
  <c r="R186" i="10"/>
  <c r="R185" i="10"/>
  <c r="P186" i="10"/>
  <c r="P185" i="10" s="1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BI119" i="10"/>
  <c r="BH119" i="10"/>
  <c r="BG119" i="10"/>
  <c r="BF119" i="10"/>
  <c r="T119" i="10"/>
  <c r="R119" i="10"/>
  <c r="P119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09" i="10"/>
  <c r="BH109" i="10"/>
  <c r="BG109" i="10"/>
  <c r="BF109" i="10"/>
  <c r="T109" i="10"/>
  <c r="R109" i="10"/>
  <c r="P109" i="10"/>
  <c r="BI106" i="10"/>
  <c r="BH106" i="10"/>
  <c r="BG106" i="10"/>
  <c r="BF106" i="10"/>
  <c r="T106" i="10"/>
  <c r="R106" i="10"/>
  <c r="P106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100" i="10"/>
  <c r="BH100" i="10"/>
  <c r="BG100" i="10"/>
  <c r="BF100" i="10"/>
  <c r="T100" i="10"/>
  <c r="R100" i="10"/>
  <c r="P100" i="10"/>
  <c r="BI96" i="10"/>
  <c r="BH96" i="10"/>
  <c r="BG96" i="10"/>
  <c r="BF96" i="10"/>
  <c r="T96" i="10"/>
  <c r="R96" i="10"/>
  <c r="P96" i="10"/>
  <c r="BI94" i="10"/>
  <c r="BH94" i="10"/>
  <c r="BG94" i="10"/>
  <c r="BF94" i="10"/>
  <c r="T94" i="10"/>
  <c r="R94" i="10"/>
  <c r="P94" i="10"/>
  <c r="BI90" i="10"/>
  <c r="BH90" i="10"/>
  <c r="BG90" i="10"/>
  <c r="BF90" i="10"/>
  <c r="T90" i="10"/>
  <c r="R90" i="10"/>
  <c r="P90" i="10"/>
  <c r="J83" i="10"/>
  <c r="F83" i="10"/>
  <c r="F81" i="10"/>
  <c r="E79" i="10"/>
  <c r="J54" i="10"/>
  <c r="F54" i="10"/>
  <c r="F52" i="10"/>
  <c r="E50" i="10"/>
  <c r="J24" i="10"/>
  <c r="E24" i="10"/>
  <c r="J55" i="10" s="1"/>
  <c r="J23" i="10"/>
  <c r="J18" i="10"/>
  <c r="E18" i="10"/>
  <c r="F55" i="10"/>
  <c r="J17" i="10"/>
  <c r="J12" i="10"/>
  <c r="J81" i="10" s="1"/>
  <c r="E7" i="10"/>
  <c r="E48" i="10"/>
  <c r="J39" i="9"/>
  <c r="J38" i="9"/>
  <c r="AY64" i="1"/>
  <c r="J37" i="9"/>
  <c r="AX64" i="1"/>
  <c r="BI114" i="9"/>
  <c r="BH114" i="9"/>
  <c r="BG114" i="9"/>
  <c r="BF114" i="9"/>
  <c r="T114" i="9"/>
  <c r="R114" i="9"/>
  <c r="P114" i="9"/>
  <c r="BI112" i="9"/>
  <c r="BH112" i="9"/>
  <c r="BG112" i="9"/>
  <c r="BF112" i="9"/>
  <c r="T112" i="9"/>
  <c r="R112" i="9"/>
  <c r="P112" i="9"/>
  <c r="BI108" i="9"/>
  <c r="BH108" i="9"/>
  <c r="BG108" i="9"/>
  <c r="BF108" i="9"/>
  <c r="T108" i="9"/>
  <c r="R108" i="9"/>
  <c r="P108" i="9"/>
  <c r="BI106" i="9"/>
  <c r="BH106" i="9"/>
  <c r="BG106" i="9"/>
  <c r="BF106" i="9"/>
  <c r="T106" i="9"/>
  <c r="R106" i="9"/>
  <c r="P106" i="9"/>
  <c r="BI103" i="9"/>
  <c r="BH103" i="9"/>
  <c r="BG103" i="9"/>
  <c r="BF103" i="9"/>
  <c r="T103" i="9"/>
  <c r="R103" i="9"/>
  <c r="P103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3" i="9"/>
  <c r="BH93" i="9"/>
  <c r="BG93" i="9"/>
  <c r="BF93" i="9"/>
  <c r="T93" i="9"/>
  <c r="R93" i="9"/>
  <c r="P93" i="9"/>
  <c r="BI90" i="9"/>
  <c r="BH90" i="9"/>
  <c r="BG90" i="9"/>
  <c r="BF90" i="9"/>
  <c r="T90" i="9"/>
  <c r="R90" i="9"/>
  <c r="P90" i="9"/>
  <c r="J83" i="9"/>
  <c r="F83" i="9"/>
  <c r="F81" i="9"/>
  <c r="E79" i="9"/>
  <c r="J58" i="9"/>
  <c r="F58" i="9"/>
  <c r="F56" i="9"/>
  <c r="E54" i="9"/>
  <c r="J26" i="9"/>
  <c r="E26" i="9"/>
  <c r="J59" i="9"/>
  <c r="J25" i="9"/>
  <c r="J20" i="9"/>
  <c r="E20" i="9"/>
  <c r="F84" i="9"/>
  <c r="J19" i="9"/>
  <c r="J14" i="9"/>
  <c r="J81" i="9" s="1"/>
  <c r="E7" i="9"/>
  <c r="E50" i="9"/>
  <c r="J39" i="8"/>
  <c r="J38" i="8"/>
  <c r="AY63" i="1"/>
  <c r="J37" i="8"/>
  <c r="AX63" i="1"/>
  <c r="BI114" i="8"/>
  <c r="BH114" i="8"/>
  <c r="BG114" i="8"/>
  <c r="BF114" i="8"/>
  <c r="T114" i="8"/>
  <c r="R114" i="8"/>
  <c r="P114" i="8"/>
  <c r="BI112" i="8"/>
  <c r="BH112" i="8"/>
  <c r="BG112" i="8"/>
  <c r="BF112" i="8"/>
  <c r="T112" i="8"/>
  <c r="R112" i="8"/>
  <c r="P112" i="8"/>
  <c r="BI108" i="8"/>
  <c r="BH108" i="8"/>
  <c r="BG108" i="8"/>
  <c r="BF108" i="8"/>
  <c r="T108" i="8"/>
  <c r="R108" i="8"/>
  <c r="P108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99" i="8"/>
  <c r="BH99" i="8"/>
  <c r="BG99" i="8"/>
  <c r="BF99" i="8"/>
  <c r="T99" i="8"/>
  <c r="R99" i="8"/>
  <c r="P99" i="8"/>
  <c r="BI97" i="8"/>
  <c r="BH97" i="8"/>
  <c r="BG97" i="8"/>
  <c r="BF97" i="8"/>
  <c r="T97" i="8"/>
  <c r="R97" i="8"/>
  <c r="P97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J83" i="8"/>
  <c r="F83" i="8"/>
  <c r="F81" i="8"/>
  <c r="E79" i="8"/>
  <c r="J58" i="8"/>
  <c r="F58" i="8"/>
  <c r="F56" i="8"/>
  <c r="E54" i="8"/>
  <c r="J26" i="8"/>
  <c r="E26" i="8"/>
  <c r="J84" i="8"/>
  <c r="J25" i="8"/>
  <c r="J20" i="8"/>
  <c r="E20" i="8"/>
  <c r="F59" i="8"/>
  <c r="J19" i="8"/>
  <c r="J14" i="8"/>
  <c r="J81" i="8" s="1"/>
  <c r="E7" i="8"/>
  <c r="E75" i="8"/>
  <c r="J39" i="7"/>
  <c r="J38" i="7"/>
  <c r="AY62" i="1"/>
  <c r="J37" i="7"/>
  <c r="AX62" i="1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3" i="7"/>
  <c r="BH103" i="7"/>
  <c r="BG103" i="7"/>
  <c r="BF103" i="7"/>
  <c r="T103" i="7"/>
  <c r="R103" i="7"/>
  <c r="P103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J83" i="7"/>
  <c r="F83" i="7"/>
  <c r="F81" i="7"/>
  <c r="E79" i="7"/>
  <c r="J58" i="7"/>
  <c r="F58" i="7"/>
  <c r="F56" i="7"/>
  <c r="E54" i="7"/>
  <c r="J26" i="7"/>
  <c r="E26" i="7"/>
  <c r="J59" i="7"/>
  <c r="J25" i="7"/>
  <c r="J20" i="7"/>
  <c r="E20" i="7"/>
  <c r="F84" i="7"/>
  <c r="J19" i="7"/>
  <c r="J14" i="7"/>
  <c r="J56" i="7" s="1"/>
  <c r="E7" i="7"/>
  <c r="E75" i="7"/>
  <c r="J37" i="6"/>
  <c r="J36" i="6"/>
  <c r="AY61" i="1"/>
  <c r="J35" i="6"/>
  <c r="AX61" i="1"/>
  <c r="BI188" i="6"/>
  <c r="BH188" i="6"/>
  <c r="BG188" i="6"/>
  <c r="BF188" i="6"/>
  <c r="T188" i="6"/>
  <c r="T187" i="6"/>
  <c r="R188" i="6"/>
  <c r="R187" i="6"/>
  <c r="P188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0" i="6"/>
  <c r="BH90" i="6"/>
  <c r="BG90" i="6"/>
  <c r="BF90" i="6"/>
  <c r="T90" i="6"/>
  <c r="R90" i="6"/>
  <c r="P90" i="6"/>
  <c r="J83" i="6"/>
  <c r="F83" i="6"/>
  <c r="F81" i="6"/>
  <c r="E79" i="6"/>
  <c r="J54" i="6"/>
  <c r="F54" i="6"/>
  <c r="F52" i="6"/>
  <c r="E50" i="6"/>
  <c r="J24" i="6"/>
  <c r="E24" i="6"/>
  <c r="J84" i="6"/>
  <c r="J23" i="6"/>
  <c r="J18" i="6"/>
  <c r="E18" i="6"/>
  <c r="F55" i="6"/>
  <c r="J17" i="6"/>
  <c r="J12" i="6"/>
  <c r="J81" i="6" s="1"/>
  <c r="E7" i="6"/>
  <c r="E77" i="6" s="1"/>
  <c r="J39" i="5"/>
  <c r="J38" i="5"/>
  <c r="AY59" i="1"/>
  <c r="J37" i="5"/>
  <c r="AX59" i="1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3" i="5"/>
  <c r="F83" i="5"/>
  <c r="F81" i="5"/>
  <c r="E79" i="5"/>
  <c r="J58" i="5"/>
  <c r="F58" i="5"/>
  <c r="F56" i="5"/>
  <c r="E54" i="5"/>
  <c r="J26" i="5"/>
  <c r="E26" i="5"/>
  <c r="J84" i="5"/>
  <c r="J25" i="5"/>
  <c r="J20" i="5"/>
  <c r="E20" i="5"/>
  <c r="F84" i="5"/>
  <c r="J19" i="5"/>
  <c r="J14" i="5"/>
  <c r="J56" i="5" s="1"/>
  <c r="E7" i="5"/>
  <c r="E75" i="5" s="1"/>
  <c r="J39" i="4"/>
  <c r="J38" i="4"/>
  <c r="AY58" i="1"/>
  <c r="J37" i="4"/>
  <c r="AX58" i="1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J83" i="4"/>
  <c r="F83" i="4"/>
  <c r="F81" i="4"/>
  <c r="E79" i="4"/>
  <c r="J58" i="4"/>
  <c r="F58" i="4"/>
  <c r="F56" i="4"/>
  <c r="E54" i="4"/>
  <c r="J26" i="4"/>
  <c r="E26" i="4"/>
  <c r="J84" i="4"/>
  <c r="J25" i="4"/>
  <c r="J20" i="4"/>
  <c r="E20" i="4"/>
  <c r="F84" i="4"/>
  <c r="J19" i="4"/>
  <c r="J14" i="4"/>
  <c r="J56" i="4" s="1"/>
  <c r="E7" i="4"/>
  <c r="E75" i="4" s="1"/>
  <c r="J39" i="3"/>
  <c r="J38" i="3"/>
  <c r="AY57" i="1"/>
  <c r="J37" i="3"/>
  <c r="AX57" i="1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J83" i="3"/>
  <c r="F83" i="3"/>
  <c r="F81" i="3"/>
  <c r="E79" i="3"/>
  <c r="J58" i="3"/>
  <c r="F58" i="3"/>
  <c r="F56" i="3"/>
  <c r="E54" i="3"/>
  <c r="J26" i="3"/>
  <c r="E26" i="3"/>
  <c r="J84" i="3"/>
  <c r="J25" i="3"/>
  <c r="J20" i="3"/>
  <c r="E20" i="3"/>
  <c r="F84" i="3"/>
  <c r="J19" i="3"/>
  <c r="J14" i="3"/>
  <c r="J56" i="3" s="1"/>
  <c r="E7" i="3"/>
  <c r="E50" i="3" s="1"/>
  <c r="J37" i="2"/>
  <c r="J36" i="2"/>
  <c r="AY56" i="1"/>
  <c r="J35" i="2"/>
  <c r="AX56" i="1"/>
  <c r="BI189" i="2"/>
  <c r="BH189" i="2"/>
  <c r="BG189" i="2"/>
  <c r="BF189" i="2"/>
  <c r="T189" i="2"/>
  <c r="T188" i="2"/>
  <c r="R189" i="2"/>
  <c r="R188" i="2"/>
  <c r="P189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3" i="2"/>
  <c r="F83" i="2"/>
  <c r="F81" i="2"/>
  <c r="E79" i="2"/>
  <c r="J54" i="2"/>
  <c r="F54" i="2"/>
  <c r="F52" i="2"/>
  <c r="E50" i="2"/>
  <c r="J24" i="2"/>
  <c r="E24" i="2"/>
  <c r="J84" i="2"/>
  <c r="J23" i="2"/>
  <c r="J18" i="2"/>
  <c r="E18" i="2"/>
  <c r="F55" i="2" s="1"/>
  <c r="J17" i="2"/>
  <c r="J12" i="2"/>
  <c r="J81" i="2"/>
  <c r="E7" i="2"/>
  <c r="E77" i="2" s="1"/>
  <c r="L50" i="1"/>
  <c r="AM50" i="1"/>
  <c r="AM49" i="1"/>
  <c r="L49" i="1"/>
  <c r="AM47" i="1"/>
  <c r="L47" i="1"/>
  <c r="L45" i="1"/>
  <c r="L44" i="1"/>
  <c r="BK176" i="2"/>
  <c r="BK164" i="2"/>
  <c r="BK185" i="2"/>
  <c r="J167" i="2"/>
  <c r="J148" i="2"/>
  <c r="J174" i="2"/>
  <c r="J123" i="2"/>
  <c r="BK177" i="2"/>
  <c r="BK133" i="2"/>
  <c r="BK146" i="2"/>
  <c r="F34" i="2"/>
  <c r="BK112" i="5"/>
  <c r="J106" i="5"/>
  <c r="BK154" i="6"/>
  <c r="BK184" i="6"/>
  <c r="BK168" i="6"/>
  <c r="J188" i="6"/>
  <c r="J166" i="6"/>
  <c r="J184" i="6"/>
  <c r="J180" i="6"/>
  <c r="BK173" i="6"/>
  <c r="J123" i="6"/>
  <c r="J90" i="7"/>
  <c r="J90" i="8"/>
  <c r="BK103" i="8"/>
  <c r="BK103" i="9"/>
  <c r="BK114" i="9"/>
  <c r="J154" i="10"/>
  <c r="BK186" i="10"/>
  <c r="J169" i="10"/>
  <c r="J182" i="10"/>
  <c r="BK171" i="10"/>
  <c r="BK173" i="10"/>
  <c r="BK162" i="10"/>
  <c r="BK165" i="10"/>
  <c r="J116" i="10"/>
  <c r="J103" i="11"/>
  <c r="J114" i="11"/>
  <c r="BK93" i="12"/>
  <c r="J97" i="12"/>
  <c r="BK99" i="13"/>
  <c r="BK93" i="13"/>
  <c r="BK162" i="14"/>
  <c r="J182" i="14"/>
  <c r="J104" i="14"/>
  <c r="J170" i="14"/>
  <c r="BK176" i="14"/>
  <c r="BK94" i="14"/>
  <c r="BK177" i="14"/>
  <c r="F37" i="15"/>
  <c r="J108" i="17"/>
  <c r="BK142" i="18"/>
  <c r="BK159" i="18"/>
  <c r="BK168" i="18"/>
  <c r="J154" i="18"/>
  <c r="BK109" i="2"/>
  <c r="J146" i="2"/>
  <c r="BK113" i="2"/>
  <c r="J185" i="2"/>
  <c r="BK168" i="2"/>
  <c r="J164" i="2"/>
  <c r="BK143" i="2"/>
  <c r="AS70" i="1"/>
  <c r="J176" i="2"/>
  <c r="BK116" i="2"/>
  <c r="J181" i="2"/>
  <c r="J129" i="2"/>
  <c r="F36" i="2"/>
  <c r="J113" i="6"/>
  <c r="BK165" i="6"/>
  <c r="J172" i="6"/>
  <c r="J102" i="6"/>
  <c r="J109" i="6"/>
  <c r="J175" i="10"/>
  <c r="J123" i="10"/>
  <c r="BK174" i="10"/>
  <c r="J140" i="10"/>
  <c r="BK180" i="10"/>
  <c r="BK142" i="10"/>
  <c r="BK175" i="10"/>
  <c r="J126" i="10"/>
  <c r="BK169" i="10"/>
  <c r="J93" i="11"/>
  <c r="J97" i="11"/>
  <c r="BK99" i="11"/>
  <c r="BK112" i="12"/>
  <c r="BK90" i="12"/>
  <c r="J93" i="13"/>
  <c r="J106" i="13"/>
  <c r="BK112" i="13"/>
  <c r="J99" i="15"/>
  <c r="J112" i="15"/>
  <c r="BK99" i="15"/>
  <c r="J99" i="17"/>
  <c r="BK167" i="18"/>
  <c r="BK116" i="18"/>
  <c r="BK94" i="18"/>
  <c r="BK170" i="18"/>
  <c r="BK163" i="18"/>
  <c r="J159" i="18"/>
  <c r="BK166" i="18"/>
  <c r="BK184" i="18"/>
  <c r="J180" i="18"/>
  <c r="BK182" i="18"/>
  <c r="BK147" i="18"/>
  <c r="J97" i="19"/>
  <c r="BK108" i="20"/>
  <c r="J103" i="20"/>
  <c r="BK112" i="21"/>
  <c r="J90" i="21"/>
  <c r="J112" i="21"/>
  <c r="BK175" i="2"/>
  <c r="J169" i="2"/>
  <c r="J141" i="2"/>
  <c r="BK178" i="2"/>
  <c r="BK170" i="2"/>
  <c r="BK160" i="2"/>
  <c r="BK100" i="2"/>
  <c r="J173" i="2"/>
  <c r="AS55" i="1"/>
  <c r="BK157" i="2"/>
  <c r="J90" i="3"/>
  <c r="J114" i="3"/>
  <c r="J106" i="3"/>
  <c r="BK108" i="4"/>
  <c r="BK93" i="5"/>
  <c r="J103" i="5"/>
  <c r="BK90" i="5"/>
  <c r="BK137" i="6"/>
  <c r="J171" i="6"/>
  <c r="BK142" i="6"/>
  <c r="BK174" i="6"/>
  <c r="BK180" i="6"/>
  <c r="J106" i="6"/>
  <c r="BK164" i="6"/>
  <c r="J138" i="6"/>
  <c r="J103" i="7"/>
  <c r="BK106" i="7"/>
  <c r="J103" i="8"/>
  <c r="J93" i="8"/>
  <c r="J93" i="9"/>
  <c r="J90" i="9"/>
  <c r="BK147" i="10"/>
  <c r="BK102" i="10"/>
  <c r="BK170" i="10"/>
  <c r="BK96" i="10"/>
  <c r="BK90" i="10"/>
  <c r="J90" i="10"/>
  <c r="BK100" i="10"/>
  <c r="BK116" i="10"/>
  <c r="BK119" i="10"/>
  <c r="J108" i="11"/>
  <c r="J112" i="11"/>
  <c r="J99" i="12"/>
  <c r="J108" i="13"/>
  <c r="J99" i="13"/>
  <c r="BK119" i="14"/>
  <c r="BK137" i="14"/>
  <c r="BK102" i="14"/>
  <c r="BK142" i="14"/>
  <c r="BK132" i="14"/>
  <c r="BK129" i="14"/>
  <c r="BK184" i="14"/>
  <c r="BK165" i="14"/>
  <c r="BK171" i="14"/>
  <c r="J174" i="14"/>
  <c r="BK93" i="15"/>
  <c r="BK90" i="16"/>
  <c r="J97" i="16"/>
  <c r="BK108" i="17"/>
  <c r="BK93" i="17"/>
  <c r="BK113" i="18"/>
  <c r="BK96" i="18"/>
  <c r="J175" i="18"/>
  <c r="J106" i="18"/>
  <c r="J142" i="18"/>
  <c r="BK109" i="18"/>
  <c r="BK129" i="18"/>
  <c r="J114" i="19"/>
  <c r="BK99" i="19"/>
  <c r="BK93" i="20"/>
  <c r="BK112" i="20"/>
  <c r="BK90" i="21"/>
  <c r="J108" i="21"/>
  <c r="J133" i="2"/>
  <c r="BK166" i="2"/>
  <c r="BK134" i="2"/>
  <c r="BK90" i="2"/>
  <c r="BK169" i="2"/>
  <c r="J106" i="2"/>
  <c r="J178" i="2"/>
  <c r="J126" i="2"/>
  <c r="BK187" i="2"/>
  <c r="J138" i="2"/>
  <c r="J134" i="2"/>
  <c r="F37" i="2"/>
  <c r="BK175" i="6"/>
  <c r="J182" i="6"/>
  <c r="BK162" i="6"/>
  <c r="BK103" i="7"/>
  <c r="J112" i="8"/>
  <c r="J112" i="9"/>
  <c r="BK106" i="9"/>
  <c r="BK108" i="9"/>
  <c r="J133" i="10"/>
  <c r="J168" i="10"/>
  <c r="J167" i="10"/>
  <c r="J186" i="10"/>
  <c r="BK156" i="14"/>
  <c r="BK186" i="14"/>
  <c r="BK169" i="14"/>
  <c r="BK164" i="14"/>
  <c r="J154" i="14"/>
  <c r="BK96" i="14"/>
  <c r="J186" i="14"/>
  <c r="J106" i="14"/>
  <c r="BK182" i="14"/>
  <c r="BK100" i="14"/>
  <c r="BK90" i="15"/>
  <c r="BK106" i="15"/>
  <c r="J114" i="16"/>
  <c r="BK93" i="16"/>
  <c r="BK99" i="17"/>
  <c r="BK97" i="17"/>
  <c r="BK106" i="19"/>
  <c r="BK90" i="20"/>
  <c r="BK114" i="20"/>
  <c r="BK103" i="21"/>
  <c r="J170" i="2"/>
  <c r="BK148" i="2"/>
  <c r="J34" i="2"/>
  <c r="J97" i="5"/>
  <c r="BK159" i="6"/>
  <c r="J100" i="6"/>
  <c r="BK102" i="6"/>
  <c r="BK188" i="6"/>
  <c r="BK145" i="6"/>
  <c r="BK140" i="6"/>
  <c r="BK147" i="6"/>
  <c r="J114" i="7"/>
  <c r="BK90" i="7"/>
  <c r="J106" i="8"/>
  <c r="BK93" i="8"/>
  <c r="BK90" i="9"/>
  <c r="J106" i="9"/>
  <c r="BK123" i="10"/>
  <c r="J173" i="10"/>
  <c r="BK178" i="10"/>
  <c r="BK126" i="10"/>
  <c r="J184" i="10"/>
  <c r="BK182" i="10"/>
  <c r="J94" i="10"/>
  <c r="BK108" i="11"/>
  <c r="BK112" i="11"/>
  <c r="J112" i="12"/>
  <c r="BK99" i="12"/>
  <c r="J97" i="13"/>
  <c r="BK108" i="13"/>
  <c r="J113" i="14"/>
  <c r="BK145" i="14"/>
  <c r="J133" i="14"/>
  <c r="BK173" i="14"/>
  <c r="BK133" i="14"/>
  <c r="BK172" i="14"/>
  <c r="BK167" i="14"/>
  <c r="BK97" i="15"/>
  <c r="BK108" i="15"/>
  <c r="BK103" i="15"/>
  <c r="BK97" i="16"/>
  <c r="J106" i="16"/>
  <c r="BK106" i="17"/>
  <c r="BK90" i="17"/>
  <c r="J119" i="18"/>
  <c r="J167" i="18"/>
  <c r="BK104" i="18"/>
  <c r="BK132" i="18"/>
  <c r="J113" i="18"/>
  <c r="BK169" i="18"/>
  <c r="BK175" i="18"/>
  <c r="BK173" i="18"/>
  <c r="J106" i="19"/>
  <c r="BK90" i="19"/>
  <c r="J106" i="20"/>
  <c r="J99" i="20"/>
  <c r="J106" i="21"/>
  <c r="AS60" i="1"/>
  <c r="BK139" i="2"/>
  <c r="BK97" i="3"/>
  <c r="J103" i="3"/>
  <c r="J106" i="4"/>
  <c r="BK103" i="4"/>
  <c r="BK97" i="4"/>
  <c r="J114" i="5"/>
  <c r="BK103" i="5"/>
  <c r="J126" i="6"/>
  <c r="J170" i="6"/>
  <c r="J137" i="6"/>
  <c r="BK170" i="6"/>
  <c r="J94" i="6"/>
  <c r="J147" i="6"/>
  <c r="J142" i="10"/>
  <c r="BK109" i="10"/>
  <c r="J138" i="10"/>
  <c r="BK94" i="10"/>
  <c r="BK184" i="10"/>
  <c r="BK113" i="10"/>
  <c r="BK114" i="11"/>
  <c r="BK93" i="11"/>
  <c r="BK103" i="12"/>
  <c r="BK97" i="12"/>
  <c r="J114" i="13"/>
  <c r="J145" i="14"/>
  <c r="J175" i="14"/>
  <c r="J96" i="14"/>
  <c r="BK174" i="14"/>
  <c r="BK106" i="14"/>
  <c r="J180" i="14"/>
  <c r="BK168" i="14"/>
  <c r="J177" i="14"/>
  <c r="J164" i="14"/>
  <c r="J90" i="15"/>
  <c r="BK112" i="15"/>
  <c r="BK114" i="16"/>
  <c r="BK106" i="16"/>
  <c r="J90" i="16"/>
  <c r="J112" i="17"/>
  <c r="BK164" i="18"/>
  <c r="J132" i="18"/>
  <c r="BK90" i="18"/>
  <c r="J94" i="18"/>
  <c r="J164" i="18"/>
  <c r="BK172" i="18"/>
  <c r="J178" i="18"/>
  <c r="J104" i="18"/>
  <c r="J165" i="18"/>
  <c r="J100" i="18"/>
  <c r="J103" i="19"/>
  <c r="J90" i="19"/>
  <c r="BK106" i="20"/>
  <c r="BK114" i="21"/>
  <c r="BK174" i="2"/>
  <c r="J168" i="2"/>
  <c r="BK138" i="2"/>
  <c r="BK96" i="2"/>
  <c r="J183" i="2"/>
  <c r="BK155" i="2"/>
  <c r="J94" i="2"/>
  <c r="BK129" i="2"/>
  <c r="BK189" i="2"/>
  <c r="J175" i="2"/>
  <c r="J113" i="2"/>
  <c r="J109" i="2"/>
  <c r="BK90" i="3"/>
  <c r="BK114" i="3"/>
  <c r="BK93" i="3"/>
  <c r="BK93" i="4"/>
  <c r="J99" i="4"/>
  <c r="BK97" i="5"/>
  <c r="J99" i="5"/>
  <c r="BK90" i="6"/>
  <c r="BK123" i="6"/>
  <c r="BK126" i="6"/>
  <c r="J90" i="6"/>
  <c r="BK94" i="6"/>
  <c r="BK182" i="6"/>
  <c r="BK138" i="6"/>
  <c r="J162" i="6"/>
  <c r="BK100" i="6"/>
  <c r="J106" i="7"/>
  <c r="BK93" i="7"/>
  <c r="BK97" i="8"/>
  <c r="J108" i="9"/>
  <c r="BK99" i="9"/>
  <c r="J159" i="10"/>
  <c r="BK104" i="10"/>
  <c r="J171" i="10"/>
  <c r="BK132" i="10"/>
  <c r="BK164" i="10"/>
  <c r="J100" i="10"/>
  <c r="J102" i="10"/>
  <c r="J113" i="10"/>
  <c r="J129" i="10"/>
  <c r="BK108" i="12"/>
  <c r="BK114" i="12"/>
  <c r="J90" i="13"/>
  <c r="BK97" i="13"/>
  <c r="BK116" i="14"/>
  <c r="J119" i="14"/>
  <c r="J165" i="14"/>
  <c r="J169" i="14"/>
  <c r="J162" i="14"/>
  <c r="J102" i="14"/>
  <c r="J166" i="14"/>
  <c r="J137" i="14"/>
  <c r="J109" i="14"/>
  <c r="BK138" i="14"/>
  <c r="BK104" i="14"/>
  <c r="J114" i="15"/>
  <c r="J103" i="15"/>
  <c r="J108" i="16"/>
  <c r="BK108" i="16"/>
  <c r="BK112" i="17"/>
  <c r="J163" i="18"/>
  <c r="J171" i="18"/>
  <c r="J137" i="18"/>
  <c r="BK123" i="18"/>
  <c r="BK140" i="18"/>
  <c r="BK162" i="18"/>
  <c r="J145" i="18"/>
  <c r="J162" i="18"/>
  <c r="J99" i="19"/>
  <c r="J90" i="20"/>
  <c r="BK99" i="20"/>
  <c r="BK108" i="21"/>
  <c r="J93" i="21"/>
  <c r="J119" i="2"/>
  <c r="J177" i="2"/>
  <c r="BK119" i="2"/>
  <c r="BK181" i="2"/>
  <c r="BK94" i="2"/>
  <c r="J99" i="3"/>
  <c r="BK108" i="3"/>
  <c r="J90" i="4"/>
  <c r="BK90" i="4"/>
  <c r="J103" i="4"/>
  <c r="BK106" i="5"/>
  <c r="J168" i="6"/>
  <c r="J174" i="6"/>
  <c r="BK167" i="6"/>
  <c r="BK166" i="6"/>
  <c r="BK113" i="6"/>
  <c r="J145" i="6"/>
  <c r="BK171" i="6"/>
  <c r="BK116" i="6"/>
  <c r="J99" i="7"/>
  <c r="BK112" i="7"/>
  <c r="BK97" i="7"/>
  <c r="BK90" i="8"/>
  <c r="BK112" i="8"/>
  <c r="J114" i="9"/>
  <c r="J103" i="9"/>
  <c r="J119" i="10"/>
  <c r="J162" i="10"/>
  <c r="J172" i="10"/>
  <c r="BK163" i="10"/>
  <c r="J145" i="10"/>
  <c r="BK106" i="10"/>
  <c r="BK154" i="14"/>
  <c r="BK147" i="14"/>
  <c r="J159" i="14"/>
  <c r="BK180" i="14"/>
  <c r="J123" i="14"/>
  <c r="BK175" i="14"/>
  <c r="J116" i="14"/>
  <c r="J106" i="15"/>
  <c r="J97" i="15"/>
  <c r="BK103" i="16"/>
  <c r="J112" i="16"/>
  <c r="J90" i="17"/>
  <c r="J93" i="17"/>
  <c r="J129" i="18"/>
  <c r="BK102" i="18"/>
  <c r="J182" i="18"/>
  <c r="J96" i="18"/>
  <c r="BK145" i="18"/>
  <c r="BK119" i="18"/>
  <c r="J93" i="19"/>
  <c r="BK112" i="19"/>
  <c r="BK103" i="20"/>
  <c r="J114" i="21"/>
  <c r="BK97" i="21"/>
  <c r="J97" i="21"/>
  <c r="J102" i="2"/>
  <c r="BK167" i="2"/>
  <c r="J143" i="2"/>
  <c r="BK126" i="2"/>
  <c r="J96" i="2"/>
  <c r="BK183" i="2"/>
  <c r="J166" i="2"/>
  <c r="BK104" i="2"/>
  <c r="F35" i="2"/>
  <c r="J93" i="4"/>
  <c r="J112" i="4"/>
  <c r="BK114" i="4"/>
  <c r="BK108" i="5"/>
  <c r="J90" i="5"/>
  <c r="J176" i="6"/>
  <c r="J96" i="6"/>
  <c r="BK156" i="6"/>
  <c r="J175" i="6"/>
  <c r="J164" i="6"/>
  <c r="BK109" i="6"/>
  <c r="J165" i="6"/>
  <c r="BK176" i="6"/>
  <c r="BK129" i="6"/>
  <c r="J186" i="6"/>
  <c r="BK119" i="6"/>
  <c r="BK177" i="6"/>
  <c r="J140" i="6"/>
  <c r="J104" i="6"/>
  <c r="J93" i="7"/>
  <c r="BK99" i="7"/>
  <c r="J97" i="7"/>
  <c r="BK106" i="8"/>
  <c r="BK168" i="10"/>
  <c r="BK156" i="10"/>
  <c r="J99" i="11"/>
  <c r="BK106" i="11"/>
  <c r="J108" i="12"/>
  <c r="J106" i="12"/>
  <c r="BK114" i="13"/>
  <c r="BK103" i="13"/>
  <c r="J103" i="13"/>
  <c r="J142" i="14"/>
  <c r="J90" i="14"/>
  <c r="BK123" i="14"/>
  <c r="J184" i="14"/>
  <c r="J168" i="14"/>
  <c r="J163" i="14"/>
  <c r="J126" i="14"/>
  <c r="BK166" i="14"/>
  <c r="BK188" i="14"/>
  <c r="J140" i="14"/>
  <c r="BK113" i="14"/>
  <c r="J167" i="14"/>
  <c r="J173" i="14"/>
  <c r="BK109" i="14"/>
  <c r="BK114" i="15"/>
  <c r="J108" i="15"/>
  <c r="J93" i="15"/>
  <c r="J99" i="16"/>
  <c r="BK112" i="16"/>
  <c r="J97" i="17"/>
  <c r="J103" i="17"/>
  <c r="BK178" i="18"/>
  <c r="BK126" i="18"/>
  <c r="J172" i="18"/>
  <c r="J169" i="18"/>
  <c r="BK100" i="18"/>
  <c r="BK186" i="18"/>
  <c r="J168" i="18"/>
  <c r="J126" i="18"/>
  <c r="BK180" i="18"/>
  <c r="BK174" i="18"/>
  <c r="J116" i="18"/>
  <c r="BK103" i="19"/>
  <c r="BK108" i="19"/>
  <c r="BK97" i="19"/>
  <c r="J114" i="20"/>
  <c r="J108" i="20"/>
  <c r="J103" i="21"/>
  <c r="J99" i="21"/>
  <c r="BK173" i="2"/>
  <c r="J165" i="2"/>
  <c r="J139" i="2"/>
  <c r="AS65" i="1"/>
  <c r="BK171" i="2"/>
  <c r="J187" i="2"/>
  <c r="J155" i="2"/>
  <c r="BK123" i="2"/>
  <c r="J97" i="3"/>
  <c r="BK103" i="3"/>
  <c r="J93" i="3"/>
  <c r="J97" i="4"/>
  <c r="BK99" i="4"/>
  <c r="BK99" i="5"/>
  <c r="J93" i="5"/>
  <c r="BK104" i="6"/>
  <c r="J177" i="6"/>
  <c r="J116" i="6"/>
  <c r="J163" i="6"/>
  <c r="J156" i="6"/>
  <c r="J142" i="6"/>
  <c r="BK108" i="7"/>
  <c r="J112" i="7"/>
  <c r="J97" i="8"/>
  <c r="BK99" i="8"/>
  <c r="J97" i="9"/>
  <c r="BK93" i="9"/>
  <c r="J156" i="10"/>
  <c r="J180" i="10"/>
  <c r="J166" i="10"/>
  <c r="BK138" i="10"/>
  <c r="BK166" i="10"/>
  <c r="J109" i="10"/>
  <c r="J147" i="10"/>
  <c r="J132" i="10"/>
  <c r="J137" i="10"/>
  <c r="BK97" i="11"/>
  <c r="BK103" i="11"/>
  <c r="BK106" i="12"/>
  <c r="J112" i="13"/>
  <c r="BK159" i="14"/>
  <c r="J138" i="14"/>
  <c r="J171" i="14"/>
  <c r="BK163" i="14"/>
  <c r="J129" i="14"/>
  <c r="J106" i="17"/>
  <c r="J138" i="18"/>
  <c r="J156" i="18"/>
  <c r="J184" i="18"/>
  <c r="J147" i="18"/>
  <c r="J133" i="18"/>
  <c r="BK171" i="18"/>
  <c r="BK106" i="18"/>
  <c r="J112" i="19"/>
  <c r="BK93" i="19"/>
  <c r="J93" i="20"/>
  <c r="J157" i="2"/>
  <c r="J90" i="2"/>
  <c r="J172" i="2"/>
  <c r="J100" i="2"/>
  <c r="J163" i="2"/>
  <c r="J189" i="2"/>
  <c r="BK106" i="2"/>
  <c r="J112" i="3"/>
  <c r="BK112" i="3"/>
  <c r="BK112" i="4"/>
  <c r="J108" i="4"/>
  <c r="BK114" i="5"/>
  <c r="J108" i="5"/>
  <c r="BK163" i="6"/>
  <c r="J119" i="6"/>
  <c r="J133" i="6"/>
  <c r="BK133" i="6"/>
  <c r="BK169" i="6"/>
  <c r="BK172" i="6"/>
  <c r="J169" i="6"/>
  <c r="BK106" i="6"/>
  <c r="BK114" i="7"/>
  <c r="J99" i="8"/>
  <c r="J114" i="8"/>
  <c r="BK114" i="8"/>
  <c r="J99" i="9"/>
  <c r="BK112" i="9"/>
  <c r="BK137" i="10"/>
  <c r="J163" i="10"/>
  <c r="J96" i="10"/>
  <c r="BK172" i="10"/>
  <c r="J170" i="10"/>
  <c r="BK129" i="10"/>
  <c r="J178" i="10"/>
  <c r="J174" i="10"/>
  <c r="BK159" i="10"/>
  <c r="J106" i="10"/>
  <c r="J106" i="11"/>
  <c r="J103" i="12"/>
  <c r="J114" i="12"/>
  <c r="BK106" i="13"/>
  <c r="J172" i="14"/>
  <c r="J176" i="14"/>
  <c r="J188" i="14"/>
  <c r="J100" i="14"/>
  <c r="J94" i="14"/>
  <c r="J147" i="14"/>
  <c r="BK126" i="14"/>
  <c r="BK170" i="14"/>
  <c r="BK140" i="14"/>
  <c r="J156" i="14"/>
  <c r="J103" i="16"/>
  <c r="BK99" i="16"/>
  <c r="J114" i="17"/>
  <c r="BK165" i="18"/>
  <c r="J173" i="18"/>
  <c r="J174" i="18"/>
  <c r="J166" i="18"/>
  <c r="BK138" i="18"/>
  <c r="BK154" i="18"/>
  <c r="J170" i="18"/>
  <c r="BK156" i="18"/>
  <c r="BK137" i="18"/>
  <c r="BK114" i="19"/>
  <c r="BK97" i="20"/>
  <c r="BK93" i="21"/>
  <c r="BK172" i="2"/>
  <c r="BK163" i="2"/>
  <c r="BK102" i="2"/>
  <c r="J171" i="2"/>
  <c r="BK165" i="2"/>
  <c r="BK141" i="2"/>
  <c r="AS75" i="1"/>
  <c r="J160" i="2"/>
  <c r="J104" i="2"/>
  <c r="J116" i="2"/>
  <c r="J108" i="3"/>
  <c r="BK106" i="3"/>
  <c r="BK99" i="3"/>
  <c r="J114" i="4"/>
  <c r="BK106" i="4"/>
  <c r="J112" i="5"/>
  <c r="J173" i="6"/>
  <c r="BK186" i="6"/>
  <c r="J129" i="6"/>
  <c r="J159" i="6"/>
  <c r="J167" i="6"/>
  <c r="J154" i="6"/>
  <c r="BK132" i="6"/>
  <c r="BK96" i="6"/>
  <c r="J132" i="6"/>
  <c r="J108" i="7"/>
  <c r="BK108" i="8"/>
  <c r="J108" i="8"/>
  <c r="BK97" i="9"/>
  <c r="J164" i="10"/>
  <c r="BK140" i="10"/>
  <c r="J104" i="10"/>
  <c r="BK167" i="10"/>
  <c r="BK133" i="10"/>
  <c r="BK145" i="10"/>
  <c r="J165" i="10"/>
  <c r="BK154" i="10"/>
  <c r="BK90" i="11"/>
  <c r="J90" i="11"/>
  <c r="J90" i="12"/>
  <c r="J93" i="12"/>
  <c r="BK90" i="13"/>
  <c r="J132" i="14"/>
  <c r="BK90" i="14"/>
  <c r="J93" i="16"/>
  <c r="BK103" i="17"/>
  <c r="BK114" i="17"/>
  <c r="J140" i="18"/>
  <c r="J123" i="18"/>
  <c r="BK133" i="18"/>
  <c r="J186" i="18"/>
  <c r="J90" i="18"/>
  <c r="J109" i="18"/>
  <c r="J102" i="18"/>
  <c r="J108" i="19"/>
  <c r="J97" i="20"/>
  <c r="J112" i="20"/>
  <c r="BK99" i="21"/>
  <c r="BK106" i="21"/>
  <c r="T89" i="2" l="1"/>
  <c r="R112" i="2"/>
  <c r="R180" i="2"/>
  <c r="R179" i="2" s="1"/>
  <c r="R161" i="6"/>
  <c r="R89" i="10"/>
  <c r="P161" i="10"/>
  <c r="T89" i="12"/>
  <c r="T88" i="12" s="1"/>
  <c r="T87" i="12" s="1"/>
  <c r="P118" i="14"/>
  <c r="BK89" i="15"/>
  <c r="J89" i="15" s="1"/>
  <c r="J65" i="15" s="1"/>
  <c r="T89" i="16"/>
  <c r="T88" i="16" s="1"/>
  <c r="T87" i="16" s="1"/>
  <c r="R118" i="18"/>
  <c r="P118" i="2"/>
  <c r="T180" i="2"/>
  <c r="T179" i="2" s="1"/>
  <c r="BK89" i="3"/>
  <c r="BK88" i="3" s="1"/>
  <c r="BK87" i="3" s="1"/>
  <c r="J87" i="3" s="1"/>
  <c r="J63" i="3" s="1"/>
  <c r="BK89" i="5"/>
  <c r="J89" i="5" s="1"/>
  <c r="J65" i="5" s="1"/>
  <c r="P118" i="6"/>
  <c r="P89" i="7"/>
  <c r="P88" i="7"/>
  <c r="P87" i="7" s="1"/>
  <c r="AU62" i="1" s="1"/>
  <c r="R118" i="10"/>
  <c r="T89" i="13"/>
  <c r="T88" i="13" s="1"/>
  <c r="T87" i="13" s="1"/>
  <c r="T89" i="14"/>
  <c r="R179" i="14"/>
  <c r="R178" i="14" s="1"/>
  <c r="BK89" i="16"/>
  <c r="J89" i="16" s="1"/>
  <c r="J65" i="16" s="1"/>
  <c r="R89" i="17"/>
  <c r="R88" i="17"/>
  <c r="R87" i="17" s="1"/>
  <c r="T89" i="18"/>
  <c r="T177" i="18"/>
  <c r="T176" i="18" s="1"/>
  <c r="P89" i="12"/>
  <c r="P88" i="12" s="1"/>
  <c r="P87" i="12" s="1"/>
  <c r="AU68" i="1" s="1"/>
  <c r="P89" i="14"/>
  <c r="T112" i="14"/>
  <c r="R89" i="16"/>
  <c r="R88" i="16" s="1"/>
  <c r="R87" i="16" s="1"/>
  <c r="P89" i="18"/>
  <c r="R112" i="18"/>
  <c r="BK177" i="18"/>
  <c r="P89" i="19"/>
  <c r="P88" i="19"/>
  <c r="P87" i="19" s="1"/>
  <c r="AU77" i="1" s="1"/>
  <c r="R89" i="2"/>
  <c r="T112" i="2"/>
  <c r="P89" i="6"/>
  <c r="P112" i="6"/>
  <c r="P179" i="6"/>
  <c r="P178" i="6"/>
  <c r="T89" i="7"/>
  <c r="T88" i="7" s="1"/>
  <c r="T87" i="7" s="1"/>
  <c r="BK161" i="14"/>
  <c r="J161" i="14"/>
  <c r="J64" i="14"/>
  <c r="T89" i="17"/>
  <c r="T88" i="17"/>
  <c r="T87" i="17" s="1"/>
  <c r="P112" i="18"/>
  <c r="BK89" i="6"/>
  <c r="BK179" i="6"/>
  <c r="BK161" i="10"/>
  <c r="J161" i="10"/>
  <c r="J64" i="10"/>
  <c r="P112" i="14"/>
  <c r="T179" i="14"/>
  <c r="T178" i="14" s="1"/>
  <c r="R89" i="15"/>
  <c r="R88" i="15" s="1"/>
  <c r="R87" i="15" s="1"/>
  <c r="BK161" i="18"/>
  <c r="J161" i="18"/>
  <c r="J64" i="18"/>
  <c r="R89" i="20"/>
  <c r="R88" i="20" s="1"/>
  <c r="R87" i="20" s="1"/>
  <c r="P118" i="18"/>
  <c r="T118" i="2"/>
  <c r="R89" i="3"/>
  <c r="R88" i="3" s="1"/>
  <c r="R87" i="3" s="1"/>
  <c r="P161" i="6"/>
  <c r="BK89" i="7"/>
  <c r="J89" i="7" s="1"/>
  <c r="J65" i="7" s="1"/>
  <c r="P89" i="9"/>
  <c r="P88" i="9" s="1"/>
  <c r="P87" i="9" s="1"/>
  <c r="AU64" i="1" s="1"/>
  <c r="P89" i="11"/>
  <c r="P88" i="11" s="1"/>
  <c r="P87" i="11" s="1"/>
  <c r="AU67" i="1" s="1"/>
  <c r="T118" i="14"/>
  <c r="T89" i="20"/>
  <c r="T88" i="20" s="1"/>
  <c r="T87" i="20" s="1"/>
  <c r="P89" i="4"/>
  <c r="P88" i="4" s="1"/>
  <c r="P87" i="4" s="1"/>
  <c r="AU58" i="1" s="1"/>
  <c r="T118" i="6"/>
  <c r="BK89" i="8"/>
  <c r="BK88" i="8" s="1"/>
  <c r="R89" i="13"/>
  <c r="R88" i="13" s="1"/>
  <c r="R87" i="13" s="1"/>
  <c r="BK89" i="14"/>
  <c r="R112" i="14"/>
  <c r="T89" i="15"/>
  <c r="T88" i="15"/>
  <c r="T87" i="15" s="1"/>
  <c r="BK89" i="17"/>
  <c r="J89" i="17" s="1"/>
  <c r="J65" i="17" s="1"/>
  <c r="BK112" i="18"/>
  <c r="J112" i="18" s="1"/>
  <c r="J62" i="18" s="1"/>
  <c r="R89" i="8"/>
  <c r="R88" i="8" s="1"/>
  <c r="R87" i="8" s="1"/>
  <c r="BK118" i="10"/>
  <c r="J118" i="10"/>
  <c r="J63" i="10"/>
  <c r="T177" i="10"/>
  <c r="T176" i="10" s="1"/>
  <c r="BK118" i="14"/>
  <c r="J118" i="14" s="1"/>
  <c r="J63" i="14" s="1"/>
  <c r="P89" i="20"/>
  <c r="P88" i="20" s="1"/>
  <c r="P87" i="20" s="1"/>
  <c r="AU78" i="1" s="1"/>
  <c r="BK89" i="2"/>
  <c r="J89" i="2"/>
  <c r="J61" i="2" s="1"/>
  <c r="T162" i="2"/>
  <c r="P89" i="3"/>
  <c r="P88" i="3" s="1"/>
  <c r="P87" i="3" s="1"/>
  <c r="AU57" i="1" s="1"/>
  <c r="T89" i="6"/>
  <c r="R112" i="6"/>
  <c r="T179" i="6"/>
  <c r="T178" i="6" s="1"/>
  <c r="T89" i="9"/>
  <c r="T88" i="9" s="1"/>
  <c r="T87" i="9" s="1"/>
  <c r="BK89" i="12"/>
  <c r="J89" i="12" s="1"/>
  <c r="J65" i="12" s="1"/>
  <c r="R89" i="14"/>
  <c r="BK179" i="14"/>
  <c r="R177" i="18"/>
  <c r="R176" i="18" s="1"/>
  <c r="P162" i="2"/>
  <c r="BK89" i="4"/>
  <c r="BK88" i="4" s="1"/>
  <c r="T161" i="6"/>
  <c r="BK112" i="10"/>
  <c r="J112" i="10" s="1"/>
  <c r="J62" i="10" s="1"/>
  <c r="T161" i="10"/>
  <c r="T89" i="11"/>
  <c r="T88" i="11"/>
  <c r="T87" i="11" s="1"/>
  <c r="T112" i="18"/>
  <c r="BK118" i="2"/>
  <c r="J118" i="2" s="1"/>
  <c r="J63" i="2" s="1"/>
  <c r="P180" i="2"/>
  <c r="P179" i="2" s="1"/>
  <c r="R89" i="4"/>
  <c r="R88" i="4" s="1"/>
  <c r="R87" i="4" s="1"/>
  <c r="T89" i="5"/>
  <c r="T88" i="5" s="1"/>
  <c r="T87" i="5" s="1"/>
  <c r="R89" i="6"/>
  <c r="T112" i="6"/>
  <c r="BK89" i="9"/>
  <c r="J89" i="9" s="1"/>
  <c r="J65" i="9" s="1"/>
  <c r="P89" i="10"/>
  <c r="R112" i="10"/>
  <c r="BK177" i="10"/>
  <c r="J177" i="10" s="1"/>
  <c r="J66" i="10" s="1"/>
  <c r="R89" i="11"/>
  <c r="R88" i="11" s="1"/>
  <c r="R87" i="11" s="1"/>
  <c r="R118" i="14"/>
  <c r="P89" i="15"/>
  <c r="P88" i="15"/>
  <c r="P87" i="15" s="1"/>
  <c r="AU72" i="1" s="1"/>
  <c r="BK118" i="18"/>
  <c r="J118" i="18" s="1"/>
  <c r="J63" i="18" s="1"/>
  <c r="P177" i="18"/>
  <c r="P176" i="18"/>
  <c r="BK89" i="19"/>
  <c r="J89" i="19" s="1"/>
  <c r="J65" i="19" s="1"/>
  <c r="P89" i="2"/>
  <c r="R162" i="2"/>
  <c r="T89" i="4"/>
  <c r="T88" i="4" s="1"/>
  <c r="T87" i="4" s="1"/>
  <c r="P89" i="5"/>
  <c r="P88" i="5" s="1"/>
  <c r="P87" i="5" s="1"/>
  <c r="AU59" i="1" s="1"/>
  <c r="BK161" i="6"/>
  <c r="J161" i="6"/>
  <c r="J64" i="6" s="1"/>
  <c r="P89" i="8"/>
  <c r="P88" i="8"/>
  <c r="P87" i="8" s="1"/>
  <c r="AU63" i="1" s="1"/>
  <c r="P118" i="10"/>
  <c r="P177" i="10"/>
  <c r="P176" i="10"/>
  <c r="R89" i="12"/>
  <c r="R88" i="12"/>
  <c r="R87" i="12"/>
  <c r="R161" i="14"/>
  <c r="R89" i="18"/>
  <c r="P161" i="18"/>
  <c r="R89" i="19"/>
  <c r="R88" i="19"/>
  <c r="R87" i="19" s="1"/>
  <c r="BK89" i="21"/>
  <c r="J89" i="21"/>
  <c r="J65" i="21" s="1"/>
  <c r="R118" i="2"/>
  <c r="T89" i="3"/>
  <c r="T88" i="3" s="1"/>
  <c r="T87" i="3" s="1"/>
  <c r="R89" i="5"/>
  <c r="R88" i="5"/>
  <c r="R87" i="5"/>
  <c r="BK118" i="6"/>
  <c r="J118" i="6"/>
  <c r="J63" i="6" s="1"/>
  <c r="R89" i="7"/>
  <c r="R88" i="7"/>
  <c r="R87" i="7" s="1"/>
  <c r="R89" i="9"/>
  <c r="R88" i="9"/>
  <c r="R87" i="9" s="1"/>
  <c r="T118" i="10"/>
  <c r="P161" i="14"/>
  <c r="P89" i="17"/>
  <c r="P88" i="17"/>
  <c r="P87" i="17" s="1"/>
  <c r="AU74" i="1" s="1"/>
  <c r="T118" i="18"/>
  <c r="P89" i="21"/>
  <c r="P88" i="21"/>
  <c r="P87" i="21" s="1"/>
  <c r="AU79" i="1" s="1"/>
  <c r="BK162" i="2"/>
  <c r="J162" i="2" s="1"/>
  <c r="J64" i="2" s="1"/>
  <c r="BK112" i="6"/>
  <c r="J112" i="6" s="1"/>
  <c r="J62" i="6" s="1"/>
  <c r="R179" i="6"/>
  <c r="R178" i="6" s="1"/>
  <c r="T89" i="10"/>
  <c r="R161" i="10"/>
  <c r="P89" i="13"/>
  <c r="P88" i="13"/>
  <c r="P87" i="13" s="1"/>
  <c r="AU69" i="1" s="1"/>
  <c r="BK112" i="14"/>
  <c r="J112" i="14" s="1"/>
  <c r="J62" i="14" s="1"/>
  <c r="P179" i="14"/>
  <c r="P178" i="14"/>
  <c r="P89" i="16"/>
  <c r="P88" i="16" s="1"/>
  <c r="P87" i="16" s="1"/>
  <c r="AU73" i="1" s="1"/>
  <c r="T161" i="18"/>
  <c r="R89" i="21"/>
  <c r="R88" i="21" s="1"/>
  <c r="R87" i="21" s="1"/>
  <c r="BK112" i="2"/>
  <c r="J112" i="2" s="1"/>
  <c r="J62" i="2" s="1"/>
  <c r="P112" i="2"/>
  <c r="BK180" i="2"/>
  <c r="J180" i="2"/>
  <c r="J66" i="2" s="1"/>
  <c r="R118" i="6"/>
  <c r="T89" i="8"/>
  <c r="T88" i="8" s="1"/>
  <c r="T87" i="8" s="1"/>
  <c r="BK89" i="10"/>
  <c r="J89" i="10" s="1"/>
  <c r="J61" i="10" s="1"/>
  <c r="P112" i="10"/>
  <c r="T112" i="10"/>
  <c r="R177" i="10"/>
  <c r="R176" i="10" s="1"/>
  <c r="BK89" i="11"/>
  <c r="BK88" i="11" s="1"/>
  <c r="BK87" i="11" s="1"/>
  <c r="J87" i="11" s="1"/>
  <c r="J32" i="11" s="1"/>
  <c r="BK89" i="13"/>
  <c r="BK88" i="13" s="1"/>
  <c r="T161" i="14"/>
  <c r="BK89" i="18"/>
  <c r="BK88" i="18" s="1"/>
  <c r="J88" i="18" s="1"/>
  <c r="J60" i="18" s="1"/>
  <c r="R161" i="18"/>
  <c r="T89" i="19"/>
  <c r="T88" i="19" s="1"/>
  <c r="T87" i="19" s="1"/>
  <c r="BK89" i="20"/>
  <c r="J89" i="20" s="1"/>
  <c r="J65" i="20" s="1"/>
  <c r="T89" i="21"/>
  <c r="T88" i="21"/>
  <c r="T87" i="21" s="1"/>
  <c r="BK185" i="10"/>
  <c r="BK176" i="10" s="1"/>
  <c r="J176" i="10" s="1"/>
  <c r="J65" i="10" s="1"/>
  <c r="BK188" i="2"/>
  <c r="J188" i="2" s="1"/>
  <c r="J67" i="2" s="1"/>
  <c r="BK187" i="14"/>
  <c r="J187" i="14" s="1"/>
  <c r="J67" i="14" s="1"/>
  <c r="BK185" i="18"/>
  <c r="J185" i="18" s="1"/>
  <c r="J67" i="18" s="1"/>
  <c r="BK187" i="6"/>
  <c r="J187" i="6"/>
  <c r="J67" i="6"/>
  <c r="F59" i="21"/>
  <c r="BE106" i="21"/>
  <c r="J59" i="21"/>
  <c r="BE90" i="21"/>
  <c r="BE99" i="21"/>
  <c r="E50" i="21"/>
  <c r="BE112" i="21"/>
  <c r="BE97" i="21"/>
  <c r="BE103" i="21"/>
  <c r="J81" i="21"/>
  <c r="BE93" i="21"/>
  <c r="BE114" i="21"/>
  <c r="BE108" i="21"/>
  <c r="BK88" i="19"/>
  <c r="BK87" i="19" s="1"/>
  <c r="J87" i="19" s="1"/>
  <c r="J32" i="19" s="1"/>
  <c r="J81" i="20"/>
  <c r="BE97" i="20"/>
  <c r="BE112" i="20"/>
  <c r="E75" i="20"/>
  <c r="BE93" i="20"/>
  <c r="BE114" i="20"/>
  <c r="BE90" i="20"/>
  <c r="J59" i="20"/>
  <c r="F84" i="20"/>
  <c r="BE106" i="20"/>
  <c r="BE99" i="20"/>
  <c r="BE108" i="20"/>
  <c r="BE103" i="20"/>
  <c r="J177" i="18"/>
  <c r="J66" i="18" s="1"/>
  <c r="J56" i="19"/>
  <c r="BE106" i="19"/>
  <c r="F59" i="19"/>
  <c r="J89" i="18"/>
  <c r="J61" i="18" s="1"/>
  <c r="E75" i="19"/>
  <c r="BE112" i="19"/>
  <c r="J59" i="19"/>
  <c r="BE103" i="19"/>
  <c r="BE97" i="19"/>
  <c r="BE108" i="19"/>
  <c r="BE114" i="19"/>
  <c r="BE90" i="19"/>
  <c r="BE93" i="19"/>
  <c r="BE99" i="19"/>
  <c r="J52" i="18"/>
  <c r="BE109" i="18"/>
  <c r="BE142" i="18"/>
  <c r="BE90" i="18"/>
  <c r="BE100" i="18"/>
  <c r="BE104" i="18"/>
  <c r="BE133" i="18"/>
  <c r="BE175" i="18"/>
  <c r="F84" i="18"/>
  <c r="BE116" i="18"/>
  <c r="BE171" i="18"/>
  <c r="BE170" i="18"/>
  <c r="J55" i="18"/>
  <c r="BE96" i="18"/>
  <c r="BE102" i="18"/>
  <c r="BE159" i="18"/>
  <c r="BE163" i="18"/>
  <c r="BE165" i="18"/>
  <c r="BE168" i="18"/>
  <c r="E48" i="18"/>
  <c r="BE94" i="18"/>
  <c r="BE173" i="18"/>
  <c r="BE156" i="18"/>
  <c r="BE182" i="18"/>
  <c r="BE184" i="18"/>
  <c r="BE137" i="18"/>
  <c r="BE167" i="18"/>
  <c r="BE119" i="18"/>
  <c r="BE145" i="18"/>
  <c r="BE162" i="18"/>
  <c r="BE178" i="18"/>
  <c r="BE180" i="18"/>
  <c r="BE186" i="18"/>
  <c r="BE132" i="18"/>
  <c r="BE147" i="18"/>
  <c r="BE166" i="18"/>
  <c r="BE174" i="18"/>
  <c r="BE113" i="18"/>
  <c r="BK88" i="17"/>
  <c r="J88" i="17" s="1"/>
  <c r="J64" i="17" s="1"/>
  <c r="BE140" i="18"/>
  <c r="BE172" i="18"/>
  <c r="BE106" i="18"/>
  <c r="BE138" i="18"/>
  <c r="BE154" i="18"/>
  <c r="BE169" i="18"/>
  <c r="BE126" i="18"/>
  <c r="BE123" i="18"/>
  <c r="BE129" i="18"/>
  <c r="BE164" i="18"/>
  <c r="J59" i="17"/>
  <c r="BE97" i="17"/>
  <c r="BK88" i="16"/>
  <c r="J88" i="16"/>
  <c r="J64" i="16" s="1"/>
  <c r="E75" i="17"/>
  <c r="BE99" i="17"/>
  <c r="BE90" i="17"/>
  <c r="J81" i="17"/>
  <c r="BE114" i="17"/>
  <c r="F84" i="17"/>
  <c r="BE93" i="17"/>
  <c r="BE106" i="17"/>
  <c r="BE108" i="17"/>
  <c r="BE112" i="17"/>
  <c r="BE103" i="17"/>
  <c r="BK88" i="15"/>
  <c r="J88" i="15" s="1"/>
  <c r="J64" i="15" s="1"/>
  <c r="BE90" i="16"/>
  <c r="F59" i="16"/>
  <c r="BE97" i="16"/>
  <c r="BE112" i="16"/>
  <c r="E50" i="16"/>
  <c r="J81" i="16"/>
  <c r="BE93" i="16"/>
  <c r="BE99" i="16"/>
  <c r="BE108" i="16"/>
  <c r="BE106" i="16"/>
  <c r="BE103" i="16"/>
  <c r="J84" i="16"/>
  <c r="BE114" i="16"/>
  <c r="BE90" i="15"/>
  <c r="BE108" i="15"/>
  <c r="F84" i="15"/>
  <c r="J89" i="14"/>
  <c r="J61" i="14"/>
  <c r="J59" i="15"/>
  <c r="BE99" i="15"/>
  <c r="BE114" i="15"/>
  <c r="J81" i="15"/>
  <c r="E50" i="15"/>
  <c r="BE106" i="15"/>
  <c r="BE112" i="15"/>
  <c r="BE93" i="15"/>
  <c r="BE103" i="15"/>
  <c r="J179" i="14"/>
  <c r="J66" i="14" s="1"/>
  <c r="BE97" i="15"/>
  <c r="BB72" i="1"/>
  <c r="J84" i="14"/>
  <c r="E48" i="14"/>
  <c r="BE109" i="14"/>
  <c r="BE116" i="14"/>
  <c r="BE159" i="14"/>
  <c r="BE180" i="14"/>
  <c r="BE182" i="14"/>
  <c r="BE184" i="14"/>
  <c r="F84" i="14"/>
  <c r="BE113" i="14"/>
  <c r="BE176" i="14"/>
  <c r="BE188" i="14"/>
  <c r="BE133" i="14"/>
  <c r="BE96" i="14"/>
  <c r="BE142" i="14"/>
  <c r="BE174" i="14"/>
  <c r="BE175" i="14"/>
  <c r="BE171" i="14"/>
  <c r="J89" i="13"/>
  <c r="J65" i="13" s="1"/>
  <c r="BE100" i="14"/>
  <c r="BE123" i="14"/>
  <c r="BE132" i="14"/>
  <c r="BE145" i="14"/>
  <c r="BE162" i="14"/>
  <c r="BE165" i="14"/>
  <c r="BE119" i="14"/>
  <c r="BE138" i="14"/>
  <c r="BE156" i="14"/>
  <c r="BE173" i="14"/>
  <c r="BE90" i="14"/>
  <c r="BE102" i="14"/>
  <c r="BE126" i="14"/>
  <c r="BE170" i="14"/>
  <c r="BE172" i="14"/>
  <c r="BE186" i="14"/>
  <c r="J81" i="14"/>
  <c r="BE106" i="14"/>
  <c r="BE104" i="14"/>
  <c r="BE129" i="14"/>
  <c r="BE147" i="14"/>
  <c r="BE164" i="14"/>
  <c r="BE166" i="14"/>
  <c r="BE140" i="14"/>
  <c r="BE154" i="14"/>
  <c r="BE168" i="14"/>
  <c r="BE177" i="14"/>
  <c r="BE94" i="14"/>
  <c r="BE137" i="14"/>
  <c r="BE163" i="14"/>
  <c r="BE167" i="14"/>
  <c r="BE169" i="14"/>
  <c r="BE93" i="13"/>
  <c r="J59" i="13"/>
  <c r="J56" i="13"/>
  <c r="F59" i="13"/>
  <c r="BE114" i="13"/>
  <c r="BE108" i="13"/>
  <c r="BE90" i="13"/>
  <c r="BK88" i="12"/>
  <c r="J88" i="12" s="1"/>
  <c r="J64" i="12" s="1"/>
  <c r="BE103" i="13"/>
  <c r="BE112" i="13"/>
  <c r="E50" i="13"/>
  <c r="BE97" i="13"/>
  <c r="BE99" i="13"/>
  <c r="BE106" i="13"/>
  <c r="BE90" i="12"/>
  <c r="BE99" i="12"/>
  <c r="F84" i="12"/>
  <c r="BE108" i="12"/>
  <c r="J59" i="12"/>
  <c r="BE93" i="12"/>
  <c r="BE103" i="12"/>
  <c r="E75" i="12"/>
  <c r="BE97" i="12"/>
  <c r="BE106" i="12"/>
  <c r="J81" i="12"/>
  <c r="BE114" i="12"/>
  <c r="BE112" i="12"/>
  <c r="J59" i="11"/>
  <c r="J56" i="11"/>
  <c r="BE106" i="11"/>
  <c r="E75" i="11"/>
  <c r="BE93" i="11"/>
  <c r="BE103" i="11"/>
  <c r="BE108" i="11"/>
  <c r="BK88" i="10"/>
  <c r="J88" i="10"/>
  <c r="J60" i="10"/>
  <c r="BE90" i="11"/>
  <c r="BE112" i="11"/>
  <c r="F84" i="11"/>
  <c r="BE99" i="11"/>
  <c r="BE97" i="11"/>
  <c r="BE114" i="11"/>
  <c r="J84" i="10"/>
  <c r="BE100" i="10"/>
  <c r="BE123" i="10"/>
  <c r="BE163" i="10"/>
  <c r="BE96" i="10"/>
  <c r="BE106" i="10"/>
  <c r="BE119" i="10"/>
  <c r="BE140" i="10"/>
  <c r="BE159" i="10"/>
  <c r="BE164" i="10"/>
  <c r="BE169" i="10"/>
  <c r="E77" i="10"/>
  <c r="BE104" i="10"/>
  <c r="BE113" i="10"/>
  <c r="BE171" i="10"/>
  <c r="BE129" i="10"/>
  <c r="BE172" i="10"/>
  <c r="BE182" i="10"/>
  <c r="BE174" i="10"/>
  <c r="BE184" i="10"/>
  <c r="BE186" i="10"/>
  <c r="F84" i="10"/>
  <c r="BE116" i="10"/>
  <c r="BE166" i="10"/>
  <c r="BE137" i="10"/>
  <c r="BE147" i="10"/>
  <c r="BE165" i="10"/>
  <c r="J52" i="10"/>
  <c r="BE126" i="10"/>
  <c r="BE132" i="10"/>
  <c r="BE138" i="10"/>
  <c r="BE156" i="10"/>
  <c r="BE167" i="10"/>
  <c r="BE168" i="10"/>
  <c r="BE90" i="10"/>
  <c r="BE133" i="10"/>
  <c r="BE145" i="10"/>
  <c r="BE154" i="10"/>
  <c r="BE180" i="10"/>
  <c r="BE102" i="10"/>
  <c r="BE109" i="10"/>
  <c r="BE173" i="10"/>
  <c r="BE175" i="10"/>
  <c r="BE178" i="10"/>
  <c r="BE94" i="10"/>
  <c r="BE142" i="10"/>
  <c r="BE162" i="10"/>
  <c r="BE170" i="10"/>
  <c r="J56" i="9"/>
  <c r="J89" i="8"/>
  <c r="J65" i="8" s="1"/>
  <c r="J84" i="9"/>
  <c r="BE90" i="9"/>
  <c r="BE106" i="9"/>
  <c r="BE112" i="9"/>
  <c r="F59" i="9"/>
  <c r="BE114" i="9"/>
  <c r="BE97" i="9"/>
  <c r="BE108" i="9"/>
  <c r="BE93" i="9"/>
  <c r="BE103" i="9"/>
  <c r="E75" i="9"/>
  <c r="BE99" i="9"/>
  <c r="F84" i="8"/>
  <c r="J56" i="8"/>
  <c r="J59" i="8"/>
  <c r="E50" i="8"/>
  <c r="BE93" i="8"/>
  <c r="BE103" i="8"/>
  <c r="BE112" i="8"/>
  <c r="BE114" i="8"/>
  <c r="BK88" i="7"/>
  <c r="BK87" i="7"/>
  <c r="J87" i="7"/>
  <c r="J63" i="7" s="1"/>
  <c r="BE97" i="8"/>
  <c r="BE99" i="8"/>
  <c r="BE108" i="8"/>
  <c r="BE106" i="8"/>
  <c r="BE90" i="8"/>
  <c r="J84" i="7"/>
  <c r="J89" i="6"/>
  <c r="J61" i="6" s="1"/>
  <c r="BE108" i="7"/>
  <c r="E50" i="7"/>
  <c r="BE112" i="7"/>
  <c r="F59" i="7"/>
  <c r="BE97" i="7"/>
  <c r="BE90" i="7"/>
  <c r="BE99" i="7"/>
  <c r="J81" i="7"/>
  <c r="BE106" i="7"/>
  <c r="J179" i="6"/>
  <c r="J66" i="6" s="1"/>
  <c r="BE93" i="7"/>
  <c r="BE103" i="7"/>
  <c r="BE114" i="7"/>
  <c r="BE116" i="6"/>
  <c r="BE126" i="6"/>
  <c r="BE154" i="6"/>
  <c r="BE167" i="6"/>
  <c r="J55" i="6"/>
  <c r="BE138" i="6"/>
  <c r="BE129" i="6"/>
  <c r="BE168" i="6"/>
  <c r="BE177" i="6"/>
  <c r="BE96" i="6"/>
  <c r="BE109" i="6"/>
  <c r="BE163" i="6"/>
  <c r="BE175" i="6"/>
  <c r="J52" i="6"/>
  <c r="F84" i="6"/>
  <c r="BE123" i="6"/>
  <c r="BE182" i="6"/>
  <c r="BE165" i="6"/>
  <c r="BE172" i="6"/>
  <c r="BE132" i="6"/>
  <c r="BE147" i="6"/>
  <c r="BE171" i="6"/>
  <c r="BE104" i="6"/>
  <c r="BE113" i="6"/>
  <c r="BE137" i="6"/>
  <c r="BE180" i="6"/>
  <c r="BE186" i="6"/>
  <c r="BK88" i="5"/>
  <c r="BK87" i="5" s="1"/>
  <c r="J87" i="5" s="1"/>
  <c r="J63" i="5" s="1"/>
  <c r="E48" i="6"/>
  <c r="BE145" i="6"/>
  <c r="BE156" i="6"/>
  <c r="BE162" i="6"/>
  <c r="BE166" i="6"/>
  <c r="BE94" i="6"/>
  <c r="BE170" i="6"/>
  <c r="BE176" i="6"/>
  <c r="BE173" i="6"/>
  <c r="BE184" i="6"/>
  <c r="BE188" i="6"/>
  <c r="BE90" i="6"/>
  <c r="BE102" i="6"/>
  <c r="BE106" i="6"/>
  <c r="BE140" i="6"/>
  <c r="BE159" i="6"/>
  <c r="BE164" i="6"/>
  <c r="BE100" i="6"/>
  <c r="BE119" i="6"/>
  <c r="BE133" i="6"/>
  <c r="BE142" i="6"/>
  <c r="BE169" i="6"/>
  <c r="BE174" i="6"/>
  <c r="BE103" i="5"/>
  <c r="F59" i="5"/>
  <c r="BE93" i="5"/>
  <c r="J89" i="4"/>
  <c r="J65" i="4" s="1"/>
  <c r="BE106" i="5"/>
  <c r="E50" i="5"/>
  <c r="BE108" i="5"/>
  <c r="BE112" i="5"/>
  <c r="BE114" i="5"/>
  <c r="J81" i="5"/>
  <c r="J59" i="5"/>
  <c r="BE99" i="5"/>
  <c r="BE90" i="5"/>
  <c r="BE97" i="5"/>
  <c r="J59" i="4"/>
  <c r="E50" i="4"/>
  <c r="J81" i="4"/>
  <c r="BE93" i="4"/>
  <c r="BE114" i="4"/>
  <c r="F59" i="4"/>
  <c r="BE90" i="4"/>
  <c r="BE103" i="4"/>
  <c r="BE108" i="4"/>
  <c r="BE99" i="4"/>
  <c r="BE106" i="4"/>
  <c r="BE112" i="4"/>
  <c r="BE97" i="4"/>
  <c r="F59" i="3"/>
  <c r="E75" i="3"/>
  <c r="BK179" i="2"/>
  <c r="J179" i="2" s="1"/>
  <c r="J65" i="2" s="1"/>
  <c r="J81" i="3"/>
  <c r="J59" i="3"/>
  <c r="BE103" i="3"/>
  <c r="BE90" i="3"/>
  <c r="BE112" i="3"/>
  <c r="BK88" i="2"/>
  <c r="BK87" i="2" s="1"/>
  <c r="J87" i="2" s="1"/>
  <c r="J30" i="2" s="1"/>
  <c r="BE97" i="3"/>
  <c r="BE93" i="3"/>
  <c r="BE108" i="3"/>
  <c r="BE106" i="3"/>
  <c r="BE114" i="3"/>
  <c r="BE99" i="3"/>
  <c r="J52" i="2"/>
  <c r="BE104" i="2"/>
  <c r="BE119" i="2"/>
  <c r="BE143" i="2"/>
  <c r="BE148" i="2"/>
  <c r="BE160" i="2"/>
  <c r="BE181" i="2"/>
  <c r="BC56" i="1"/>
  <c r="F84" i="2"/>
  <c r="BE94" i="2"/>
  <c r="BE100" i="2"/>
  <c r="BE102" i="2"/>
  <c r="BE109" i="2"/>
  <c r="BE113" i="2"/>
  <c r="BE129" i="2"/>
  <c r="BE134" i="2"/>
  <c r="BE146" i="2"/>
  <c r="BE176" i="2"/>
  <c r="BE187" i="2"/>
  <c r="E48" i="2"/>
  <c r="BE90" i="2"/>
  <c r="BE116" i="2"/>
  <c r="BE171" i="2"/>
  <c r="BE172" i="2"/>
  <c r="BE174" i="2"/>
  <c r="BA56" i="1"/>
  <c r="BE189" i="2"/>
  <c r="AW56" i="1"/>
  <c r="BE133" i="2"/>
  <c r="BE138" i="2"/>
  <c r="BE141" i="2"/>
  <c r="BE163" i="2"/>
  <c r="BE164" i="2"/>
  <c r="BE168" i="2"/>
  <c r="BE169" i="2"/>
  <c r="BE170" i="2"/>
  <c r="BE183" i="2"/>
  <c r="BE178" i="2"/>
  <c r="J55" i="2"/>
  <c r="BE123" i="2"/>
  <c r="BE139" i="2"/>
  <c r="BE155" i="2"/>
  <c r="BE157" i="2"/>
  <c r="BE165" i="2"/>
  <c r="BE166" i="2"/>
  <c r="BE167" i="2"/>
  <c r="BE173" i="2"/>
  <c r="BE177" i="2"/>
  <c r="BE185" i="2"/>
  <c r="BB56" i="1"/>
  <c r="BE96" i="2"/>
  <c r="BE106" i="2"/>
  <c r="BE126" i="2"/>
  <c r="BE175" i="2"/>
  <c r="BD56" i="1"/>
  <c r="F38" i="5"/>
  <c r="BC59" i="1" s="1"/>
  <c r="J34" i="6"/>
  <c r="AW61" i="1" s="1"/>
  <c r="F37" i="13"/>
  <c r="BB69" i="1" s="1"/>
  <c r="F38" i="15"/>
  <c r="BC72" i="1" s="1"/>
  <c r="F36" i="17"/>
  <c r="BA74" i="1" s="1"/>
  <c r="F36" i="19"/>
  <c r="BA77" i="1" s="1"/>
  <c r="F36" i="21"/>
  <c r="BA79" i="1" s="1"/>
  <c r="F34" i="6"/>
  <c r="BA61" i="1" s="1"/>
  <c r="J36" i="13"/>
  <c r="AW69" i="1" s="1"/>
  <c r="F36" i="16"/>
  <c r="BA73" i="1" s="1"/>
  <c r="F36" i="18"/>
  <c r="BC76" i="1" s="1"/>
  <c r="F37" i="4"/>
  <c r="BB58" i="1" s="1"/>
  <c r="F37" i="7"/>
  <c r="BB62" i="1" s="1"/>
  <c r="F36" i="9"/>
  <c r="BA64" i="1" s="1"/>
  <c r="F39" i="11"/>
  <c r="BD67" i="1" s="1"/>
  <c r="F39" i="13"/>
  <c r="BD69" i="1" s="1"/>
  <c r="F36" i="15"/>
  <c r="BA72" i="1" s="1"/>
  <c r="F39" i="17"/>
  <c r="BD74" i="1" s="1"/>
  <c r="F39" i="19"/>
  <c r="BD77" i="1" s="1"/>
  <c r="J36" i="4"/>
  <c r="AW58" i="1" s="1"/>
  <c r="F38" i="7"/>
  <c r="BC62" i="1" s="1"/>
  <c r="F39" i="9"/>
  <c r="BD64" i="1" s="1"/>
  <c r="F37" i="11"/>
  <c r="BB67" i="1" s="1"/>
  <c r="F38" i="12"/>
  <c r="BC68" i="1" s="1"/>
  <c r="F39" i="15"/>
  <c r="BD72" i="1" s="1"/>
  <c r="F38" i="17"/>
  <c r="BC74" i="1" s="1"/>
  <c r="F36" i="20"/>
  <c r="BA78" i="1" s="1"/>
  <c r="F37" i="10"/>
  <c r="BD66" i="1" s="1"/>
  <c r="J36" i="17"/>
  <c r="AW74" i="1" s="1"/>
  <c r="F38" i="19"/>
  <c r="BC77" i="1" s="1"/>
  <c r="F36" i="5"/>
  <c r="BA59" i="1" s="1"/>
  <c r="F36" i="7"/>
  <c r="BA62" i="1" s="1"/>
  <c r="J34" i="10"/>
  <c r="AW66" i="1" s="1"/>
  <c r="F37" i="17"/>
  <c r="BB74" i="1" s="1"/>
  <c r="F35" i="18"/>
  <c r="BB76" i="1" s="1"/>
  <c r="F35" i="6"/>
  <c r="BB61" i="1" s="1"/>
  <c r="F38" i="13"/>
  <c r="BC69" i="1" s="1"/>
  <c r="F37" i="16"/>
  <c r="BB73" i="1" s="1"/>
  <c r="J34" i="18"/>
  <c r="AW76" i="1" s="1"/>
  <c r="AS54" i="1"/>
  <c r="F39" i="5"/>
  <c r="BD59" i="1"/>
  <c r="F36" i="8"/>
  <c r="BA63" i="1"/>
  <c r="F37" i="9"/>
  <c r="BB64" i="1"/>
  <c r="F38" i="11"/>
  <c r="BC67" i="1"/>
  <c r="F37" i="12"/>
  <c r="BB68" i="1"/>
  <c r="F34" i="14"/>
  <c r="BA71" i="1"/>
  <c r="J36" i="20"/>
  <c r="AW78" i="1"/>
  <c r="F37" i="21"/>
  <c r="BB79" i="1"/>
  <c r="F39" i="3"/>
  <c r="BD57" i="1"/>
  <c r="F39" i="8"/>
  <c r="BD63" i="1"/>
  <c r="F36" i="10"/>
  <c r="BC66" i="1"/>
  <c r="J36" i="16"/>
  <c r="AW73" i="1" s="1"/>
  <c r="J36" i="19"/>
  <c r="AW77" i="1"/>
  <c r="F39" i="21"/>
  <c r="BD79" i="1"/>
  <c r="J36" i="3"/>
  <c r="AW57" i="1"/>
  <c r="F39" i="7"/>
  <c r="BD62" i="1" s="1"/>
  <c r="J36" i="11"/>
  <c r="AW67" i="1"/>
  <c r="F39" i="12"/>
  <c r="BD68" i="1"/>
  <c r="F35" i="14"/>
  <c r="BB71" i="1"/>
  <c r="F38" i="21"/>
  <c r="BC79" i="1" s="1"/>
  <c r="F38" i="3"/>
  <c r="BC57" i="1"/>
  <c r="J36" i="5"/>
  <c r="AW59" i="1"/>
  <c r="F37" i="8"/>
  <c r="BB63" i="1"/>
  <c r="F34" i="10"/>
  <c r="BA66" i="1" s="1"/>
  <c r="F38" i="16"/>
  <c r="BC73" i="1"/>
  <c r="F37" i="19"/>
  <c r="BB77" i="1"/>
  <c r="J36" i="21"/>
  <c r="AW79" i="1" s="1"/>
  <c r="F36" i="3"/>
  <c r="BA57" i="1" s="1"/>
  <c r="F37" i="6"/>
  <c r="BD61" i="1" s="1"/>
  <c r="F36" i="13"/>
  <c r="BA69" i="1" s="1"/>
  <c r="J36" i="15"/>
  <c r="AW72" i="1" s="1"/>
  <c r="F37" i="18"/>
  <c r="BD76" i="1" s="1"/>
  <c r="F39" i="4"/>
  <c r="BD58" i="1" s="1"/>
  <c r="J36" i="7"/>
  <c r="AW62" i="1" s="1"/>
  <c r="F38" i="9"/>
  <c r="BC64" i="1" s="1"/>
  <c r="F36" i="11"/>
  <c r="BA67" i="1" s="1"/>
  <c r="J36" i="12"/>
  <c r="AW68" i="1" s="1"/>
  <c r="F37" i="14"/>
  <c r="BD71" i="1" s="1"/>
  <c r="F39" i="20"/>
  <c r="BD78" i="1" s="1"/>
  <c r="F37" i="3"/>
  <c r="BB57" i="1" s="1"/>
  <c r="F37" i="5"/>
  <c r="BB59" i="1" s="1"/>
  <c r="J36" i="8"/>
  <c r="AW63" i="1" s="1"/>
  <c r="F35" i="10"/>
  <c r="BB66" i="1" s="1"/>
  <c r="F39" i="16"/>
  <c r="BD73" i="1" s="1"/>
  <c r="F34" i="18"/>
  <c r="BA76" i="1" s="1"/>
  <c r="F38" i="4"/>
  <c r="BC58" i="1" s="1"/>
  <c r="F36" i="6"/>
  <c r="BC61" i="1" s="1"/>
  <c r="F36" i="14"/>
  <c r="BC71" i="1" s="1"/>
  <c r="F37" i="20"/>
  <c r="BB78" i="1" s="1"/>
  <c r="F36" i="4"/>
  <c r="BA58" i="1" s="1"/>
  <c r="F38" i="8"/>
  <c r="BC63" i="1"/>
  <c r="J36" i="9"/>
  <c r="AW64" i="1"/>
  <c r="F36" i="12"/>
  <c r="BA68" i="1"/>
  <c r="J34" i="14"/>
  <c r="AW71" i="1" s="1"/>
  <c r="F38" i="20"/>
  <c r="BC78" i="1"/>
  <c r="J88" i="13" l="1"/>
  <c r="J64" i="13" s="1"/>
  <c r="BK87" i="13"/>
  <c r="J87" i="13" s="1"/>
  <c r="BK87" i="4"/>
  <c r="J87" i="4" s="1"/>
  <c r="J63" i="4" s="1"/>
  <c r="J88" i="4"/>
  <c r="J64" i="4" s="1"/>
  <c r="J88" i="8"/>
  <c r="J64" i="8" s="1"/>
  <c r="BK87" i="8"/>
  <c r="J87" i="8" s="1"/>
  <c r="BK88" i="20"/>
  <c r="BK87" i="20" s="1"/>
  <c r="J87" i="20" s="1"/>
  <c r="J32" i="20" s="1"/>
  <c r="AG78" i="1" s="1"/>
  <c r="AN78" i="1" s="1"/>
  <c r="J185" i="10"/>
  <c r="J67" i="10" s="1"/>
  <c r="J89" i="11"/>
  <c r="J65" i="11" s="1"/>
  <c r="BK88" i="9"/>
  <c r="J89" i="3"/>
  <c r="J65" i="3" s="1"/>
  <c r="P88" i="14"/>
  <c r="P87" i="14" s="1"/>
  <c r="AU71" i="1" s="1"/>
  <c r="AU70" i="1" s="1"/>
  <c r="BK178" i="14"/>
  <c r="J178" i="14"/>
  <c r="J65" i="14" s="1"/>
  <c r="BK88" i="6"/>
  <c r="J88" i="6"/>
  <c r="J60" i="6"/>
  <c r="T88" i="14"/>
  <c r="T87" i="14"/>
  <c r="P88" i="10"/>
  <c r="P87" i="10"/>
  <c r="AU66" i="1" s="1"/>
  <c r="AU65" i="1" s="1"/>
  <c r="R88" i="18"/>
  <c r="R87" i="18"/>
  <c r="P88" i="2"/>
  <c r="P87" i="2" s="1"/>
  <c r="AU56" i="1" s="1"/>
  <c r="AU55" i="1" s="1"/>
  <c r="P88" i="6"/>
  <c r="P87" i="6"/>
  <c r="AU61" i="1" s="1"/>
  <c r="AU60" i="1" s="1"/>
  <c r="T88" i="10"/>
  <c r="T87" i="10"/>
  <c r="T88" i="6"/>
  <c r="T87" i="6" s="1"/>
  <c r="BK88" i="14"/>
  <c r="J88" i="14"/>
  <c r="J60" i="14"/>
  <c r="T88" i="18"/>
  <c r="T87" i="18"/>
  <c r="R88" i="14"/>
  <c r="R87" i="14"/>
  <c r="BK176" i="18"/>
  <c r="BK87" i="18" s="1"/>
  <c r="J87" i="18" s="1"/>
  <c r="J176" i="18"/>
  <c r="J65" i="18"/>
  <c r="P88" i="18"/>
  <c r="P87" i="18" s="1"/>
  <c r="AU76" i="1" s="1"/>
  <c r="AU75" i="1" s="1"/>
  <c r="R88" i="2"/>
  <c r="R87" i="2"/>
  <c r="R88" i="10"/>
  <c r="R87" i="10"/>
  <c r="R88" i="6"/>
  <c r="R87" i="6"/>
  <c r="BK178" i="6"/>
  <c r="J178" i="6"/>
  <c r="J65" i="6"/>
  <c r="T88" i="2"/>
  <c r="T87" i="2" s="1"/>
  <c r="J63" i="20"/>
  <c r="BK88" i="21"/>
  <c r="BK87" i="21"/>
  <c r="J87" i="21" s="1"/>
  <c r="J63" i="21" s="1"/>
  <c r="AG77" i="1"/>
  <c r="J88" i="19"/>
  <c r="J64" i="19" s="1"/>
  <c r="J63" i="19"/>
  <c r="BK87" i="17"/>
  <c r="J87" i="17"/>
  <c r="J63" i="17" s="1"/>
  <c r="BK87" i="16"/>
  <c r="J87" i="16"/>
  <c r="J63" i="16"/>
  <c r="BK87" i="15"/>
  <c r="J87" i="15"/>
  <c r="BK87" i="12"/>
  <c r="J87" i="12" s="1"/>
  <c r="J63" i="12" s="1"/>
  <c r="AG67" i="1"/>
  <c r="J63" i="11"/>
  <c r="J88" i="11"/>
  <c r="J64" i="11"/>
  <c r="BK87" i="10"/>
  <c r="J87" i="10"/>
  <c r="J59" i="10" s="1"/>
  <c r="J88" i="7"/>
  <c r="J64" i="7"/>
  <c r="J88" i="5"/>
  <c r="J64" i="5" s="1"/>
  <c r="J88" i="3"/>
  <c r="J64" i="3"/>
  <c r="AG56" i="1"/>
  <c r="AN56" i="1" s="1"/>
  <c r="J59" i="2"/>
  <c r="J88" i="2"/>
  <c r="J60" i="2"/>
  <c r="J33" i="2"/>
  <c r="AV56" i="1"/>
  <c r="AT56" i="1"/>
  <c r="BD65" i="1"/>
  <c r="J35" i="17"/>
  <c r="AV74" i="1"/>
  <c r="AT74" i="1"/>
  <c r="BD75" i="1"/>
  <c r="J32" i="4"/>
  <c r="AG58" i="1"/>
  <c r="BC55" i="1"/>
  <c r="AY55" i="1" s="1"/>
  <c r="F35" i="7"/>
  <c r="AZ62" i="1"/>
  <c r="J35" i="11"/>
  <c r="AV67" i="1" s="1"/>
  <c r="AT67" i="1" s="1"/>
  <c r="AN67" i="1" s="1"/>
  <c r="J32" i="15"/>
  <c r="AG72" i="1" s="1"/>
  <c r="BA70" i="1"/>
  <c r="AW70" i="1"/>
  <c r="F35" i="19"/>
  <c r="AZ77" i="1" s="1"/>
  <c r="BA55" i="1"/>
  <c r="J32" i="5"/>
  <c r="AG59" i="1" s="1"/>
  <c r="J33" i="6"/>
  <c r="AV61" i="1" s="1"/>
  <c r="AT61" i="1" s="1"/>
  <c r="J35" i="16"/>
  <c r="AV73" i="1"/>
  <c r="AT73" i="1"/>
  <c r="BB75" i="1"/>
  <c r="AX75" i="1" s="1"/>
  <c r="J35" i="3"/>
  <c r="AV57" i="1"/>
  <c r="AT57" i="1" s="1"/>
  <c r="J35" i="7"/>
  <c r="AV62" i="1"/>
  <c r="AT62" i="1" s="1"/>
  <c r="BC60" i="1"/>
  <c r="AY60" i="1"/>
  <c r="F35" i="11"/>
  <c r="AZ67" i="1"/>
  <c r="F35" i="15"/>
  <c r="AZ72" i="1"/>
  <c r="F35" i="20"/>
  <c r="AZ78" i="1" s="1"/>
  <c r="F35" i="3"/>
  <c r="AZ57" i="1"/>
  <c r="F35" i="8"/>
  <c r="AZ63" i="1" s="1"/>
  <c r="BB65" i="1"/>
  <c r="AX65" i="1"/>
  <c r="J35" i="15"/>
  <c r="AV72" i="1" s="1"/>
  <c r="AT72" i="1" s="1"/>
  <c r="J35" i="20"/>
  <c r="AV78" i="1"/>
  <c r="AT78" i="1" s="1"/>
  <c r="J35" i="5"/>
  <c r="AV59" i="1" s="1"/>
  <c r="AT59" i="1" s="1"/>
  <c r="BD60" i="1"/>
  <c r="F33" i="10"/>
  <c r="AZ66" i="1"/>
  <c r="J35" i="21"/>
  <c r="AV79" i="1"/>
  <c r="AT79" i="1"/>
  <c r="J32" i="3"/>
  <c r="AG57" i="1" s="1"/>
  <c r="BD55" i="1"/>
  <c r="J32" i="7"/>
  <c r="AG62" i="1"/>
  <c r="F35" i="9"/>
  <c r="AZ64" i="1"/>
  <c r="F35" i="13"/>
  <c r="AZ69" i="1" s="1"/>
  <c r="F33" i="18"/>
  <c r="AZ76" i="1" s="1"/>
  <c r="F35" i="4"/>
  <c r="AZ58" i="1"/>
  <c r="BB60" i="1"/>
  <c r="AX60" i="1"/>
  <c r="J33" i="10"/>
  <c r="AV66" i="1" s="1"/>
  <c r="AT66" i="1" s="1"/>
  <c r="F35" i="5"/>
  <c r="AZ59" i="1"/>
  <c r="BA60" i="1"/>
  <c r="AW60" i="1" s="1"/>
  <c r="J35" i="12"/>
  <c r="AV68" i="1"/>
  <c r="AT68" i="1" s="1"/>
  <c r="BD70" i="1"/>
  <c r="F35" i="21"/>
  <c r="AZ79" i="1" s="1"/>
  <c r="F33" i="2"/>
  <c r="AZ56" i="1"/>
  <c r="J35" i="13"/>
  <c r="AV69" i="1" s="1"/>
  <c r="AT69" i="1" s="1"/>
  <c r="BC70" i="1"/>
  <c r="AY70" i="1" s="1"/>
  <c r="J35" i="19"/>
  <c r="AV77" i="1"/>
  <c r="AT77" i="1" s="1"/>
  <c r="AN77" i="1" s="1"/>
  <c r="BB55" i="1"/>
  <c r="AX55" i="1"/>
  <c r="J35" i="8"/>
  <c r="AV63" i="1" s="1"/>
  <c r="AT63" i="1" s="1"/>
  <c r="F35" i="12"/>
  <c r="AZ68" i="1" s="1"/>
  <c r="F35" i="16"/>
  <c r="AZ73" i="1"/>
  <c r="BC75" i="1"/>
  <c r="AY75" i="1" s="1"/>
  <c r="J35" i="4"/>
  <c r="AV58" i="1"/>
  <c r="AT58" i="1" s="1"/>
  <c r="J35" i="9"/>
  <c r="AV64" i="1" s="1"/>
  <c r="AT64" i="1" s="1"/>
  <c r="BC65" i="1"/>
  <c r="AY65" i="1"/>
  <c r="F33" i="14"/>
  <c r="AZ71" i="1" s="1"/>
  <c r="F33" i="6"/>
  <c r="AZ61" i="1"/>
  <c r="BB70" i="1"/>
  <c r="AX70" i="1"/>
  <c r="J33" i="18"/>
  <c r="AV76" i="1"/>
  <c r="AT76" i="1"/>
  <c r="BA65" i="1"/>
  <c r="AW65" i="1"/>
  <c r="F35" i="17"/>
  <c r="AZ74" i="1" s="1"/>
  <c r="BA75" i="1"/>
  <c r="AW75" i="1" s="1"/>
  <c r="J33" i="14"/>
  <c r="AV71" i="1"/>
  <c r="AT71" i="1" s="1"/>
  <c r="J30" i="18" l="1"/>
  <c r="AG76" i="1" s="1"/>
  <c r="J59" i="18"/>
  <c r="J63" i="8"/>
  <c r="J32" i="8"/>
  <c r="AG63" i="1" s="1"/>
  <c r="AN63" i="1" s="1"/>
  <c r="J88" i="9"/>
  <c r="J64" i="9" s="1"/>
  <c r="BK87" i="9"/>
  <c r="J87" i="9" s="1"/>
  <c r="J32" i="13"/>
  <c r="AG69" i="1" s="1"/>
  <c r="AN69" i="1" s="1"/>
  <c r="J63" i="13"/>
  <c r="J88" i="20"/>
  <c r="J64" i="20" s="1"/>
  <c r="BK87" i="14"/>
  <c r="J87" i="14" s="1"/>
  <c r="J30" i="14" s="1"/>
  <c r="AG71" i="1" s="1"/>
  <c r="J88" i="21"/>
  <c r="J64" i="21"/>
  <c r="BK87" i="6"/>
  <c r="J87" i="6" s="1"/>
  <c r="J59" i="6" s="1"/>
  <c r="J41" i="20"/>
  <c r="AN76" i="1"/>
  <c r="J41" i="19"/>
  <c r="J39" i="18"/>
  <c r="AN72" i="1"/>
  <c r="J63" i="15"/>
  <c r="J41" i="15"/>
  <c r="J41" i="13"/>
  <c r="J41" i="11"/>
  <c r="AN62" i="1"/>
  <c r="J41" i="7"/>
  <c r="AN59" i="1"/>
  <c r="AN58" i="1"/>
  <c r="J41" i="5"/>
  <c r="AN57" i="1"/>
  <c r="J41" i="4"/>
  <c r="J41" i="3"/>
  <c r="J39" i="2"/>
  <c r="AU54" i="1"/>
  <c r="J32" i="21"/>
  <c r="AG79" i="1" s="1"/>
  <c r="AG75" i="1" s="1"/>
  <c r="J32" i="12"/>
  <c r="AG68" i="1"/>
  <c r="AN68" i="1"/>
  <c r="BC54" i="1"/>
  <c r="W32" i="1" s="1"/>
  <c r="AG55" i="1"/>
  <c r="AZ55" i="1"/>
  <c r="AV55" i="1"/>
  <c r="BA54" i="1"/>
  <c r="W30" i="1"/>
  <c r="J30" i="10"/>
  <c r="AG66" i="1"/>
  <c r="BB54" i="1"/>
  <c r="W31" i="1"/>
  <c r="AZ70" i="1"/>
  <c r="AV70" i="1"/>
  <c r="AT70" i="1" s="1"/>
  <c r="AZ65" i="1"/>
  <c r="AV65" i="1"/>
  <c r="AT65" i="1"/>
  <c r="AW55" i="1"/>
  <c r="BD54" i="1"/>
  <c r="W33" i="1" s="1"/>
  <c r="J32" i="16"/>
  <c r="AG73" i="1" s="1"/>
  <c r="AN73" i="1" s="1"/>
  <c r="AZ75" i="1"/>
  <c r="AV75" i="1"/>
  <c r="AT75" i="1" s="1"/>
  <c r="J32" i="17"/>
  <c r="AG74" i="1"/>
  <c r="AN74" i="1" s="1"/>
  <c r="AZ60" i="1"/>
  <c r="AV60" i="1"/>
  <c r="AT60" i="1"/>
  <c r="AN75" i="1" l="1"/>
  <c r="J41" i="8"/>
  <c r="J32" i="9"/>
  <c r="J63" i="9"/>
  <c r="J39" i="14"/>
  <c r="J41" i="21"/>
  <c r="J59" i="14"/>
  <c r="J41" i="17"/>
  <c r="J41" i="16"/>
  <c r="J41" i="12"/>
  <c r="J39" i="10"/>
  <c r="AN66" i="1"/>
  <c r="AN79" i="1"/>
  <c r="AN71" i="1"/>
  <c r="AT55" i="1"/>
  <c r="J30" i="6"/>
  <c r="AG61" i="1" s="1"/>
  <c r="AW54" i="1"/>
  <c r="AK30" i="1" s="1"/>
  <c r="AY54" i="1"/>
  <c r="AZ54" i="1"/>
  <c r="W29" i="1"/>
  <c r="AG70" i="1"/>
  <c r="AG65" i="1"/>
  <c r="AX54" i="1"/>
  <c r="AG64" i="1" l="1"/>
  <c r="AN64" i="1" s="1"/>
  <c r="J41" i="9"/>
  <c r="AN55" i="1"/>
  <c r="AN61" i="1"/>
  <c r="J39" i="6"/>
  <c r="AN65" i="1"/>
  <c r="AN70" i="1"/>
  <c r="AV54" i="1"/>
  <c r="AK29" i="1"/>
  <c r="AG60" i="1" l="1"/>
  <c r="AT54" i="1"/>
  <c r="AN60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<sst xmlns="http://schemas.openxmlformats.org/spreadsheetml/2006/main" count="11929" uniqueCount="730">
  <si>
    <t>Export Komplet</t>
  </si>
  <si>
    <t>VZ</t>
  </si>
  <si>
    <t>2.0</t>
  </si>
  <si>
    <t>ZAMOK</t>
  </si>
  <si>
    <t>False</t>
  </si>
  <si>
    <t>{166d6111-4f78-4421-8d46-f3f54cdd7c16}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</si>
  <si>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</si>
  <si>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</si>
  <si>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</si>
  <si>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</si>
  <si>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</si>
  <si>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</si>
  <si>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</si>
  <si>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</si>
  <si>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23-07K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</si>
  <si>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</si>
  <si>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</si>
  <si>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TEO1, TEO2, TEO3, TEO4 a TEO5 v k.ú. Prosiměřice</t>
  </si>
  <si>
    <t>KSO:</t>
  </si>
  <si>
    <t/>
  </si>
  <si>
    <t>CC-CZ:</t>
  </si>
  <si>
    <t>Místo:</t>
  </si>
  <si>
    <t>Prosiměřice</t>
  </si>
  <si>
    <t>Datum:</t>
  </si>
  <si>
    <t>27. 10. 2023</t>
  </si>
  <si>
    <t>Zadavatel:</t>
  </si>
  <si>
    <t>IČ:</t>
  </si>
  <si>
    <t>01312774</t>
  </si>
  <si>
    <t>ČR-Státní pozemkový úřad</t>
  </si>
  <si>
    <t>DIČ:</t>
  </si>
  <si>
    <t>CZ 01312774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</si>
  <si>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</si>
  <si>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</si>
  <si>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</si>
  <si>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</si>
  <si>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</si>
  <si>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</si>
  <si>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</si>
  <si>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</si>
  <si>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</si>
  <si>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</si>
  <si>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</si>
  <si>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</si>
  <si>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</si>
  <si>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</si>
  <si>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</si>
  <si>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</si>
  <si>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</si>
  <si>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</si>
  <si>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</si>
  <si>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</si>
  <si>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</si>
  <si>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</si>
  <si>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</si>
  <si>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</si>
  <si>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</si>
  <si>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</si>
  <si>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</si>
  <si>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</si>
  <si>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</si>
  <si>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</si>
  <si>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</si>
  <si>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</si>
  <si>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</si>
  <si>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</si>
  <si>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</si>
  <si>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</si>
  <si>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</si>
  <si>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</si>
  <si>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</si>
  <si>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</si>
  <si>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</si>
  <si>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</si>
  <si>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</si>
  <si>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</si>
  <si>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</si>
  <si>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</si>
  <si>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SO-1</t>
  </si>
  <si>
    <t>Větrolam TEO1</t>
  </si>
  <si>
    <t>STA</t>
  </si>
  <si>
    <t>1</t>
  </si>
  <si>
    <t>{f85f7e4f-643b-482a-8f7c-3a5858187c84}</t>
  </si>
  <si>
    <t>2</t>
  </si>
  <si>
    <t>/</t>
  </si>
  <si>
    <t>Soupis</t>
  </si>
  <si>
    <t>###NOINSERT###</t>
  </si>
  <si>
    <t>SO-1-1N</t>
  </si>
  <si>
    <t>TEO1 - následná péče 1.rok</t>
  </si>
  <si>
    <t>{aba532d8-9f89-4045-bf3a-86bbc13baf69}</t>
  </si>
  <si>
    <t>SO-1-2N</t>
  </si>
  <si>
    <t>TEO1 - následná péče 2.rok</t>
  </si>
  <si>
    <t>{a9a4038c-4a3e-4fa4-bf68-2557a3bda71d}</t>
  </si>
  <si>
    <t>SO-1-3N</t>
  </si>
  <si>
    <t>TEO1 - následná péče 3.rok</t>
  </si>
  <si>
    <t>{452fd7f0-f6c2-48db-b329-2094d7d0f810}</t>
  </si>
  <si>
    <t>SO-2</t>
  </si>
  <si>
    <t>Větrolam TEO2</t>
  </si>
  <si>
    <t>{73b59921-a1c1-4b89-8ce9-b78e947b7624}</t>
  </si>
  <si>
    <t>SO-2-1N</t>
  </si>
  <si>
    <t>TEO2 - následná péče 1.rok</t>
  </si>
  <si>
    <t>{ff681994-6851-4647-83e7-5bcdaa15c554}</t>
  </si>
  <si>
    <t>SO-2-2N</t>
  </si>
  <si>
    <t>TEO2 - následná péče 2.rok</t>
  </si>
  <si>
    <t>{0aa900a1-7298-4696-9d08-c52814581d7d}</t>
  </si>
  <si>
    <t>SO-2-3N</t>
  </si>
  <si>
    <t>TEO2 - následná péče 3.rok</t>
  </si>
  <si>
    <t>{7272017a-cae9-4233-939c-bef908feda84}</t>
  </si>
  <si>
    <t>SO-3</t>
  </si>
  <si>
    <t>Větrolam TEO3</t>
  </si>
  <si>
    <t>{54c8f8fe-29c8-45de-8b5b-1e5d70e5c912}</t>
  </si>
  <si>
    <t>SO-3-1N</t>
  </si>
  <si>
    <t>TEO3 - následná péče 1.rok</t>
  </si>
  <si>
    <t>{5939be25-58c1-4511-b206-4b1740930221}</t>
  </si>
  <si>
    <t>SO-3-2N</t>
  </si>
  <si>
    <t>TEO3 - následná péče 2.rok</t>
  </si>
  <si>
    <t>{4cb65604-b0e2-4ec6-8121-c911ceaf949c}</t>
  </si>
  <si>
    <t>SO-3-3N</t>
  </si>
  <si>
    <t>TEO3 - následná péče 3.rok</t>
  </si>
  <si>
    <t>{735d1290-144c-4d70-bddf-92a86a2ced58}</t>
  </si>
  <si>
    <t>SO-4</t>
  </si>
  <si>
    <t>Větrolam TEO4</t>
  </si>
  <si>
    <t>{3c117cf7-519c-4fb3-81f3-1664cd9c2512}</t>
  </si>
  <si>
    <t>SO-4-1N</t>
  </si>
  <si>
    <t>TEO4 - následná péče 1.rok</t>
  </si>
  <si>
    <t>{eedef700-8355-4347-9da2-cfeb8870f95e}</t>
  </si>
  <si>
    <t>SO-4-2N</t>
  </si>
  <si>
    <t>TEO4 - následná péče 2.rok</t>
  </si>
  <si>
    <t>{cd88c622-93fb-4ff8-a2d6-182932b6aab3}</t>
  </si>
  <si>
    <t>SO-4-3N</t>
  </si>
  <si>
    <t>TEO4 - následná péče 3.rok</t>
  </si>
  <si>
    <t>{835cec1b-8759-4843-b923-28920ddfc43f}</t>
  </si>
  <si>
    <t>SO-5</t>
  </si>
  <si>
    <t>Větrolam TEO5</t>
  </si>
  <si>
    <t>{8523f929-6678-4bfb-8a8e-83d8671421e2}</t>
  </si>
  <si>
    <t>SO-5-1N</t>
  </si>
  <si>
    <t xml:space="preserve"> TEO5 - následná péče 1.rok</t>
  </si>
  <si>
    <t>{ace42dcf-fb6f-4669-b3b6-62b160a69d11}</t>
  </si>
  <si>
    <t>SO-5-2N</t>
  </si>
  <si>
    <t xml:space="preserve"> TEO5 - následná péče 2.rok</t>
  </si>
  <si>
    <t>{25295714-57d4-458b-b6ae-95e5760e9b48}</t>
  </si>
  <si>
    <t>SO-5-3N</t>
  </si>
  <si>
    <t xml:space="preserve"> TEO5 - následná péče 3.rok</t>
  </si>
  <si>
    <t>{0d7c6f79-03ce-4417-b634-7944318ac22e}</t>
  </si>
  <si>
    <t>KRYCÍ LIST SOUPISU PRACÍ</t>
  </si>
  <si>
    <t>Objekt:</t>
  </si>
  <si>
    <t>SO-1 - Větrolam TEO1</t>
  </si>
  <si>
    <t xml:space="preserve">p.č. 3593, 3688 , k.ú Prosiměřice </t>
  </si>
  <si>
    <t>ČŘ-Státní pozemkový úřad</t>
  </si>
  <si>
    <t>CZ01312774</t>
  </si>
  <si>
    <t>Ing. Jaroslav Krejčí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</si>
  <si>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</si>
  <si>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</si>
  <si>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</si>
  <si>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</si>
  <si>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</si>
  <si>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Příprava půdy</t>
  </si>
  <si>
    <t xml:space="preserve">    2 - Oplocení</t>
  </si>
  <si>
    <t xml:space="preserve">    3 - Výsadba</t>
  </si>
  <si>
    <t xml:space="preserve">    4 - Rostlinný materiál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</si>
  <si>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</si>
  <si>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</si>
  <si>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</si>
  <si>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</si>
  <si>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</si>
  <si>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</si>
  <si>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</si>
  <si>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</si>
  <si>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</si>
  <si>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</si>
  <si>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</si>
  <si>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</si>
  <si>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</si>
  <si>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</si>
  <si>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</si>
  <si>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</si>
  <si>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</si>
  <si>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</si>
  <si>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</si>
  <si>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Příprava půdy</t>
  </si>
  <si>
    <t>K</t>
  </si>
  <si>
    <t>184853511</t>
  </si>
  <si>
    <t>Chemické odplevelení půdy před založením kultury, trávníku nebo zpevněných ploch strojně o výměře jednotlivě přes 20 m2 postřikem na široko v rovině nebo na svahu do 1:5</t>
  </si>
  <si>
    <t>m2</t>
  </si>
  <si>
    <t>CS ÚRS 2023 02</t>
  </si>
  <si>
    <t>4</t>
  </si>
  <si>
    <t>1758048357</t>
  </si>
  <si>
    <t>Online PSC</t>
  </si>
  <si>
    <t>https://podminky.urs.cz/item/CS_URS_2023_02/184853511</t>
  </si>
  <si>
    <t>VV</t>
  </si>
  <si>
    <t xml:space="preserve">7222 * 2 </t>
  </si>
  <si>
    <t>plocha pozemku, 2x postřikem</t>
  </si>
  <si>
    <t>M</t>
  </si>
  <si>
    <t>25234001</t>
  </si>
  <si>
    <t>herbicid totální systémový neselektivní</t>
  </si>
  <si>
    <t>litr</t>
  </si>
  <si>
    <t>8</t>
  </si>
  <si>
    <t>-983017852</t>
  </si>
  <si>
    <t>14444 * 0,0003</t>
  </si>
  <si>
    <t>3</t>
  </si>
  <si>
    <t>183551113</t>
  </si>
  <si>
    <t>Úprava zemědělské půdy - orba první hl. do 0,30 m, na ploše jednotlivě do 5 ha, o sklonu do 5°</t>
  </si>
  <si>
    <t>ha</t>
  </si>
  <si>
    <t>1612288367</t>
  </si>
  <si>
    <t>https://podminky.urs.cz/item/CS_URS_2023_02/183551113</t>
  </si>
  <si>
    <t xml:space="preserve">7222  /  10000 </t>
  </si>
  <si>
    <t>plocha pozemku vm2, převod na ha</t>
  </si>
  <si>
    <t>183403151</t>
  </si>
  <si>
    <t>Obdělání půdy smykováním v rovině nebo na svahu do 1:5</t>
  </si>
  <si>
    <t>700282047</t>
  </si>
  <si>
    <t>https://podminky.urs.cz/item/CS_URS_2023_02/183403151</t>
  </si>
  <si>
    <t>5</t>
  </si>
  <si>
    <t>183403152</t>
  </si>
  <si>
    <t>Obdělání půdy vláčením v rovině nebo na svahu do 1:5</t>
  </si>
  <si>
    <t>1473331816</t>
  </si>
  <si>
    <t>https://podminky.urs.cz/item/CS_URS_2023_02/183403152</t>
  </si>
  <si>
    <t>6</t>
  </si>
  <si>
    <t>183403161</t>
  </si>
  <si>
    <t>Obdělání půdy válením v rovině nebo na svahu do 1:5</t>
  </si>
  <si>
    <t>-465422062</t>
  </si>
  <si>
    <t>https://podminky.urs.cz/item/CS_URS_2023_02/183403161</t>
  </si>
  <si>
    <t>7</t>
  </si>
  <si>
    <t>180451111</t>
  </si>
  <si>
    <t>Setí zemědělských kultur na plochách do 5 ha, o sklonu do 5°</t>
  </si>
  <si>
    <t>-708759737</t>
  </si>
  <si>
    <t>https://podminky.urs.cz/item/CS_URS_2023_02/180451111</t>
  </si>
  <si>
    <t>7222  *  0,0001</t>
  </si>
  <si>
    <t>00572470</t>
  </si>
  <si>
    <t>osivo směs travní univerzál</t>
  </si>
  <si>
    <t>kg</t>
  </si>
  <si>
    <t>-1416386708</t>
  </si>
  <si>
    <t>0,7222  *  300</t>
  </si>
  <si>
    <t>travní semeno VV-17 SMĚS DO SADOVÝCH MEZIPÁSŮ  (30g travního osiva na 1m2) (300kg osiva na 1ha)</t>
  </si>
  <si>
    <t>Oplocení</t>
  </si>
  <si>
    <t>9</t>
  </si>
  <si>
    <t>R348951251</t>
  </si>
  <si>
    <t>Osazení oplocení lesních kultur včetně dřevěných kůlů průměru do 120 mm, v osové vzdálenosti 3 m (dodávka řeziva ve specifikaci) v oplocení výšky do 1,5 m s drátěným pletivem</t>
  </si>
  <si>
    <t>m</t>
  </si>
  <si>
    <t>654750042</t>
  </si>
  <si>
    <t>1200</t>
  </si>
  <si>
    <t>Oplocení lesních kultur, výška 1,5 m s drátěným pletivem,  vč. vjezdových bran , dřevěnými kůly rozteč 3m s drátěným pletivem vč. materiálu</t>
  </si>
  <si>
    <t>10</t>
  </si>
  <si>
    <t>R348952262</t>
  </si>
  <si>
    <t>Vjezdové brany - vrata z plotových tyček s drátěným pletivem, výška 1,6 m, vč. materiálu ( 3bm šířka brány)</t>
  </si>
  <si>
    <t>bm</t>
  </si>
  <si>
    <t>-1405254752</t>
  </si>
  <si>
    <t>6 * 3  " ks brany  * šířka brány 3bm "</t>
  </si>
  <si>
    <t>Výsadba</t>
  </si>
  <si>
    <t>11</t>
  </si>
  <si>
    <t>184211311</t>
  </si>
  <si>
    <t>Jamková výsadba sazenic sklon terénu do 1:5 s kopáním jamky 25 x 25 cm ve stupni zabuřenění 0 v zemině 1 a 2</t>
  </si>
  <si>
    <t>kus</t>
  </si>
  <si>
    <t>-1784230218</t>
  </si>
  <si>
    <t>https://podminky.urs.cz/item/CS_URS_2023_02/184211311</t>
  </si>
  <si>
    <t>810  +  1620</t>
  </si>
  <si>
    <t>poloodrostek 81-120 cm , sazenice 50-60 cm</t>
  </si>
  <si>
    <t>12</t>
  </si>
  <si>
    <t>25111112</t>
  </si>
  <si>
    <t>hnojivo NPK</t>
  </si>
  <si>
    <t>-1551341961</t>
  </si>
  <si>
    <t>hnojivo NPK - vícesložkové hnojivo - tableta – (1 rostlina  2 ks)</t>
  </si>
  <si>
    <t>2430 *  2 * 0,01   "  ks stromů  *   počet tablet / 1ks dřeviny  *  0,01 =&gt; jedna tableta 10g = 0,01kg"</t>
  </si>
  <si>
    <t>13</t>
  </si>
  <si>
    <t>10390001</t>
  </si>
  <si>
    <t>hnojivo aerifikující + sorpce vody + biopreparát obsahující živné látky organického původu a biouhel</t>
  </si>
  <si>
    <t>668886221</t>
  </si>
  <si>
    <t>2  * ( 2430 * (0,25 * 0,25 * 0,25) )</t>
  </si>
  <si>
    <t>2kg x ( ks stromů *  m3 objem substrátu )</t>
  </si>
  <si>
    <t>14</t>
  </si>
  <si>
    <t>184215112</t>
  </si>
  <si>
    <t>Ukotvení dřeviny kůly v rovině nebo na svahu do 1:5 jedním kůlem, délky přes 1 do 2 m</t>
  </si>
  <si>
    <t>529316626</t>
  </si>
  <si>
    <t>https://podminky.urs.cz/item/CS_URS_2023_02/184215112</t>
  </si>
  <si>
    <t>810</t>
  </si>
  <si>
    <t xml:space="preserve">ukotvení poloodrostku </t>
  </si>
  <si>
    <t>R60591251</t>
  </si>
  <si>
    <t>kůly k upevnění dřeviny, délka 1,5-  2m + úvazek, (1strom - poloodrostek - 1 kůl)</t>
  </si>
  <si>
    <t>-1747388988</t>
  </si>
  <si>
    <t>16</t>
  </si>
  <si>
    <t>184813113</t>
  </si>
  <si>
    <t>Ošetřování a ochrana stromů proti škodám způsobeným zvěří ovázání papírem</t>
  </si>
  <si>
    <t>994959864</t>
  </si>
  <si>
    <t>https://podminky.urs.cz/item/CS_URS_2023_02/184813113</t>
  </si>
  <si>
    <t>1strom - poloodrostek - 1 chránička</t>
  </si>
  <si>
    <t>17</t>
  </si>
  <si>
    <t>RM184813113</t>
  </si>
  <si>
    <t>individuální ochrana dřevin - plastová tubusová ochrana listnatých dřevin čtvercového průřezu (10 x 10 cm) , vyrobená ze speciální pórovité fólie PP Tekpol, která je odolná vůči UV záření, výška 120 cm  (pro poloodrostek)</t>
  </si>
  <si>
    <t>ks</t>
  </si>
  <si>
    <t>211230689</t>
  </si>
  <si>
    <t>18</t>
  </si>
  <si>
    <t>184911421</t>
  </si>
  <si>
    <t>Mulčování vysazených rostlin mulčovací kůrou, tl. do 100 mm v rovině nebo na svahu do 1:5</t>
  </si>
  <si>
    <t>-304193209</t>
  </si>
  <si>
    <t>https://podminky.urs.cz/item/CS_URS_2023_02/184911421</t>
  </si>
  <si>
    <t>19</t>
  </si>
  <si>
    <t>10391100</t>
  </si>
  <si>
    <t>kůra mulčovací VL</t>
  </si>
  <si>
    <t>m3</t>
  </si>
  <si>
    <t>-930692226</t>
  </si>
  <si>
    <t>1620 * 0,01  " 10cm tlouštka mulče (m2  *  0,1 m)"</t>
  </si>
  <si>
    <t>20</t>
  </si>
  <si>
    <t>184813111</t>
  </si>
  <si>
    <t>Ošetřování a ochrana stromů proti škodám způsobeným zvěří nátěrem nebo postřikem</t>
  </si>
  <si>
    <t>1311012711</t>
  </si>
  <si>
    <t>https://podminky.urs.cz/item/CS_URS_2023_02/184813111</t>
  </si>
  <si>
    <t>810 + 1620   "  poloodrostek + sazenice "</t>
  </si>
  <si>
    <t>R184813111</t>
  </si>
  <si>
    <t xml:space="preserve">repeletní přípravek proti škodám způs. zvěří a  hlodavci (1kg na 250ks sazenic)  </t>
  </si>
  <si>
    <t>-346073024</t>
  </si>
  <si>
    <t>2430 / 250  "ks dřevin / 250 "</t>
  </si>
  <si>
    <t>22</t>
  </si>
  <si>
    <t>185804312</t>
  </si>
  <si>
    <t>Zalití rostlin vodou plochy záhonů jednotlivě přes 20 m2</t>
  </si>
  <si>
    <t>-1534331636</t>
  </si>
  <si>
    <t>https://podminky.urs.cz/item/CS_URS_2023_02/185804312</t>
  </si>
  <si>
    <t>((5*810)+(2*1620))/1000</t>
  </si>
  <si>
    <t>5 l na jeden strom,  2 l na jeden keř za 1 týden (1x zalití) ( 1m3 = 1000 litrů)</t>
  </si>
  <si>
    <t>810 ks poloodrostků  x 5 l = 4050 l za 1 týden</t>
  </si>
  <si>
    <t>1620 ks keřů x 2 l = 3240 l za 1 týden</t>
  </si>
  <si>
    <t>celkem 7290 l vody za týden  =  7,29 m3</t>
  </si>
  <si>
    <t>23</t>
  </si>
  <si>
    <t>185851121</t>
  </si>
  <si>
    <t>Dovoz vody pro zálivku rostlin na vzdálenost do 1000 m</t>
  </si>
  <si>
    <t>-1393465842</t>
  </si>
  <si>
    <t>https://podminky.urs.cz/item/CS_URS_2023_02/185851121</t>
  </si>
  <si>
    <t>24</t>
  </si>
  <si>
    <t>185851129</t>
  </si>
  <si>
    <t>Dovoz vody pro zálivku rostlin Příplatek k ceně za každých dalších i započatých 1000 m</t>
  </si>
  <si>
    <t>-1946991906</t>
  </si>
  <si>
    <t>https://podminky.urs.cz/item/CS_URS_2023_02/185851129</t>
  </si>
  <si>
    <t xml:space="preserve">  6 * 7,29    "+ 6 km" </t>
  </si>
  <si>
    <t>25</t>
  </si>
  <si>
    <t>998231311</t>
  </si>
  <si>
    <t>Přesun hmot pro sadovnické a krajinářské úpravy - strojně dopravní vzdálenost do 5000 m</t>
  </si>
  <si>
    <t>t</t>
  </si>
  <si>
    <t>836308785</t>
  </si>
  <si>
    <t>https://podminky.urs.cz/item/CS_URS_2023_02/998231311</t>
  </si>
  <si>
    <t>Rostlinný materiál</t>
  </si>
  <si>
    <t>26</t>
  </si>
  <si>
    <t>POL1</t>
  </si>
  <si>
    <t>Acer campestre - javor babyka, poloodrostek  81-120, Ko 1,6 l</t>
  </si>
  <si>
    <t>344008157</t>
  </si>
  <si>
    <t>27</t>
  </si>
  <si>
    <t>POL2</t>
  </si>
  <si>
    <t>Carpinus betulus – habr obecný, poloodrostek 81-120 Ko 1,6 l</t>
  </si>
  <si>
    <t>-957767608</t>
  </si>
  <si>
    <t>28</t>
  </si>
  <si>
    <t>POL3</t>
  </si>
  <si>
    <t>Pyrus pyraster – hrušeň polnička, poloodrostek  51 do 120 Ko 1,6 l</t>
  </si>
  <si>
    <t>-227362440</t>
  </si>
  <si>
    <t>29</t>
  </si>
  <si>
    <t>POL4</t>
  </si>
  <si>
    <t>Quercus cerris - dub cer, poloodrostek  51 do 120 Ko 1,6 l</t>
  </si>
  <si>
    <t>1514629928</t>
  </si>
  <si>
    <t>30</t>
  </si>
  <si>
    <t>POL5</t>
  </si>
  <si>
    <t>Quercus petraea – dub zimní, poloodrostek  81-120 Ko 1,6 l</t>
  </si>
  <si>
    <t>-1935682668</t>
  </si>
  <si>
    <t>31</t>
  </si>
  <si>
    <t>POL6</t>
  </si>
  <si>
    <t>Quercus pubescens – dub pýřitý, poloodrostek  51 do 120 Ko 1,6 l</t>
  </si>
  <si>
    <t>-15391008</t>
  </si>
  <si>
    <t>32</t>
  </si>
  <si>
    <t>POL7</t>
  </si>
  <si>
    <t>Sorbus aria - jeřáb muk, poloodrostek  51 do 120 Ko 1,6 l</t>
  </si>
  <si>
    <t>-259673839</t>
  </si>
  <si>
    <t>33</t>
  </si>
  <si>
    <t>POL8</t>
  </si>
  <si>
    <t>Sorbus torminalis –  jeřáb břek, poloodrostek  51 do 120 Ko 1,6 l</t>
  </si>
  <si>
    <t>1079657974</t>
  </si>
  <si>
    <t>34</t>
  </si>
  <si>
    <t>POL9</t>
  </si>
  <si>
    <t>Tilia cordata – lípa malolistá, poloodrostek  81-120 Ko 1,6 l</t>
  </si>
  <si>
    <t>2134454644</t>
  </si>
  <si>
    <t>35</t>
  </si>
  <si>
    <t>SAZ1</t>
  </si>
  <si>
    <t xml:space="preserve">Cornus mas - dřín obecný, sazenice  30-60, QP 12 (0,48 l) </t>
  </si>
  <si>
    <t>-673678514</t>
  </si>
  <si>
    <t>36</t>
  </si>
  <si>
    <t>SAZ2</t>
  </si>
  <si>
    <t xml:space="preserve">Crataegus laevigata – hloh obecný, sazenice  30-60, QP 12 (0,48 l) </t>
  </si>
  <si>
    <t>1109764291</t>
  </si>
  <si>
    <t>37</t>
  </si>
  <si>
    <t>SAZ3</t>
  </si>
  <si>
    <t xml:space="preserve">Ligustrum vulgare – ptačí zob obecný, sazenice  30-60 QP 12 (0,48 l) </t>
  </si>
  <si>
    <t>-1768611718</t>
  </si>
  <si>
    <t>38</t>
  </si>
  <si>
    <t>SAZ4</t>
  </si>
  <si>
    <t xml:space="preserve">Rhamnus catharticus - řešetlák počistivý, sazenice  30-60 QP 12 (0,48 l) </t>
  </si>
  <si>
    <t>-1090685327</t>
  </si>
  <si>
    <t>39</t>
  </si>
  <si>
    <t>SAZ5</t>
  </si>
  <si>
    <t xml:space="preserve">Rosa gallica - růže galská, sazenice  30-60, QP 12 (0,48 l) </t>
  </si>
  <si>
    <t>-2103514079</t>
  </si>
  <si>
    <t>40</t>
  </si>
  <si>
    <t>SAZ6</t>
  </si>
  <si>
    <t xml:space="preserve">Swida sanguinea - svída krvavá, sazenice  30-60, QP 12 (0,48 l) </t>
  </si>
  <si>
    <t>-776399777</t>
  </si>
  <si>
    <t>41</t>
  </si>
  <si>
    <t>SAZ7</t>
  </si>
  <si>
    <t xml:space="preserve">Viburnum opulus – kalina obecná, sazenice  30-60, QP 12 (0,48 l) </t>
  </si>
  <si>
    <t>-974563388</t>
  </si>
  <si>
    <t>VRN</t>
  </si>
  <si>
    <t>Vedlejší rozpočtové náklady</t>
  </si>
  <si>
    <t>VRN1</t>
  </si>
  <si>
    <t>Průzkumné, geodetické a projektové práce</t>
  </si>
  <si>
    <t>42</t>
  </si>
  <si>
    <t>012002000</t>
  </si>
  <si>
    <t>Geodetické práce</t>
  </si>
  <si>
    <t>1024</t>
  </si>
  <si>
    <t>92603533</t>
  </si>
  <si>
    <t>https://podminky.urs.cz/item/CS_URS_2023_02/012002000</t>
  </si>
  <si>
    <t>43</t>
  </si>
  <si>
    <t>011303000</t>
  </si>
  <si>
    <t>Archeologická činnost bez rozlišení</t>
  </si>
  <si>
    <t>soubor</t>
  </si>
  <si>
    <t>451925805</t>
  </si>
  <si>
    <t>https://podminky.urs.cz/item/CS_URS_2023_02/011303000</t>
  </si>
  <si>
    <t>44</t>
  </si>
  <si>
    <t>031002000</t>
  </si>
  <si>
    <t>Související práce pro zařízení staveniště</t>
  </si>
  <si>
    <t>1294111968</t>
  </si>
  <si>
    <t>https://podminky.urs.cz/item/CS_URS_2023_02/031002000</t>
  </si>
  <si>
    <t>45</t>
  </si>
  <si>
    <t>R119005111</t>
  </si>
  <si>
    <t xml:space="preserve">Vytyčení výsadeb </t>
  </si>
  <si>
    <t>2147138500</t>
  </si>
  <si>
    <t>VRN3</t>
  </si>
  <si>
    <t>Zařízení staveniště</t>
  </si>
  <si>
    <t>46</t>
  </si>
  <si>
    <t>034503000</t>
  </si>
  <si>
    <t>Informační tabule na staveništi</t>
  </si>
  <si>
    <t>ks…</t>
  </si>
  <si>
    <t>-1705607435</t>
  </si>
  <si>
    <t>https://podminky.urs.cz/item/CS_URS_2023_02/034503000</t>
  </si>
  <si>
    <t>Soupis:</t>
  </si>
  <si>
    <t>SO-1-1N - TEO1 - následná péče 1.rok</t>
  </si>
  <si>
    <t xml:space="preserve">    1 - Následná péče v 1.roce - Stavba SO-1, větrolam TEO1 v k. ú. Prosiměřice</t>
  </si>
  <si>
    <t>Následná péče v 1.roce - Stavba SO-1, větrolam TEO1 v k. ú. Prosiměřice</t>
  </si>
  <si>
    <t>111151231</t>
  </si>
  <si>
    <t>Pokosení trávníku při souvislé ploše přes 1000 do 10000 m2 lučního v rovině nebo svahu do 1:5</t>
  </si>
  <si>
    <t>2091977693</t>
  </si>
  <si>
    <t>https://podminky.urs.cz/item/CS_URS_2023_02/111151231</t>
  </si>
  <si>
    <t>( 7222 - 1620 ) * 2     " pokosení trávníku - 2 x ročně ,  (m2 plocha zatravnění  - m2 plocha mulče ) * 2 "</t>
  </si>
  <si>
    <t>-1591079138</t>
  </si>
  <si>
    <t>((1620 + 0)*0,1)</t>
  </si>
  <si>
    <t xml:space="preserve"> doplnění mulče v místech kde není požadovaná tloušťka 10cm  (10 %),     ((linie m2 +  stromy m2  ) * 0,1 = 10%) </t>
  </si>
  <si>
    <t>1808567030</t>
  </si>
  <si>
    <t xml:space="preserve"> 162  *  0,1  " (tl. do 0,1 m /m2) "</t>
  </si>
  <si>
    <t>184815166</t>
  </si>
  <si>
    <t>Ochrana sazenic ručním ožínáním celoplošné sklon do 1:5 při viditelnosti dobré, výšky od 30 do 60 cm</t>
  </si>
  <si>
    <t>ar</t>
  </si>
  <si>
    <t>-546741643</t>
  </si>
  <si>
    <t>https://podminky.urs.cz/item/CS_URS_2023_02/184815166</t>
  </si>
  <si>
    <t>(1260  *  0,01) * 2</t>
  </si>
  <si>
    <t>celoplošně (2x ročně) - ruční ožínání ,   plocha mulče    ((plocha linie m2 * 0,01  (1m2=0,01ar )) * 2 ročně)</t>
  </si>
  <si>
    <t>199313433</t>
  </si>
  <si>
    <t>810  +  1620     "  poloodrostek + sazenice  "</t>
  </si>
  <si>
    <t>RM184813111</t>
  </si>
  <si>
    <t>repeletní přípravek proti škodám způs. zvěří a  hlodavci (1kg na 250ks sazenic)</t>
  </si>
  <si>
    <t>-230669645</t>
  </si>
  <si>
    <t>2430  /  250  "  počet dřevin  /  1kg na 250ks sazenic  "</t>
  </si>
  <si>
    <t>1035905011</t>
  </si>
  <si>
    <t>((5*810)  +  (2*1620))  /  1000  *  16           "  (  poloodrostek + sazenice)  / 1000 (přepočet l na m3)  *  16 x ročně "</t>
  </si>
  <si>
    <t>Zalití rostlin vodou bodově k rostlinám (1m3 = 1000 litrů) ,   5 l na jeden strom,  2 l na jeden keř ,  vč.vody, (16 x ročně)</t>
  </si>
  <si>
    <t>1036330055</t>
  </si>
  <si>
    <t>-1428693153</t>
  </si>
  <si>
    <t xml:space="preserve"> ( 116,64  * 6  )    "+ 6 km"</t>
  </si>
  <si>
    <t>SO-1-2N - TEO1 - následná péče 2.rok</t>
  </si>
  <si>
    <t xml:space="preserve">    2 - Následná péče v 2.roce - Stavba SO-1, větrolam TEO1 v k. ú. Prosiměřice</t>
  </si>
  <si>
    <t>Následná péče v 2.roce - Stavba SO-1, větrolam TEO1 v k. ú. Prosiměřice</t>
  </si>
  <si>
    <t>1079622808</t>
  </si>
  <si>
    <t>-2142685070</t>
  </si>
  <si>
    <t>-1833453788</t>
  </si>
  <si>
    <t>1856747845</t>
  </si>
  <si>
    <t>1154285075</t>
  </si>
  <si>
    <t>2054784258</t>
  </si>
  <si>
    <t>-1724997751</t>
  </si>
  <si>
    <t>662449163</t>
  </si>
  <si>
    <t>1182772236</t>
  </si>
  <si>
    <t>SO-1-3N - TEO1 - následná péče 3.rok</t>
  </si>
  <si>
    <t xml:space="preserve">    3 - Následná péče v 3.roce - Stavba SO-1, větrolam TEO1 v k. ú. Prosiměřice</t>
  </si>
  <si>
    <t>Následná péče v 3.roce - Stavba SO-1, větrolam TEO1 v k. ú. Prosiměřice</t>
  </si>
  <si>
    <t>2119541130</t>
  </si>
  <si>
    <t>-697130100</t>
  </si>
  <si>
    <t>814858389</t>
  </si>
  <si>
    <t>402860302</t>
  </si>
  <si>
    <t>-1663369097</t>
  </si>
  <si>
    <t>-1890010589</t>
  </si>
  <si>
    <t>-311584477</t>
  </si>
  <si>
    <t>-677242646</t>
  </si>
  <si>
    <t>1867408982</t>
  </si>
  <si>
    <t>SO-2 - Větrolam TEO2</t>
  </si>
  <si>
    <t xml:space="preserve">p.č. 3720, k.ú Prosiměřice </t>
  </si>
  <si>
    <t xml:space="preserve">3042 * 2 </t>
  </si>
  <si>
    <t>6084 * 0,0003</t>
  </si>
  <si>
    <t xml:space="preserve">3042  /  10000 </t>
  </si>
  <si>
    <t>3042  *  0,0001</t>
  </si>
  <si>
    <t>-1009796041</t>
  </si>
  <si>
    <t>0,304   *  300</t>
  </si>
  <si>
    <t>475</t>
  </si>
  <si>
    <t>2 * 3  " ks brany  * šířka brány 3bm "</t>
  </si>
  <si>
    <t>315  +  630</t>
  </si>
  <si>
    <t>945 *  2 * 0,01   "  ks stromů  *   počet tablet / 1ks dřeviny  *  0,01 =&gt; jedna tableta 10g = 0,01kg"</t>
  </si>
  <si>
    <t>2  * ( 945 * (0,25 * 0,25 * 0,25) )</t>
  </si>
  <si>
    <t>315    "  ukotvení poloodrostku   "</t>
  </si>
  <si>
    <t>315</t>
  </si>
  <si>
    <t>630 * 0,01  " 10cm tlouštka mulče (m2  *  0,1 m)"</t>
  </si>
  <si>
    <t>315  + 630  "  poloodrostek + sazenice "</t>
  </si>
  <si>
    <t>945  / 250      "ks dřevin / 250 "</t>
  </si>
  <si>
    <t>( (5*315)  +  (2* 630) ) / 1000</t>
  </si>
  <si>
    <t>315 ks poloodrostků  x 5 l = 1575 l za 1 týden</t>
  </si>
  <si>
    <t>630 ks keřů x 2 l = 1260 l za 1 týden</t>
  </si>
  <si>
    <t>celkem 2835 l vody za týden  =  2,84 m3</t>
  </si>
  <si>
    <t xml:space="preserve">  2,835  *  6    "+ 6 km" </t>
  </si>
  <si>
    <t>SO-2-1N - TEO2 - následná péče 1.rok</t>
  </si>
  <si>
    <t xml:space="preserve">    1 - Následná péče v 1.roce - Stavba SO-2, větrolam TEO2 v k. ú. Prosiměřice</t>
  </si>
  <si>
    <t>Následná péče v 1.roce - Stavba SO-2, větrolam TEO2 v k. ú. Prosiměřice</t>
  </si>
  <si>
    <t>( 3042 - 630 ) * 2     " pokosení trávníku - 2 x ročně ,  (m2 plocha zatravnění  - m2 plocha mulče ) * 2 "</t>
  </si>
  <si>
    <t>((630 + 0)*0,1)</t>
  </si>
  <si>
    <t>63   *  0,1  " (tl. do 0,1 m /m2) "</t>
  </si>
  <si>
    <t>(630  *  0,01) * 2</t>
  </si>
  <si>
    <t>315  +  630     "  poloodrostek + sazenice  "</t>
  </si>
  <si>
    <t>945  /  250  "  počet dřevin  /  1kg na 250ks sazenic  "</t>
  </si>
  <si>
    <t>((5 * 315)  +  (2 * 630 ))  /  1000  *  16           "  (  poloodrostek + sazenice)  / 1000 (přepočet l na m3)  *  16 x ročně "</t>
  </si>
  <si>
    <t xml:space="preserve"> ( 45,36  * 6  )    "+ 6 km"</t>
  </si>
  <si>
    <t>SO-2-2N - TEO2 - následná péče 2.rok</t>
  </si>
  <si>
    <t xml:space="preserve">    2 - Následná péče v 2.roce - Stavba SO-2, větrolam TEO2 v k. ú. Prosiměřice</t>
  </si>
  <si>
    <t>Následná péče v 2.roce - Stavba SO-2, větrolam TEO2 v k. ú. Prosiměřice</t>
  </si>
  <si>
    <t>-1292485726</t>
  </si>
  <si>
    <t>323424717</t>
  </si>
  <si>
    <t>856082648</t>
  </si>
  <si>
    <t>-1982876743</t>
  </si>
  <si>
    <t>-1275987381</t>
  </si>
  <si>
    <t>-345196852</t>
  </si>
  <si>
    <t>471694442</t>
  </si>
  <si>
    <t>-1781389948</t>
  </si>
  <si>
    <t>396269683</t>
  </si>
  <si>
    <t>SO-2-3N - TEO2 - následná péče 3.rok</t>
  </si>
  <si>
    <t xml:space="preserve">    3 - Následná péče v 3.roce - Stavba SO-2, větrolam TEO2 v k. ú. Prosiměřice</t>
  </si>
  <si>
    <t>Následná péče v 3.roce - Stavba SO-2, větrolam TEO2 v k. ú. Prosiměřice</t>
  </si>
  <si>
    <t>1878444822</t>
  </si>
  <si>
    <t>1328874157</t>
  </si>
  <si>
    <t>-996533360</t>
  </si>
  <si>
    <t>2048568423</t>
  </si>
  <si>
    <t>453562312</t>
  </si>
  <si>
    <t>-370211557</t>
  </si>
  <si>
    <t>-1937646751</t>
  </si>
  <si>
    <t>-595016859</t>
  </si>
  <si>
    <t>-861966462</t>
  </si>
  <si>
    <t>SO-3 - Větrolam TEO3</t>
  </si>
  <si>
    <t xml:space="preserve">p.č. 3694, k.ú Prosiměřice </t>
  </si>
  <si>
    <t xml:space="preserve">4631 * 2 </t>
  </si>
  <si>
    <t>4631 * 0,0003</t>
  </si>
  <si>
    <t xml:space="preserve">4631  /  10000 </t>
  </si>
  <si>
    <t>4631  *  0,0001</t>
  </si>
  <si>
    <t>321844124</t>
  </si>
  <si>
    <t>0,463  *  300</t>
  </si>
  <si>
    <t>487</t>
  </si>
  <si>
    <t xml:space="preserve">270  +  540 </t>
  </si>
  <si>
    <t>810 *  2 * 0,01   "  ks stromů  *   počet tablet / 1ks dřeviny  *  0,01 =&gt; jedna tableta 10g = 0,01kg"</t>
  </si>
  <si>
    <t>2  * ( 810 * (0,25 * 0,25 * 0,25) )</t>
  </si>
  <si>
    <t>270    "  ukotvení poloodrostku   "</t>
  </si>
  <si>
    <t>270</t>
  </si>
  <si>
    <t>540 * 0,01  " 10cm tlouštka mulče (m2  *  0,1 m)"</t>
  </si>
  <si>
    <t>270  +  540   "  poloodrostek + sazenice "</t>
  </si>
  <si>
    <t>810  / 250      "ks dřevin / 250 "</t>
  </si>
  <si>
    <t>( (5*270)  +  (2* 540) ) / 1000</t>
  </si>
  <si>
    <t>270 ks poloodrostků  x 5 l = 1350 l za 1 týden</t>
  </si>
  <si>
    <t>540 ks keřů x 2 l = 1080 l za 1 týden</t>
  </si>
  <si>
    <t>celkem 2430 l vody za týden  =  2,43 m3</t>
  </si>
  <si>
    <t xml:space="preserve">2,43  *  6    "+ 6 km" </t>
  </si>
  <si>
    <t>SO-3-1N - TEO3 - následná péče 1.rok</t>
  </si>
  <si>
    <t xml:space="preserve">    1 - Následná péče v 1.roce - Stavba SO-3, větrolam TEO3 v k. ú. Prosiměřice</t>
  </si>
  <si>
    <t>Následná péče v 1.roce - Stavba SO-3, větrolam TEO3 v k. ú. Prosiměřice</t>
  </si>
  <si>
    <t>( 4631 - 540 ) * 2     " pokosení trávníku - 2 x ročně ,  (m2 plocha zatravnění  - m2 plocha mulče ) * 2 "</t>
  </si>
  <si>
    <t>((540 + 0)*0,1)</t>
  </si>
  <si>
    <t>54   *  0,1  " (tl. do 0,1 m /m2) "</t>
  </si>
  <si>
    <t>(810  *  0,01) * 2</t>
  </si>
  <si>
    <t>270  +  540     "  poloodrostek + sazenice  "</t>
  </si>
  <si>
    <t>810  /  250  "  počet dřevin  /  1kg na 250ks sazenic  "</t>
  </si>
  <si>
    <t>((5 * 270)  +  (2 * 540 ))  /  1000  *  16           "  (  poloodrostek + sazenice)  / 1000 (přepočet l na m3)  *  16 x ročně "</t>
  </si>
  <si>
    <t xml:space="preserve"> ( 38,88  * 6  )    "+ 6 km"</t>
  </si>
  <si>
    <t>SO-3-2N - TEO3 - následná péče 2.rok</t>
  </si>
  <si>
    <t xml:space="preserve">    2 - Následná péče v 2.roce - Stavba SO-3, větrolam TEO3 v k. ú. Prosiměřice</t>
  </si>
  <si>
    <t>Následná péče v 2.roce - Stavba SO-3, větrolam TEO3 v k. ú. Prosiměřice</t>
  </si>
  <si>
    <t>1931654536</t>
  </si>
  <si>
    <t>-1350332723</t>
  </si>
  <si>
    <t>-1461036386</t>
  </si>
  <si>
    <t>1719842284</t>
  </si>
  <si>
    <t>1655120995</t>
  </si>
  <si>
    <t>12457391</t>
  </si>
  <si>
    <t>-377536699</t>
  </si>
  <si>
    <t>572920888</t>
  </si>
  <si>
    <t>-2040991420</t>
  </si>
  <si>
    <t>SO-3-3N - TEO3 - následná péče 3.rok</t>
  </si>
  <si>
    <t xml:space="preserve">    3 - Následná péče v 3.roce - Stavba SO-3, větrolam TEO3 v k. ú. Prosiměřice</t>
  </si>
  <si>
    <t>Následná péče v 3.roce - Stavba SO-3, větrolam TEO3 v k. ú. Prosiměřice</t>
  </si>
  <si>
    <t>-98956091</t>
  </si>
  <si>
    <t>-1362508883</t>
  </si>
  <si>
    <t>-209810898</t>
  </si>
  <si>
    <t>635041680</t>
  </si>
  <si>
    <t>-831121174</t>
  </si>
  <si>
    <t>456375819</t>
  </si>
  <si>
    <t>16304215</t>
  </si>
  <si>
    <t>1829338556</t>
  </si>
  <si>
    <t>1521365173</t>
  </si>
  <si>
    <t>SO-4 - Větrolam TEO4</t>
  </si>
  <si>
    <t xml:space="preserve">p.č. 3623, k.ú Prosiměřice </t>
  </si>
  <si>
    <t xml:space="preserve">10582 * 2 </t>
  </si>
  <si>
    <t>10582 * 0,0003</t>
  </si>
  <si>
    <t xml:space="preserve">10582  /  10000 </t>
  </si>
  <si>
    <t>10582  *  0,0001</t>
  </si>
  <si>
    <t>-901027377</t>
  </si>
  <si>
    <t>1,058  *  300</t>
  </si>
  <si>
    <t>1756</t>
  </si>
  <si>
    <t xml:space="preserve">1035  +  2070 </t>
  </si>
  <si>
    <t>3105  *  2 * 0,01   "  ks stromů  *   počet tablet / 1ks dřeviny  *  0,01 =&gt; jedna tableta 10g = 0,01kg"</t>
  </si>
  <si>
    <t>2  * ( 3105 * (0,25 * 0,25 * 0,25) )</t>
  </si>
  <si>
    <t>1035    "  ukotvení poloodrostku   "</t>
  </si>
  <si>
    <t>1035</t>
  </si>
  <si>
    <t>2070 * 0,01  " 10cm tlouštka mulče (m2  *  0,1 m)"</t>
  </si>
  <si>
    <t>1035  +  2070    "  poloodrostek + sazenice "</t>
  </si>
  <si>
    <t>3105  / 250      "ks dřevin / 250 "</t>
  </si>
  <si>
    <t>( (5*1035)  +  (2* 2070) ) / 1000</t>
  </si>
  <si>
    <t>1035 ks poloodrostků  x 5 l = 5175 l za 1 týden</t>
  </si>
  <si>
    <t>2070 ks keřů x 2 l = 4140 l za 1 týden</t>
  </si>
  <si>
    <t>celkem 9315 l vody za týden  =  9,315 m3</t>
  </si>
  <si>
    <t xml:space="preserve">9,315  *  6    "+ 6 km" </t>
  </si>
  <si>
    <t>SO-4-1N - TEO4 - následná péče 1.rok</t>
  </si>
  <si>
    <t xml:space="preserve">    1 - Následná péče v 1.roce - Stavba SO-4, větrolam TEO4 v k. ú. Prosiměřice</t>
  </si>
  <si>
    <t>Následná péče v 1.roce - Stavba SO-4, větrolam TEO4 v k. ú. Prosiměřice</t>
  </si>
  <si>
    <t>( 10582 - 2070 ) * 2     " pokosení trávníku - 2 x ročně ,  (m2 plocha zatravnění  - m2 plocha mulče ) * 2 "</t>
  </si>
  <si>
    <t>((2070 + 0)*0,1)</t>
  </si>
  <si>
    <t>207   *  0,1  " (tl. do 0,1 m /m2) "</t>
  </si>
  <si>
    <t>(2070  *  0,01) * 2</t>
  </si>
  <si>
    <t>1035  +  2070     "  poloodrostek + sazenice  "</t>
  </si>
  <si>
    <t>3105  /  250  "  počet dřevin  /  1kg na 250ks sazenic  "</t>
  </si>
  <si>
    <t>((5 * 1035)  +  (2 * 2070 ))  /  1000  *  16           "  (  poloodrostek + sazenice)  / 1000 (přepočet l na m3)  *  16 x ročně "</t>
  </si>
  <si>
    <t xml:space="preserve"> ( 149,04  * 6  )    "+ 6 km"</t>
  </si>
  <si>
    <t>SO-4-2N - TEO4 - následná péče 2.rok</t>
  </si>
  <si>
    <t xml:space="preserve">    2 - Následná péče v 2.roce - Stavba SO-4, větrolam TEO4 v k. ú. Prosiměřice</t>
  </si>
  <si>
    <t>Následná péče v 2.roce - Stavba SO-4, větrolam TEO4 v k. ú. Prosiměřice</t>
  </si>
  <si>
    <t>-1474567958</t>
  </si>
  <si>
    <t>1524524759</t>
  </si>
  <si>
    <t>-2043109187</t>
  </si>
  <si>
    <t>1377426563</t>
  </si>
  <si>
    <t>1972768802</t>
  </si>
  <si>
    <t>914686072</t>
  </si>
  <si>
    <t>-915844014</t>
  </si>
  <si>
    <t>342495299</t>
  </si>
  <si>
    <t>-1431908579</t>
  </si>
  <si>
    <t>SO-4-3N - TEO4 - následná péče 3.rok</t>
  </si>
  <si>
    <t xml:space="preserve">    3 - Následná péče v 3.roce - Stavba SO-4, větrolam TEO4 v k. ú. Prosiměřice</t>
  </si>
  <si>
    <t>Následná péče v 3.roce - Stavba SO-4, větrolam TEO4 v k. ú. Prosiměřice</t>
  </si>
  <si>
    <t>1406023413</t>
  </si>
  <si>
    <t>1320740162</t>
  </si>
  <si>
    <t>287774433</t>
  </si>
  <si>
    <t>-1577762667</t>
  </si>
  <si>
    <t>958921692</t>
  </si>
  <si>
    <t>1666264657</t>
  </si>
  <si>
    <t>-1567255176</t>
  </si>
  <si>
    <t>2121982312</t>
  </si>
  <si>
    <t>-695593487</t>
  </si>
  <si>
    <t>SO-5 - Větrolam TEO5</t>
  </si>
  <si>
    <t xml:space="preserve">p.č.  3732, k.ú Prosiměřice </t>
  </si>
  <si>
    <t xml:space="preserve"> 935 * 2 </t>
  </si>
  <si>
    <t xml:space="preserve"> 935 * 0,0003</t>
  </si>
  <si>
    <t xml:space="preserve"> 935  /  10000 </t>
  </si>
  <si>
    <t xml:space="preserve"> 935  *  0,0001</t>
  </si>
  <si>
    <t>-1737667746</t>
  </si>
  <si>
    <t>0,094  *  300</t>
  </si>
  <si>
    <t>R348951250</t>
  </si>
  <si>
    <t>Osazení oplocení lesních kultur včetně dřevěných kůlů průměru do 100 mm, v osové vzdálenosti 3 m (dodávka řeziva ve specifikaci) v oplocení výšky do 1,5 m s drátěným pletivem</t>
  </si>
  <si>
    <t>661</t>
  </si>
  <si>
    <t xml:space="preserve">405  +  810 </t>
  </si>
  <si>
    <t>1215  *  2 * 0,01   "  ks stromů  *   počet tablet / 1ks dřeviny  *  0,01 =&gt; jedna tableta 10g = 0,01kg"</t>
  </si>
  <si>
    <t>2  * ( 1215 * (0,25 * 0,25 * 0,25) )</t>
  </si>
  <si>
    <t>405    "  ukotvení poloodrostku   "</t>
  </si>
  <si>
    <t>405</t>
  </si>
  <si>
    <t>810 * 0,01  " 10cm tlouštka mulče (m2  *  0,1 m)"</t>
  </si>
  <si>
    <t>405  +  810     "  poloodrostek + sazenice "</t>
  </si>
  <si>
    <t>1215  / 250      "ks dřevin / 250 "</t>
  </si>
  <si>
    <t>( (5*405)  +  (2* 810) ) / 1000</t>
  </si>
  <si>
    <t>405 ks poloodrostků  x 5 l = 2025 l za 1 týden</t>
  </si>
  <si>
    <t>810 ks keřů x 2 l = 1620 l za 1 týden</t>
  </si>
  <si>
    <t>celkem 3645 l vody za týden  =  3,645 m3</t>
  </si>
  <si>
    <t xml:space="preserve">3,645  *  6    "+ 6 km" </t>
  </si>
  <si>
    <t>POL10</t>
  </si>
  <si>
    <t>Sorbus domestica - jeřáb oskeruše, poloodrostek 81-120 Ko 1,6 l</t>
  </si>
  <si>
    <t>1395361116</t>
  </si>
  <si>
    <t>SAZ8</t>
  </si>
  <si>
    <t>Corylus avellana - líska obecná, sazenice 50-60, QP 12(0,48 l)</t>
  </si>
  <si>
    <t>-1411656152</t>
  </si>
  <si>
    <t>SAZ9</t>
  </si>
  <si>
    <t>Prunus spinosa - trnka obecná, sazenice 50-60, QP 12(0,48 l)</t>
  </si>
  <si>
    <t>1881433755</t>
  </si>
  <si>
    <t>SO-5-1N -  TEO5 - následná péče 1.rok</t>
  </si>
  <si>
    <t xml:space="preserve">    1 - Následná péče v 1.roce - Stavba SO-5, větrolam TEO5 v k. ú. Prosiměřice</t>
  </si>
  <si>
    <t>Následná péče v 1.roce - Stavba SO-5, větrolam TEO5 v k. ú. Prosiměřice</t>
  </si>
  <si>
    <t>( 4935 - 810 ) * 2     " pokosení trávníku - 2 x ročně ,  (m2 plocha zatravnění  - m2 plocha mulče ) * 2 "</t>
  </si>
  <si>
    <t>((810 + 0)*0,1)</t>
  </si>
  <si>
    <t>81   *  0,1  " (tl. do 0,1 m /m2) "</t>
  </si>
  <si>
    <t>405  +  810     "  poloodrostek + sazenice  "</t>
  </si>
  <si>
    <t>1215  /  250  "  počet dřevin  /  1kg na 250ks sazenic  "</t>
  </si>
  <si>
    <t>((5 * 405)  +  (2 * 810 ))  /  1000  *  16           "  (  poloodrostek + sazenice)  / 1000 (přepočet l na m3)  *  16 x ročně "</t>
  </si>
  <si>
    <t xml:space="preserve"> (58,32  * 6  )    "+ 6 km"</t>
  </si>
  <si>
    <t>SO-5-2N -  TEO5 - následná péče 2.rok</t>
  </si>
  <si>
    <t xml:space="preserve">    2 - Následná péče v 2.roce - Stavba SO-5, větrolam TEO5 v k. ú. Prosiměřice</t>
  </si>
  <si>
    <t>Následná péče v 2.roce - Stavba SO-5, větrolam TEO5 v k. ú. Prosiměřice</t>
  </si>
  <si>
    <t>-1225536145</t>
  </si>
  <si>
    <t>1681383611</t>
  </si>
  <si>
    <t>-1512836193</t>
  </si>
  <si>
    <t>949003589</t>
  </si>
  <si>
    <t>1297281146</t>
  </si>
  <si>
    <t>-1000089771</t>
  </si>
  <si>
    <t>-355241132</t>
  </si>
  <si>
    <t>886706219</t>
  </si>
  <si>
    <t>526025551</t>
  </si>
  <si>
    <t>SO-5-3N -  TEO5 - následná péče 3.rok</t>
  </si>
  <si>
    <t xml:space="preserve">    3 - Následná péče v 3.roce - Stavba SO-5, větrolam TEO5 v k. ú. Prosiměřice</t>
  </si>
  <si>
    <t>Následná péče v 3.roce - Stavba SO-5, větrolam TEO5 v k. ú. Prosiměřice</t>
  </si>
  <si>
    <t>-855754304</t>
  </si>
  <si>
    <t>1730572290</t>
  </si>
  <si>
    <t>1093774960</t>
  </si>
  <si>
    <t>-144831146</t>
  </si>
  <si>
    <t>-380924276</t>
  </si>
  <si>
    <t>1417870650</t>
  </si>
  <si>
    <t>-1892449404</t>
  </si>
  <si>
    <t>-1624408702</t>
  </si>
  <si>
    <t>-442519080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</si>
</sst>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4215112" TargetMode="External"/><Relationship Id="rId13" Type="http://schemas.openxmlformats.org/officeDocument/2006/relationships/hyperlink" Target="https://podminky.urs.cz/item/CS_URS_2023_02/185851121" TargetMode="External"/><Relationship Id="rId18" Type="http://schemas.openxmlformats.org/officeDocument/2006/relationships/hyperlink" Target="https://podminky.urs.cz/item/CS_URS_2023_02/031002000" TargetMode="External"/><Relationship Id="rId3" Type="http://schemas.openxmlformats.org/officeDocument/2006/relationships/hyperlink" Target="https://podminky.urs.cz/item/CS_URS_2023_02/183403151" TargetMode="External"/><Relationship Id="rId7" Type="http://schemas.openxmlformats.org/officeDocument/2006/relationships/hyperlink" Target="https://podminky.urs.cz/item/CS_URS_2023_02/184211311" TargetMode="External"/><Relationship Id="rId12" Type="http://schemas.openxmlformats.org/officeDocument/2006/relationships/hyperlink" Target="https://podminky.urs.cz/item/CS_URS_2023_02/185804312" TargetMode="External"/><Relationship Id="rId17" Type="http://schemas.openxmlformats.org/officeDocument/2006/relationships/hyperlink" Target="https://podminky.urs.cz/item/CS_URS_2023_02/011303000" TargetMode="External"/><Relationship Id="rId2" Type="http://schemas.openxmlformats.org/officeDocument/2006/relationships/hyperlink" Target="https://podminky.urs.cz/item/CS_URS_2023_02/183551113" TargetMode="External"/><Relationship Id="rId16" Type="http://schemas.openxmlformats.org/officeDocument/2006/relationships/hyperlink" Target="https://podminky.urs.cz/item/CS_URS_2023_02/012002000" TargetMode="External"/><Relationship Id="rId20" Type="http://schemas.openxmlformats.org/officeDocument/2006/relationships/drawing" Target="../drawings/drawing10.xml"/><Relationship Id="rId1" Type="http://schemas.openxmlformats.org/officeDocument/2006/relationships/hyperlink" Target="https://podminky.urs.cz/item/CS_URS_2023_02/184853511" TargetMode="External"/><Relationship Id="rId6" Type="http://schemas.openxmlformats.org/officeDocument/2006/relationships/hyperlink" Target="https://podminky.urs.cz/item/CS_URS_2023_02/180451111" TargetMode="External"/><Relationship Id="rId11" Type="http://schemas.openxmlformats.org/officeDocument/2006/relationships/hyperlink" Target="https://podminky.urs.cz/item/CS_URS_2023_02/184813111" TargetMode="External"/><Relationship Id="rId5" Type="http://schemas.openxmlformats.org/officeDocument/2006/relationships/hyperlink" Target="https://podminky.urs.cz/item/CS_URS_2023_02/183403161" TargetMode="External"/><Relationship Id="rId15" Type="http://schemas.openxmlformats.org/officeDocument/2006/relationships/hyperlink" Target="https://podminky.urs.cz/item/CS_URS_2023_02/998231311" TargetMode="External"/><Relationship Id="rId10" Type="http://schemas.openxmlformats.org/officeDocument/2006/relationships/hyperlink" Target="https://podminky.urs.cz/item/CS_URS_2023_02/184911421" TargetMode="External"/><Relationship Id="rId19" Type="http://schemas.openxmlformats.org/officeDocument/2006/relationships/hyperlink" Target="https://podminky.urs.cz/item/CS_URS_2023_02/034503000" TargetMode="External"/><Relationship Id="rId4" Type="http://schemas.openxmlformats.org/officeDocument/2006/relationships/hyperlink" Target="https://podminky.urs.cz/item/CS_URS_2023_02/183403152" TargetMode="External"/><Relationship Id="rId9" Type="http://schemas.openxmlformats.org/officeDocument/2006/relationships/hyperlink" Target="https://podminky.urs.cz/item/CS_URS_2023_02/184813113" TargetMode="External"/><Relationship Id="rId14" Type="http://schemas.openxmlformats.org/officeDocument/2006/relationships/hyperlink" Target="https://podminky.urs.cz/item/CS_URS_2023_02/185851129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1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2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3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4215112" TargetMode="External"/><Relationship Id="rId13" Type="http://schemas.openxmlformats.org/officeDocument/2006/relationships/hyperlink" Target="https://podminky.urs.cz/item/CS_URS_2023_02/185851121" TargetMode="External"/><Relationship Id="rId18" Type="http://schemas.openxmlformats.org/officeDocument/2006/relationships/hyperlink" Target="https://podminky.urs.cz/item/CS_URS_2023_02/031002000" TargetMode="External"/><Relationship Id="rId3" Type="http://schemas.openxmlformats.org/officeDocument/2006/relationships/hyperlink" Target="https://podminky.urs.cz/item/CS_URS_2023_02/183403151" TargetMode="External"/><Relationship Id="rId7" Type="http://schemas.openxmlformats.org/officeDocument/2006/relationships/hyperlink" Target="https://podminky.urs.cz/item/CS_URS_2023_02/184211311" TargetMode="External"/><Relationship Id="rId12" Type="http://schemas.openxmlformats.org/officeDocument/2006/relationships/hyperlink" Target="https://podminky.urs.cz/item/CS_URS_2023_02/185804312" TargetMode="External"/><Relationship Id="rId17" Type="http://schemas.openxmlformats.org/officeDocument/2006/relationships/hyperlink" Target="https://podminky.urs.cz/item/CS_URS_2023_02/011303000" TargetMode="External"/><Relationship Id="rId2" Type="http://schemas.openxmlformats.org/officeDocument/2006/relationships/hyperlink" Target="https://podminky.urs.cz/item/CS_URS_2023_02/183551113" TargetMode="External"/><Relationship Id="rId16" Type="http://schemas.openxmlformats.org/officeDocument/2006/relationships/hyperlink" Target="https://podminky.urs.cz/item/CS_URS_2023_02/012002000" TargetMode="External"/><Relationship Id="rId20" Type="http://schemas.openxmlformats.org/officeDocument/2006/relationships/drawing" Target="../drawings/drawing14.xml"/><Relationship Id="rId1" Type="http://schemas.openxmlformats.org/officeDocument/2006/relationships/hyperlink" Target="https://podminky.urs.cz/item/CS_URS_2023_02/184853511" TargetMode="External"/><Relationship Id="rId6" Type="http://schemas.openxmlformats.org/officeDocument/2006/relationships/hyperlink" Target="https://podminky.urs.cz/item/CS_URS_2023_02/180451111" TargetMode="External"/><Relationship Id="rId11" Type="http://schemas.openxmlformats.org/officeDocument/2006/relationships/hyperlink" Target="https://podminky.urs.cz/item/CS_URS_2023_02/184813111" TargetMode="External"/><Relationship Id="rId5" Type="http://schemas.openxmlformats.org/officeDocument/2006/relationships/hyperlink" Target="https://podminky.urs.cz/item/CS_URS_2023_02/183403161" TargetMode="External"/><Relationship Id="rId15" Type="http://schemas.openxmlformats.org/officeDocument/2006/relationships/hyperlink" Target="https://podminky.urs.cz/item/CS_URS_2023_02/998231311" TargetMode="External"/><Relationship Id="rId10" Type="http://schemas.openxmlformats.org/officeDocument/2006/relationships/hyperlink" Target="https://podminky.urs.cz/item/CS_URS_2023_02/184911421" TargetMode="External"/><Relationship Id="rId19" Type="http://schemas.openxmlformats.org/officeDocument/2006/relationships/hyperlink" Target="https://podminky.urs.cz/item/CS_URS_2023_02/034503000" TargetMode="External"/><Relationship Id="rId4" Type="http://schemas.openxmlformats.org/officeDocument/2006/relationships/hyperlink" Target="https://podminky.urs.cz/item/CS_URS_2023_02/183403152" TargetMode="External"/><Relationship Id="rId9" Type="http://schemas.openxmlformats.org/officeDocument/2006/relationships/hyperlink" Target="https://podminky.urs.cz/item/CS_URS_2023_02/184813113" TargetMode="External"/><Relationship Id="rId14" Type="http://schemas.openxmlformats.org/officeDocument/2006/relationships/hyperlink" Target="https://podminky.urs.cz/item/CS_URS_2023_02/185851129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5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6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7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4215112" TargetMode="External"/><Relationship Id="rId13" Type="http://schemas.openxmlformats.org/officeDocument/2006/relationships/hyperlink" Target="https://podminky.urs.cz/item/CS_URS_2023_02/185851121" TargetMode="External"/><Relationship Id="rId18" Type="http://schemas.openxmlformats.org/officeDocument/2006/relationships/hyperlink" Target="https://podminky.urs.cz/item/CS_URS_2023_02/031002000" TargetMode="External"/><Relationship Id="rId3" Type="http://schemas.openxmlformats.org/officeDocument/2006/relationships/hyperlink" Target="https://podminky.urs.cz/item/CS_URS_2023_02/183403151" TargetMode="External"/><Relationship Id="rId7" Type="http://schemas.openxmlformats.org/officeDocument/2006/relationships/hyperlink" Target="https://podminky.urs.cz/item/CS_URS_2023_02/184211311" TargetMode="External"/><Relationship Id="rId12" Type="http://schemas.openxmlformats.org/officeDocument/2006/relationships/hyperlink" Target="https://podminky.urs.cz/item/CS_URS_2023_02/185804312" TargetMode="External"/><Relationship Id="rId17" Type="http://schemas.openxmlformats.org/officeDocument/2006/relationships/hyperlink" Target="https://podminky.urs.cz/item/CS_URS_2023_02/011303000" TargetMode="External"/><Relationship Id="rId2" Type="http://schemas.openxmlformats.org/officeDocument/2006/relationships/hyperlink" Target="https://podminky.urs.cz/item/CS_URS_2023_02/183551113" TargetMode="External"/><Relationship Id="rId16" Type="http://schemas.openxmlformats.org/officeDocument/2006/relationships/hyperlink" Target="https://podminky.urs.cz/item/CS_URS_2023_02/012002000" TargetMode="External"/><Relationship Id="rId20" Type="http://schemas.openxmlformats.org/officeDocument/2006/relationships/drawing" Target="../drawings/drawing18.xml"/><Relationship Id="rId1" Type="http://schemas.openxmlformats.org/officeDocument/2006/relationships/hyperlink" Target="https://podminky.urs.cz/item/CS_URS_2023_02/184853511" TargetMode="External"/><Relationship Id="rId6" Type="http://schemas.openxmlformats.org/officeDocument/2006/relationships/hyperlink" Target="https://podminky.urs.cz/item/CS_URS_2023_02/180451111" TargetMode="External"/><Relationship Id="rId11" Type="http://schemas.openxmlformats.org/officeDocument/2006/relationships/hyperlink" Target="https://podminky.urs.cz/item/CS_URS_2023_02/184813111" TargetMode="External"/><Relationship Id="rId5" Type="http://schemas.openxmlformats.org/officeDocument/2006/relationships/hyperlink" Target="https://podminky.urs.cz/item/CS_URS_2023_02/183403161" TargetMode="External"/><Relationship Id="rId15" Type="http://schemas.openxmlformats.org/officeDocument/2006/relationships/hyperlink" Target="https://podminky.urs.cz/item/CS_URS_2023_02/998231311" TargetMode="External"/><Relationship Id="rId10" Type="http://schemas.openxmlformats.org/officeDocument/2006/relationships/hyperlink" Target="https://podminky.urs.cz/item/CS_URS_2023_02/184911421" TargetMode="External"/><Relationship Id="rId19" Type="http://schemas.openxmlformats.org/officeDocument/2006/relationships/hyperlink" Target="https://podminky.urs.cz/item/CS_URS_2023_02/034503000" TargetMode="External"/><Relationship Id="rId4" Type="http://schemas.openxmlformats.org/officeDocument/2006/relationships/hyperlink" Target="https://podminky.urs.cz/item/CS_URS_2023_02/183403152" TargetMode="External"/><Relationship Id="rId9" Type="http://schemas.openxmlformats.org/officeDocument/2006/relationships/hyperlink" Target="https://podminky.urs.cz/item/CS_URS_2023_02/184813113" TargetMode="External"/><Relationship Id="rId14" Type="http://schemas.openxmlformats.org/officeDocument/2006/relationships/hyperlink" Target="https://podminky.urs.cz/item/CS_URS_2023_02/185851129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9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4215112" TargetMode="External"/><Relationship Id="rId13" Type="http://schemas.openxmlformats.org/officeDocument/2006/relationships/hyperlink" Target="https://podminky.urs.cz/item/CS_URS_2023_02/185851121" TargetMode="External"/><Relationship Id="rId18" Type="http://schemas.openxmlformats.org/officeDocument/2006/relationships/hyperlink" Target="https://podminky.urs.cz/item/CS_URS_2023_02/031002000" TargetMode="External"/><Relationship Id="rId3" Type="http://schemas.openxmlformats.org/officeDocument/2006/relationships/hyperlink" Target="https://podminky.urs.cz/item/CS_URS_2023_02/183403151" TargetMode="External"/><Relationship Id="rId7" Type="http://schemas.openxmlformats.org/officeDocument/2006/relationships/hyperlink" Target="https://podminky.urs.cz/item/CS_URS_2023_02/184211311" TargetMode="External"/><Relationship Id="rId12" Type="http://schemas.openxmlformats.org/officeDocument/2006/relationships/hyperlink" Target="https://podminky.urs.cz/item/CS_URS_2023_02/185804312" TargetMode="External"/><Relationship Id="rId17" Type="http://schemas.openxmlformats.org/officeDocument/2006/relationships/hyperlink" Target="https://podminky.urs.cz/item/CS_URS_2023_02/011303000" TargetMode="External"/><Relationship Id="rId2" Type="http://schemas.openxmlformats.org/officeDocument/2006/relationships/hyperlink" Target="https://podminky.urs.cz/item/CS_URS_2023_02/183551113" TargetMode="External"/><Relationship Id="rId16" Type="http://schemas.openxmlformats.org/officeDocument/2006/relationships/hyperlink" Target="https://podminky.urs.cz/item/CS_URS_2023_02/012002000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184853511" TargetMode="External"/><Relationship Id="rId6" Type="http://schemas.openxmlformats.org/officeDocument/2006/relationships/hyperlink" Target="https://podminky.urs.cz/item/CS_URS_2023_02/180451111" TargetMode="External"/><Relationship Id="rId11" Type="http://schemas.openxmlformats.org/officeDocument/2006/relationships/hyperlink" Target="https://podminky.urs.cz/item/CS_URS_2023_02/184813111" TargetMode="External"/><Relationship Id="rId5" Type="http://schemas.openxmlformats.org/officeDocument/2006/relationships/hyperlink" Target="https://podminky.urs.cz/item/CS_URS_2023_02/183403161" TargetMode="External"/><Relationship Id="rId15" Type="http://schemas.openxmlformats.org/officeDocument/2006/relationships/hyperlink" Target="https://podminky.urs.cz/item/CS_URS_2023_02/998231311" TargetMode="External"/><Relationship Id="rId10" Type="http://schemas.openxmlformats.org/officeDocument/2006/relationships/hyperlink" Target="https://podminky.urs.cz/item/CS_URS_2023_02/184911421" TargetMode="External"/><Relationship Id="rId19" Type="http://schemas.openxmlformats.org/officeDocument/2006/relationships/hyperlink" Target="https://podminky.urs.cz/item/CS_URS_2023_02/034503000" TargetMode="External"/><Relationship Id="rId4" Type="http://schemas.openxmlformats.org/officeDocument/2006/relationships/hyperlink" Target="https://podminky.urs.cz/item/CS_URS_2023_02/183403152" TargetMode="External"/><Relationship Id="rId9" Type="http://schemas.openxmlformats.org/officeDocument/2006/relationships/hyperlink" Target="https://podminky.urs.cz/item/CS_URS_2023_02/184813113" TargetMode="External"/><Relationship Id="rId14" Type="http://schemas.openxmlformats.org/officeDocument/2006/relationships/hyperlink" Target="https://podminky.urs.cz/item/CS_URS_2023_02/185851129" TargetMode="Externa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0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1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4215112" TargetMode="External"/><Relationship Id="rId13" Type="http://schemas.openxmlformats.org/officeDocument/2006/relationships/hyperlink" Target="https://podminky.urs.cz/item/CS_URS_2023_02/185851121" TargetMode="External"/><Relationship Id="rId18" Type="http://schemas.openxmlformats.org/officeDocument/2006/relationships/hyperlink" Target="https://podminky.urs.cz/item/CS_URS_2023_02/031002000" TargetMode="External"/><Relationship Id="rId3" Type="http://schemas.openxmlformats.org/officeDocument/2006/relationships/hyperlink" Target="https://podminky.urs.cz/item/CS_URS_2023_02/183403151" TargetMode="External"/><Relationship Id="rId7" Type="http://schemas.openxmlformats.org/officeDocument/2006/relationships/hyperlink" Target="https://podminky.urs.cz/item/CS_URS_2023_02/184211311" TargetMode="External"/><Relationship Id="rId12" Type="http://schemas.openxmlformats.org/officeDocument/2006/relationships/hyperlink" Target="https://podminky.urs.cz/item/CS_URS_2023_02/185804312" TargetMode="External"/><Relationship Id="rId17" Type="http://schemas.openxmlformats.org/officeDocument/2006/relationships/hyperlink" Target="https://podminky.urs.cz/item/CS_URS_2023_02/011303000" TargetMode="External"/><Relationship Id="rId2" Type="http://schemas.openxmlformats.org/officeDocument/2006/relationships/hyperlink" Target="https://podminky.urs.cz/item/CS_URS_2023_02/183551113" TargetMode="External"/><Relationship Id="rId16" Type="http://schemas.openxmlformats.org/officeDocument/2006/relationships/hyperlink" Target="https://podminky.urs.cz/item/CS_URS_2023_02/012002000" TargetMode="External"/><Relationship Id="rId20" Type="http://schemas.openxmlformats.org/officeDocument/2006/relationships/drawing" Target="../drawings/drawing6.xml"/><Relationship Id="rId1" Type="http://schemas.openxmlformats.org/officeDocument/2006/relationships/hyperlink" Target="https://podminky.urs.cz/item/CS_URS_2023_02/184853511" TargetMode="External"/><Relationship Id="rId6" Type="http://schemas.openxmlformats.org/officeDocument/2006/relationships/hyperlink" Target="https://podminky.urs.cz/item/CS_URS_2023_02/180451111" TargetMode="External"/><Relationship Id="rId11" Type="http://schemas.openxmlformats.org/officeDocument/2006/relationships/hyperlink" Target="https://podminky.urs.cz/item/CS_URS_2023_02/184813111" TargetMode="External"/><Relationship Id="rId5" Type="http://schemas.openxmlformats.org/officeDocument/2006/relationships/hyperlink" Target="https://podminky.urs.cz/item/CS_URS_2023_02/183403161" TargetMode="External"/><Relationship Id="rId15" Type="http://schemas.openxmlformats.org/officeDocument/2006/relationships/hyperlink" Target="https://podminky.urs.cz/item/CS_URS_2023_02/998231311" TargetMode="External"/><Relationship Id="rId10" Type="http://schemas.openxmlformats.org/officeDocument/2006/relationships/hyperlink" Target="https://podminky.urs.cz/item/CS_URS_2023_02/184911421" TargetMode="External"/><Relationship Id="rId19" Type="http://schemas.openxmlformats.org/officeDocument/2006/relationships/hyperlink" Target="https://podminky.urs.cz/item/CS_URS_2023_02/034503000" TargetMode="External"/><Relationship Id="rId4" Type="http://schemas.openxmlformats.org/officeDocument/2006/relationships/hyperlink" Target="https://podminky.urs.cz/item/CS_URS_2023_02/183403152" TargetMode="External"/><Relationship Id="rId9" Type="http://schemas.openxmlformats.org/officeDocument/2006/relationships/hyperlink" Target="https://podminky.urs.cz/item/CS_URS_2023_02/184813113" TargetMode="External"/><Relationship Id="rId14" Type="http://schemas.openxmlformats.org/officeDocument/2006/relationships/hyperlink" Target="https://podminky.urs.cz/item/CS_URS_2023_02/185851129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9.xml"/><Relationship Id="rId3" Type="http://schemas.openxmlformats.org/officeDocument/2006/relationships/hyperlink" Target="https://podminky.urs.cz/item/CS_URS_2023_02/184815166" TargetMode="External"/><Relationship Id="rId7" Type="http://schemas.openxmlformats.org/officeDocument/2006/relationships/hyperlink" Target="https://podminky.urs.cz/item/CS_URS_2023_02/185851129" TargetMode="External"/><Relationship Id="rId2" Type="http://schemas.openxmlformats.org/officeDocument/2006/relationships/hyperlink" Target="https://podminky.urs.cz/item/CS_URS_2023_02/18491142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51121" TargetMode="External"/><Relationship Id="rId5" Type="http://schemas.openxmlformats.org/officeDocument/2006/relationships/hyperlink" Target="https://podminky.urs.cz/item/CS_URS_2023_02/185804312" TargetMode="External"/><Relationship Id="rId4" Type="http://schemas.openxmlformats.org/officeDocument/2006/relationships/hyperlink" Target="https://podminky.urs.cz/item/CS_URS_2023_02/184813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81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1"/>
      <c r="AQ5" s="21"/>
      <c r="AR5" s="19"/>
      <c r="BE5" s="258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21"/>
      <c r="AQ6" s="21"/>
      <c r="AR6" s="19"/>
      <c r="BE6" s="25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5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9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59"/>
      <c r="BS10" s="16" t="s">
        <v>6</v>
      </c>
    </row>
    <row r="11" spans="1:74" s="1" customFormat="1" ht="18.45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59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9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59"/>
      <c r="BS13" s="16" t="s">
        <v>6</v>
      </c>
    </row>
    <row r="14" spans="1:74" ht="13.2">
      <c r="B14" s="20"/>
      <c r="C14" s="21"/>
      <c r="D14" s="21"/>
      <c r="E14" s="264" t="s">
        <v>32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59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9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259"/>
      <c r="BS16" s="16" t="s">
        <v>4</v>
      </c>
    </row>
    <row r="17" spans="1:71" s="1" customFormat="1" ht="18.45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259"/>
      <c r="BS17" s="16" t="s">
        <v>35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9"/>
      <c r="BS18" s="16" t="s">
        <v>6</v>
      </c>
    </row>
    <row r="19" spans="1:71" s="1" customFormat="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59"/>
      <c r="BS19" s="16" t="s">
        <v>6</v>
      </c>
    </row>
    <row r="20" spans="1:71" s="1" customFormat="1" ht="18.45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259"/>
      <c r="BS20" s="16" t="s">
        <v>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9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9"/>
    </row>
    <row r="23" spans="1:71" s="1" customFormat="1" ht="47.25" customHeight="1">
      <c r="B23" s="20"/>
      <c r="C23" s="21"/>
      <c r="D23" s="21"/>
      <c r="E23" s="266" t="s">
        <v>38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1"/>
      <c r="AP23" s="21"/>
      <c r="AQ23" s="21"/>
      <c r="AR23" s="19"/>
      <c r="BE23" s="259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9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9"/>
    </row>
    <row r="26" spans="1:71" s="2" customFormat="1" ht="25.95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7">
        <f>ROUND(AG54,2)</f>
        <v>0</v>
      </c>
      <c r="AL26" s="268"/>
      <c r="AM26" s="268"/>
      <c r="AN26" s="268"/>
      <c r="AO26" s="268"/>
      <c r="AP26" s="35"/>
      <c r="AQ26" s="35"/>
      <c r="AR26" s="38"/>
      <c r="BE26" s="259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9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9" t="s">
        <v>40</v>
      </c>
      <c r="M28" s="269"/>
      <c r="N28" s="269"/>
      <c r="O28" s="269"/>
      <c r="P28" s="269"/>
      <c r="Q28" s="35"/>
      <c r="R28" s="35"/>
      <c r="S28" s="35"/>
      <c r="T28" s="35"/>
      <c r="U28" s="35"/>
      <c r="V28" s="35"/>
      <c r="W28" s="269" t="s">
        <v>41</v>
      </c>
      <c r="X28" s="269"/>
      <c r="Y28" s="269"/>
      <c r="Z28" s="269"/>
      <c r="AA28" s="269"/>
      <c r="AB28" s="269"/>
      <c r="AC28" s="269"/>
      <c r="AD28" s="269"/>
      <c r="AE28" s="269"/>
      <c r="AF28" s="35"/>
      <c r="AG28" s="35"/>
      <c r="AH28" s="35"/>
      <c r="AI28" s="35"/>
      <c r="AJ28" s="35"/>
      <c r="AK28" s="269" t="s">
        <v>42</v>
      </c>
      <c r="AL28" s="269"/>
      <c r="AM28" s="269"/>
      <c r="AN28" s="269"/>
      <c r="AO28" s="269"/>
      <c r="AP28" s="35"/>
      <c r="AQ28" s="35"/>
      <c r="AR28" s="38"/>
      <c r="BE28" s="259"/>
    </row>
    <row r="29" spans="1:71" s="3" customFormat="1" ht="14.4" customHeight="1">
      <c r="B29" s="39"/>
      <c r="C29" s="40"/>
      <c r="D29" s="28" t="s">
        <v>43</v>
      </c>
      <c r="E29" s="40"/>
      <c r="F29" s="28" t="s">
        <v>44</v>
      </c>
      <c r="G29" s="40"/>
      <c r="H29" s="40"/>
      <c r="I29" s="40"/>
      <c r="J29" s="40"/>
      <c r="K29" s="40"/>
      <c r="L29" s="272">
        <v>0.21</v>
      </c>
      <c r="M29" s="271"/>
      <c r="N29" s="271"/>
      <c r="O29" s="271"/>
      <c r="P29" s="271"/>
      <c r="Q29" s="40"/>
      <c r="R29" s="40"/>
      <c r="S29" s="40"/>
      <c r="T29" s="40"/>
      <c r="U29" s="40"/>
      <c r="V29" s="40"/>
      <c r="W29" s="270">
        <f>ROUND(AZ54, 2)</f>
        <v>0</v>
      </c>
      <c r="X29" s="271"/>
      <c r="Y29" s="271"/>
      <c r="Z29" s="271"/>
      <c r="AA29" s="271"/>
      <c r="AB29" s="271"/>
      <c r="AC29" s="271"/>
      <c r="AD29" s="271"/>
      <c r="AE29" s="271"/>
      <c r="AF29" s="40"/>
      <c r="AG29" s="40"/>
      <c r="AH29" s="40"/>
      <c r="AI29" s="40"/>
      <c r="AJ29" s="40"/>
      <c r="AK29" s="270">
        <f>ROUND(AV54, 2)</f>
        <v>0</v>
      </c>
      <c r="AL29" s="271"/>
      <c r="AM29" s="271"/>
      <c r="AN29" s="271"/>
      <c r="AO29" s="271"/>
      <c r="AP29" s="40"/>
      <c r="AQ29" s="40"/>
      <c r="AR29" s="41"/>
      <c r="BE29" s="260"/>
    </row>
    <row r="30" spans="1:71" s="3" customFormat="1" ht="14.4" customHeight="1">
      <c r="B30" s="39"/>
      <c r="C30" s="40"/>
      <c r="D30" s="40"/>
      <c r="E30" s="40"/>
      <c r="F30" s="28" t="s">
        <v>45</v>
      </c>
      <c r="G30" s="40"/>
      <c r="H30" s="40"/>
      <c r="I30" s="40"/>
      <c r="J30" s="40"/>
      <c r="K30" s="40"/>
      <c r="L30" s="272">
        <v>0.15</v>
      </c>
      <c r="M30" s="271"/>
      <c r="N30" s="271"/>
      <c r="O30" s="271"/>
      <c r="P30" s="271"/>
      <c r="Q30" s="40"/>
      <c r="R30" s="40"/>
      <c r="S30" s="40"/>
      <c r="T30" s="40"/>
      <c r="U30" s="40"/>
      <c r="V30" s="40"/>
      <c r="W30" s="270">
        <f>ROUND(BA54,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40"/>
      <c r="AG30" s="40"/>
      <c r="AH30" s="40"/>
      <c r="AI30" s="40"/>
      <c r="AJ30" s="40"/>
      <c r="AK30" s="270">
        <f>ROUND(AW54, 2)</f>
        <v>0</v>
      </c>
      <c r="AL30" s="271"/>
      <c r="AM30" s="271"/>
      <c r="AN30" s="271"/>
      <c r="AO30" s="271"/>
      <c r="AP30" s="40"/>
      <c r="AQ30" s="40"/>
      <c r="AR30" s="41"/>
      <c r="BE30" s="260"/>
    </row>
    <row r="31" spans="1:71" s="3" customFormat="1" ht="14.4" hidden="1" customHeight="1">
      <c r="B31" s="39"/>
      <c r="C31" s="40"/>
      <c r="D31" s="40"/>
      <c r="E31" s="40"/>
      <c r="F31" s="28" t="s">
        <v>46</v>
      </c>
      <c r="G31" s="40"/>
      <c r="H31" s="40"/>
      <c r="I31" s="40"/>
      <c r="J31" s="40"/>
      <c r="K31" s="40"/>
      <c r="L31" s="272">
        <v>0.21</v>
      </c>
      <c r="M31" s="271"/>
      <c r="N31" s="271"/>
      <c r="O31" s="271"/>
      <c r="P31" s="271"/>
      <c r="Q31" s="40"/>
      <c r="R31" s="40"/>
      <c r="S31" s="40"/>
      <c r="T31" s="40"/>
      <c r="U31" s="40"/>
      <c r="V31" s="40"/>
      <c r="W31" s="270">
        <f>ROUND(BB54,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40"/>
      <c r="AG31" s="40"/>
      <c r="AH31" s="40"/>
      <c r="AI31" s="40"/>
      <c r="AJ31" s="40"/>
      <c r="AK31" s="270">
        <v>0</v>
      </c>
      <c r="AL31" s="271"/>
      <c r="AM31" s="271"/>
      <c r="AN31" s="271"/>
      <c r="AO31" s="271"/>
      <c r="AP31" s="40"/>
      <c r="AQ31" s="40"/>
      <c r="AR31" s="41"/>
      <c r="BE31" s="260"/>
    </row>
    <row r="32" spans="1:71" s="3" customFormat="1" ht="14.4" hidden="1" customHeight="1">
      <c r="B32" s="39"/>
      <c r="C32" s="40"/>
      <c r="D32" s="40"/>
      <c r="E32" s="40"/>
      <c r="F32" s="28" t="s">
        <v>47</v>
      </c>
      <c r="G32" s="40"/>
      <c r="H32" s="40"/>
      <c r="I32" s="40"/>
      <c r="J32" s="40"/>
      <c r="K32" s="40"/>
      <c r="L32" s="272">
        <v>0.15</v>
      </c>
      <c r="M32" s="271"/>
      <c r="N32" s="271"/>
      <c r="O32" s="271"/>
      <c r="P32" s="271"/>
      <c r="Q32" s="40"/>
      <c r="R32" s="40"/>
      <c r="S32" s="40"/>
      <c r="T32" s="40"/>
      <c r="U32" s="40"/>
      <c r="V32" s="40"/>
      <c r="W32" s="270">
        <f>ROUND(BC54,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40"/>
      <c r="AG32" s="40"/>
      <c r="AH32" s="40"/>
      <c r="AI32" s="40"/>
      <c r="AJ32" s="40"/>
      <c r="AK32" s="270">
        <v>0</v>
      </c>
      <c r="AL32" s="271"/>
      <c r="AM32" s="271"/>
      <c r="AN32" s="271"/>
      <c r="AO32" s="271"/>
      <c r="AP32" s="40"/>
      <c r="AQ32" s="40"/>
      <c r="AR32" s="41"/>
      <c r="BE32" s="260"/>
    </row>
    <row r="33" spans="1:57" s="3" customFormat="1" ht="14.4" hidden="1" customHeight="1">
      <c r="B33" s="39"/>
      <c r="C33" s="40"/>
      <c r="D33" s="40"/>
      <c r="E33" s="40"/>
      <c r="F33" s="28" t="s">
        <v>48</v>
      </c>
      <c r="G33" s="40"/>
      <c r="H33" s="40"/>
      <c r="I33" s="40"/>
      <c r="J33" s="40"/>
      <c r="K33" s="40"/>
      <c r="L33" s="272">
        <v>0</v>
      </c>
      <c r="M33" s="271"/>
      <c r="N33" s="271"/>
      <c r="O33" s="271"/>
      <c r="P33" s="271"/>
      <c r="Q33" s="40"/>
      <c r="R33" s="40"/>
      <c r="S33" s="40"/>
      <c r="T33" s="40"/>
      <c r="U33" s="40"/>
      <c r="V33" s="40"/>
      <c r="W33" s="270">
        <f>ROUND(BD54,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40"/>
      <c r="AG33" s="40"/>
      <c r="AH33" s="40"/>
      <c r="AI33" s="40"/>
      <c r="AJ33" s="40"/>
      <c r="AK33" s="270">
        <v>0</v>
      </c>
      <c r="AL33" s="271"/>
      <c r="AM33" s="271"/>
      <c r="AN33" s="271"/>
      <c r="AO33" s="271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276" t="s">
        <v>51</v>
      </c>
      <c r="Y35" s="274"/>
      <c r="Z35" s="274"/>
      <c r="AA35" s="274"/>
      <c r="AB35" s="274"/>
      <c r="AC35" s="44"/>
      <c r="AD35" s="44"/>
      <c r="AE35" s="44"/>
      <c r="AF35" s="44"/>
      <c r="AG35" s="44"/>
      <c r="AH35" s="44"/>
      <c r="AI35" s="44"/>
      <c r="AJ35" s="44"/>
      <c r="AK35" s="273">
        <f>SUM(AK26:AK33)</f>
        <v>0</v>
      </c>
      <c r="AL35" s="274"/>
      <c r="AM35" s="274"/>
      <c r="AN35" s="274"/>
      <c r="AO35" s="275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23-07K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41" t="str">
        <f>K6</f>
        <v>Větrolamy TEO1, TEO2, TEO3, TEO4 a TEO5 v k.ú. Prosiměřice</v>
      </c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Prosiměřice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46" t="str">
        <f>IF(AN8= "","",AN8)</f>
        <v>27. 10. 2023</v>
      </c>
      <c r="AN47" s="246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15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ČR-Státní pozemkový úřad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47" t="str">
        <f>IF(E17="","",E17)</f>
        <v xml:space="preserve"> </v>
      </c>
      <c r="AN49" s="248"/>
      <c r="AO49" s="248"/>
      <c r="AP49" s="248"/>
      <c r="AQ49" s="35"/>
      <c r="AR49" s="38"/>
      <c r="AS49" s="249" t="s">
        <v>53</v>
      </c>
      <c r="AT49" s="25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15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36</v>
      </c>
      <c r="AJ50" s="35"/>
      <c r="AK50" s="35"/>
      <c r="AL50" s="35"/>
      <c r="AM50" s="247" t="str">
        <f>IF(E20="","",E20)</f>
        <v xml:space="preserve"> </v>
      </c>
      <c r="AN50" s="248"/>
      <c r="AO50" s="248"/>
      <c r="AP50" s="248"/>
      <c r="AQ50" s="35"/>
      <c r="AR50" s="38"/>
      <c r="AS50" s="251"/>
      <c r="AT50" s="25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53"/>
      <c r="AT51" s="25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45" t="s">
        <v>54</v>
      </c>
      <c r="D52" s="244"/>
      <c r="E52" s="244"/>
      <c r="F52" s="244"/>
      <c r="G52" s="244"/>
      <c r="H52" s="65"/>
      <c r="I52" s="243" t="s">
        <v>55</v>
      </c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55" t="s">
        <v>56</v>
      </c>
      <c r="AH52" s="244"/>
      <c r="AI52" s="244"/>
      <c r="AJ52" s="244"/>
      <c r="AK52" s="244"/>
      <c r="AL52" s="244"/>
      <c r="AM52" s="244"/>
      <c r="AN52" s="243" t="s">
        <v>57</v>
      </c>
      <c r="AO52" s="244"/>
      <c r="AP52" s="244"/>
      <c r="AQ52" s="66" t="s">
        <v>58</v>
      </c>
      <c r="AR52" s="38"/>
      <c r="AS52" s="67" t="s">
        <v>59</v>
      </c>
      <c r="AT52" s="68" t="s">
        <v>60</v>
      </c>
      <c r="AU52" s="68" t="s">
        <v>61</v>
      </c>
      <c r="AV52" s="68" t="s">
        <v>62</v>
      </c>
      <c r="AW52" s="68" t="s">
        <v>63</v>
      </c>
      <c r="AX52" s="68" t="s">
        <v>64</v>
      </c>
      <c r="AY52" s="68" t="s">
        <v>65</v>
      </c>
      <c r="AZ52" s="68" t="s">
        <v>66</v>
      </c>
      <c r="BA52" s="68" t="s">
        <v>67</v>
      </c>
      <c r="BB52" s="68" t="s">
        <v>68</v>
      </c>
      <c r="BC52" s="68" t="s">
        <v>69</v>
      </c>
      <c r="BD52" s="69" t="s">
        <v>70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71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56">
        <f>ROUND(AG55+AG60+AG65+AG70+AG75,2)</f>
        <v>0</v>
      </c>
      <c r="AH54" s="256"/>
      <c r="AI54" s="256"/>
      <c r="AJ54" s="256"/>
      <c r="AK54" s="256"/>
      <c r="AL54" s="256"/>
      <c r="AM54" s="256"/>
      <c r="AN54" s="257">
        <f t="shared" ref="AN54:AN79" si="0">SUM(AG54,AT54)</f>
        <v>0</v>
      </c>
      <c r="AO54" s="257"/>
      <c r="AP54" s="257"/>
      <c r="AQ54" s="77" t="s">
        <v>19</v>
      </c>
      <c r="AR54" s="78"/>
      <c r="AS54" s="79">
        <f>ROUND(AS55+AS60+AS65+AS70+AS75,2)</f>
        <v>0</v>
      </c>
      <c r="AT54" s="80">
        <f t="shared" ref="AT54:AT79" si="1">ROUND(SUM(AV54:AW54),2)</f>
        <v>0</v>
      </c>
      <c r="AU54" s="81">
        <f>ROUND(AU55+AU60+AU65+AU70+AU75,5)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ROUND(AZ55+AZ60+AZ65+AZ70+AZ75,2)</f>
        <v>0</v>
      </c>
      <c r="BA54" s="80">
        <f>ROUND(BA55+BA60+BA65+BA70+BA75,2)</f>
        <v>0</v>
      </c>
      <c r="BB54" s="80">
        <f>ROUND(BB55+BB60+BB65+BB70+BB75,2)</f>
        <v>0</v>
      </c>
      <c r="BC54" s="80">
        <f>ROUND(BC55+BC60+BC65+BC70+BC75,2)</f>
        <v>0</v>
      </c>
      <c r="BD54" s="82">
        <f>ROUND(BD55+BD60+BD65+BD70+BD75,2)</f>
        <v>0</v>
      </c>
      <c r="BS54" s="83" t="s">
        <v>72</v>
      </c>
      <c r="BT54" s="83" t="s">
        <v>73</v>
      </c>
      <c r="BU54" s="84" t="s">
        <v>74</v>
      </c>
      <c r="BV54" s="83" t="s">
        <v>75</v>
      </c>
      <c r="BW54" s="83" t="s">
        <v>5</v>
      </c>
      <c r="BX54" s="83" t="s">
        <v>76</v>
      </c>
      <c r="CL54" s="83" t="s">
        <v>19</v>
      </c>
    </row>
    <row r="55" spans="1:91" s="7" customFormat="1" ht="16.5" customHeight="1">
      <c r="B55" s="85"/>
      <c r="C55" s="86"/>
      <c r="D55" s="235" t="s">
        <v>77</v>
      </c>
      <c r="E55" s="235"/>
      <c r="F55" s="235"/>
      <c r="G55" s="235"/>
      <c r="H55" s="235"/>
      <c r="I55" s="87"/>
      <c r="J55" s="235" t="s">
        <v>78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40">
        <f>ROUND(SUM(AG56:AG59),2)</f>
        <v>0</v>
      </c>
      <c r="AH55" s="239"/>
      <c r="AI55" s="239"/>
      <c r="AJ55" s="239"/>
      <c r="AK55" s="239"/>
      <c r="AL55" s="239"/>
      <c r="AM55" s="239"/>
      <c r="AN55" s="238">
        <f t="shared" si="0"/>
        <v>0</v>
      </c>
      <c r="AO55" s="239"/>
      <c r="AP55" s="239"/>
      <c r="AQ55" s="88" t="s">
        <v>79</v>
      </c>
      <c r="AR55" s="89"/>
      <c r="AS55" s="90">
        <f>ROUND(SUM(AS56:AS59),2)</f>
        <v>0</v>
      </c>
      <c r="AT55" s="91">
        <f t="shared" si="1"/>
        <v>0</v>
      </c>
      <c r="AU55" s="92">
        <f>ROUND(SUM(AU56:AU59),5)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ROUND(SUM(AZ56:AZ59),2)</f>
        <v>0</v>
      </c>
      <c r="BA55" s="91">
        <f>ROUND(SUM(BA56:BA59),2)</f>
        <v>0</v>
      </c>
      <c r="BB55" s="91">
        <f>ROUND(SUM(BB56:BB59),2)</f>
        <v>0</v>
      </c>
      <c r="BC55" s="91">
        <f>ROUND(SUM(BC56:BC59),2)</f>
        <v>0</v>
      </c>
      <c r="BD55" s="93">
        <f>ROUND(SUM(BD56:BD59),2)</f>
        <v>0</v>
      </c>
      <c r="BS55" s="94" t="s">
        <v>72</v>
      </c>
      <c r="BT55" s="94" t="s">
        <v>80</v>
      </c>
      <c r="BV55" s="94" t="s">
        <v>75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4" customFormat="1" ht="16.5" customHeight="1">
      <c r="A56" s="95" t="s">
        <v>83</v>
      </c>
      <c r="B56" s="50"/>
      <c r="C56" s="96"/>
      <c r="D56" s="96"/>
      <c r="E56" s="234" t="s">
        <v>77</v>
      </c>
      <c r="F56" s="234"/>
      <c r="G56" s="234"/>
      <c r="H56" s="234"/>
      <c r="I56" s="234"/>
      <c r="J56" s="96"/>
      <c r="K56" s="234" t="s">
        <v>78</v>
      </c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6">
        <f>'SO-1 - Větrolam TEO1'!J30</f>
        <v>0</v>
      </c>
      <c r="AH56" s="237"/>
      <c r="AI56" s="237"/>
      <c r="AJ56" s="237"/>
      <c r="AK56" s="237"/>
      <c r="AL56" s="237"/>
      <c r="AM56" s="237"/>
      <c r="AN56" s="236">
        <f t="shared" si="0"/>
        <v>0</v>
      </c>
      <c r="AO56" s="237"/>
      <c r="AP56" s="237"/>
      <c r="AQ56" s="97" t="s">
        <v>84</v>
      </c>
      <c r="AR56" s="52"/>
      <c r="AS56" s="98">
        <v>0</v>
      </c>
      <c r="AT56" s="99">
        <f t="shared" si="1"/>
        <v>0</v>
      </c>
      <c r="AU56" s="100">
        <f>'SO-1 - Větrolam TEO1'!P87</f>
        <v>0</v>
      </c>
      <c r="AV56" s="99">
        <f>'SO-1 - Větrolam TEO1'!J33</f>
        <v>0</v>
      </c>
      <c r="AW56" s="99">
        <f>'SO-1 - Větrolam TEO1'!J34</f>
        <v>0</v>
      </c>
      <c r="AX56" s="99">
        <f>'SO-1 - Větrolam TEO1'!J35</f>
        <v>0</v>
      </c>
      <c r="AY56" s="99">
        <f>'SO-1 - Větrolam TEO1'!J36</f>
        <v>0</v>
      </c>
      <c r="AZ56" s="99">
        <f>'SO-1 - Větrolam TEO1'!F33</f>
        <v>0</v>
      </c>
      <c r="BA56" s="99">
        <f>'SO-1 - Větrolam TEO1'!F34</f>
        <v>0</v>
      </c>
      <c r="BB56" s="99">
        <f>'SO-1 - Větrolam TEO1'!F35</f>
        <v>0</v>
      </c>
      <c r="BC56" s="99">
        <f>'SO-1 - Větrolam TEO1'!F36</f>
        <v>0</v>
      </c>
      <c r="BD56" s="101">
        <f>'SO-1 - Větrolam TEO1'!F37</f>
        <v>0</v>
      </c>
      <c r="BT56" s="102" t="s">
        <v>82</v>
      </c>
      <c r="BU56" s="102" t="s">
        <v>85</v>
      </c>
      <c r="BV56" s="102" t="s">
        <v>75</v>
      </c>
      <c r="BW56" s="102" t="s">
        <v>81</v>
      </c>
      <c r="BX56" s="102" t="s">
        <v>5</v>
      </c>
      <c r="CL56" s="102" t="s">
        <v>19</v>
      </c>
      <c r="CM56" s="102" t="s">
        <v>82</v>
      </c>
    </row>
    <row r="57" spans="1:91" s="4" customFormat="1" ht="16.5" customHeight="1">
      <c r="A57" s="95" t="s">
        <v>83</v>
      </c>
      <c r="B57" s="50"/>
      <c r="C57" s="96"/>
      <c r="D57" s="96"/>
      <c r="E57" s="234" t="s">
        <v>86</v>
      </c>
      <c r="F57" s="234"/>
      <c r="G57" s="234"/>
      <c r="H57" s="234"/>
      <c r="I57" s="234"/>
      <c r="J57" s="96"/>
      <c r="K57" s="234" t="s">
        <v>87</v>
      </c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34"/>
      <c r="AC57" s="234"/>
      <c r="AD57" s="234"/>
      <c r="AE57" s="234"/>
      <c r="AF57" s="234"/>
      <c r="AG57" s="236">
        <f>'SO-1-1N - TEO1 - následná...'!J32</f>
        <v>0</v>
      </c>
      <c r="AH57" s="237"/>
      <c r="AI57" s="237"/>
      <c r="AJ57" s="237"/>
      <c r="AK57" s="237"/>
      <c r="AL57" s="237"/>
      <c r="AM57" s="237"/>
      <c r="AN57" s="236">
        <f t="shared" si="0"/>
        <v>0</v>
      </c>
      <c r="AO57" s="237"/>
      <c r="AP57" s="237"/>
      <c r="AQ57" s="97" t="s">
        <v>84</v>
      </c>
      <c r="AR57" s="52"/>
      <c r="AS57" s="98">
        <v>0</v>
      </c>
      <c r="AT57" s="99">
        <f t="shared" si="1"/>
        <v>0</v>
      </c>
      <c r="AU57" s="100">
        <f>'SO-1-1N - TEO1 - následná...'!P87</f>
        <v>0</v>
      </c>
      <c r="AV57" s="99">
        <f>'SO-1-1N - TEO1 - následná...'!J35</f>
        <v>0</v>
      </c>
      <c r="AW57" s="99">
        <f>'SO-1-1N - TEO1 - následná...'!J36</f>
        <v>0</v>
      </c>
      <c r="AX57" s="99">
        <f>'SO-1-1N - TEO1 - následná...'!J37</f>
        <v>0</v>
      </c>
      <c r="AY57" s="99">
        <f>'SO-1-1N - TEO1 - následná...'!J38</f>
        <v>0</v>
      </c>
      <c r="AZ57" s="99">
        <f>'SO-1-1N - TEO1 - následná...'!F35</f>
        <v>0</v>
      </c>
      <c r="BA57" s="99">
        <f>'SO-1-1N - TEO1 - následná...'!F36</f>
        <v>0</v>
      </c>
      <c r="BB57" s="99">
        <f>'SO-1-1N - TEO1 - následná...'!F37</f>
        <v>0</v>
      </c>
      <c r="BC57" s="99">
        <f>'SO-1-1N - TEO1 - následná...'!F38</f>
        <v>0</v>
      </c>
      <c r="BD57" s="101">
        <f>'SO-1-1N - TEO1 - následná...'!F39</f>
        <v>0</v>
      </c>
      <c r="BT57" s="102" t="s">
        <v>82</v>
      </c>
      <c r="BV57" s="102" t="s">
        <v>75</v>
      </c>
      <c r="BW57" s="102" t="s">
        <v>88</v>
      </c>
      <c r="BX57" s="102" t="s">
        <v>81</v>
      </c>
      <c r="CL57" s="102" t="s">
        <v>19</v>
      </c>
    </row>
    <row r="58" spans="1:91" s="4" customFormat="1" ht="16.5" customHeight="1">
      <c r="A58" s="95" t="s">
        <v>83</v>
      </c>
      <c r="B58" s="50"/>
      <c r="C58" s="96"/>
      <c r="D58" s="96"/>
      <c r="E58" s="234" t="s">
        <v>89</v>
      </c>
      <c r="F58" s="234"/>
      <c r="G58" s="234"/>
      <c r="H58" s="234"/>
      <c r="I58" s="234"/>
      <c r="J58" s="96"/>
      <c r="K58" s="234" t="s">
        <v>90</v>
      </c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6">
        <f>'SO-1-2N - TEO1 - následná...'!J32</f>
        <v>0</v>
      </c>
      <c r="AH58" s="237"/>
      <c r="AI58" s="237"/>
      <c r="AJ58" s="237"/>
      <c r="AK58" s="237"/>
      <c r="AL58" s="237"/>
      <c r="AM58" s="237"/>
      <c r="AN58" s="236">
        <f t="shared" si="0"/>
        <v>0</v>
      </c>
      <c r="AO58" s="237"/>
      <c r="AP58" s="237"/>
      <c r="AQ58" s="97" t="s">
        <v>84</v>
      </c>
      <c r="AR58" s="52"/>
      <c r="AS58" s="98">
        <v>0</v>
      </c>
      <c r="AT58" s="99">
        <f t="shared" si="1"/>
        <v>0</v>
      </c>
      <c r="AU58" s="100">
        <f>'SO-1-2N - TEO1 - následná...'!P87</f>
        <v>0</v>
      </c>
      <c r="AV58" s="99">
        <f>'SO-1-2N - TEO1 - následná...'!J35</f>
        <v>0</v>
      </c>
      <c r="AW58" s="99">
        <f>'SO-1-2N - TEO1 - následná...'!J36</f>
        <v>0</v>
      </c>
      <c r="AX58" s="99">
        <f>'SO-1-2N - TEO1 - následná...'!J37</f>
        <v>0</v>
      </c>
      <c r="AY58" s="99">
        <f>'SO-1-2N - TEO1 - následná...'!J38</f>
        <v>0</v>
      </c>
      <c r="AZ58" s="99">
        <f>'SO-1-2N - TEO1 - následná...'!F35</f>
        <v>0</v>
      </c>
      <c r="BA58" s="99">
        <f>'SO-1-2N - TEO1 - následná...'!F36</f>
        <v>0</v>
      </c>
      <c r="BB58" s="99">
        <f>'SO-1-2N - TEO1 - následná...'!F37</f>
        <v>0</v>
      </c>
      <c r="BC58" s="99">
        <f>'SO-1-2N - TEO1 - následná...'!F38</f>
        <v>0</v>
      </c>
      <c r="BD58" s="101">
        <f>'SO-1-2N - TEO1 - následná...'!F39</f>
        <v>0</v>
      </c>
      <c r="BT58" s="102" t="s">
        <v>82</v>
      </c>
      <c r="BV58" s="102" t="s">
        <v>75</v>
      </c>
      <c r="BW58" s="102" t="s">
        <v>91</v>
      </c>
      <c r="BX58" s="102" t="s">
        <v>81</v>
      </c>
      <c r="CL58" s="102" t="s">
        <v>19</v>
      </c>
    </row>
    <row r="59" spans="1:91" s="4" customFormat="1" ht="16.5" customHeight="1">
      <c r="A59" s="95" t="s">
        <v>83</v>
      </c>
      <c r="B59" s="50"/>
      <c r="C59" s="96"/>
      <c r="D59" s="96"/>
      <c r="E59" s="234" t="s">
        <v>92</v>
      </c>
      <c r="F59" s="234"/>
      <c r="G59" s="234"/>
      <c r="H59" s="234"/>
      <c r="I59" s="234"/>
      <c r="J59" s="96"/>
      <c r="K59" s="234" t="s">
        <v>93</v>
      </c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6">
        <f>'SO-1-3N - TEO1 - následná...'!J32</f>
        <v>0</v>
      </c>
      <c r="AH59" s="237"/>
      <c r="AI59" s="237"/>
      <c r="AJ59" s="237"/>
      <c r="AK59" s="237"/>
      <c r="AL59" s="237"/>
      <c r="AM59" s="237"/>
      <c r="AN59" s="236">
        <f t="shared" si="0"/>
        <v>0</v>
      </c>
      <c r="AO59" s="237"/>
      <c r="AP59" s="237"/>
      <c r="AQ59" s="97" t="s">
        <v>84</v>
      </c>
      <c r="AR59" s="52"/>
      <c r="AS59" s="98">
        <v>0</v>
      </c>
      <c r="AT59" s="99">
        <f t="shared" si="1"/>
        <v>0</v>
      </c>
      <c r="AU59" s="100">
        <f>'SO-1-3N - TEO1 - následná...'!P87</f>
        <v>0</v>
      </c>
      <c r="AV59" s="99">
        <f>'SO-1-3N - TEO1 - následná...'!J35</f>
        <v>0</v>
      </c>
      <c r="AW59" s="99">
        <f>'SO-1-3N - TEO1 - následná...'!J36</f>
        <v>0</v>
      </c>
      <c r="AX59" s="99">
        <f>'SO-1-3N - TEO1 - následná...'!J37</f>
        <v>0</v>
      </c>
      <c r="AY59" s="99">
        <f>'SO-1-3N - TEO1 - následná...'!J38</f>
        <v>0</v>
      </c>
      <c r="AZ59" s="99">
        <f>'SO-1-3N - TEO1 - následná...'!F35</f>
        <v>0</v>
      </c>
      <c r="BA59" s="99">
        <f>'SO-1-3N - TEO1 - následná...'!F36</f>
        <v>0</v>
      </c>
      <c r="BB59" s="99">
        <f>'SO-1-3N - TEO1 - následná...'!F37</f>
        <v>0</v>
      </c>
      <c r="BC59" s="99">
        <f>'SO-1-3N - TEO1 - následná...'!F38</f>
        <v>0</v>
      </c>
      <c r="BD59" s="101">
        <f>'SO-1-3N - TEO1 - následná...'!F39</f>
        <v>0</v>
      </c>
      <c r="BT59" s="102" t="s">
        <v>82</v>
      </c>
      <c r="BV59" s="102" t="s">
        <v>75</v>
      </c>
      <c r="BW59" s="102" t="s">
        <v>94</v>
      </c>
      <c r="BX59" s="102" t="s">
        <v>81</v>
      </c>
      <c r="CL59" s="102" t="s">
        <v>19</v>
      </c>
    </row>
    <row r="60" spans="1:91" s="7" customFormat="1" ht="16.5" customHeight="1">
      <c r="B60" s="85"/>
      <c r="C60" s="86"/>
      <c r="D60" s="235" t="s">
        <v>95</v>
      </c>
      <c r="E60" s="235"/>
      <c r="F60" s="235"/>
      <c r="G60" s="235"/>
      <c r="H60" s="235"/>
      <c r="I60" s="87"/>
      <c r="J60" s="235" t="s">
        <v>96</v>
      </c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  <c r="AA60" s="235"/>
      <c r="AB60" s="235"/>
      <c r="AC60" s="235"/>
      <c r="AD60" s="235"/>
      <c r="AE60" s="235"/>
      <c r="AF60" s="235"/>
      <c r="AG60" s="240">
        <f>ROUND(SUM(AG61:AG64),2)</f>
        <v>0</v>
      </c>
      <c r="AH60" s="239"/>
      <c r="AI60" s="239"/>
      <c r="AJ60" s="239"/>
      <c r="AK60" s="239"/>
      <c r="AL60" s="239"/>
      <c r="AM60" s="239"/>
      <c r="AN60" s="238">
        <f t="shared" si="0"/>
        <v>0</v>
      </c>
      <c r="AO60" s="239"/>
      <c r="AP60" s="239"/>
      <c r="AQ60" s="88" t="s">
        <v>79</v>
      </c>
      <c r="AR60" s="89"/>
      <c r="AS60" s="90">
        <f>ROUND(SUM(AS61:AS64),2)</f>
        <v>0</v>
      </c>
      <c r="AT60" s="91">
        <f t="shared" si="1"/>
        <v>0</v>
      </c>
      <c r="AU60" s="92">
        <f>ROUND(SUM(AU61:AU64),5)</f>
        <v>0</v>
      </c>
      <c r="AV60" s="91">
        <f>ROUND(AZ60*L29,2)</f>
        <v>0</v>
      </c>
      <c r="AW60" s="91">
        <f>ROUND(BA60*L30,2)</f>
        <v>0</v>
      </c>
      <c r="AX60" s="91">
        <f>ROUND(BB60*L29,2)</f>
        <v>0</v>
      </c>
      <c r="AY60" s="91">
        <f>ROUND(BC60*L30,2)</f>
        <v>0</v>
      </c>
      <c r="AZ60" s="91">
        <f>ROUND(SUM(AZ61:AZ64),2)</f>
        <v>0</v>
      </c>
      <c r="BA60" s="91">
        <f>ROUND(SUM(BA61:BA64),2)</f>
        <v>0</v>
      </c>
      <c r="BB60" s="91">
        <f>ROUND(SUM(BB61:BB64),2)</f>
        <v>0</v>
      </c>
      <c r="BC60" s="91">
        <f>ROUND(SUM(BC61:BC64),2)</f>
        <v>0</v>
      </c>
      <c r="BD60" s="93">
        <f>ROUND(SUM(BD61:BD64),2)</f>
        <v>0</v>
      </c>
      <c r="BS60" s="94" t="s">
        <v>72</v>
      </c>
      <c r="BT60" s="94" t="s">
        <v>80</v>
      </c>
      <c r="BV60" s="94" t="s">
        <v>75</v>
      </c>
      <c r="BW60" s="94" t="s">
        <v>97</v>
      </c>
      <c r="BX60" s="94" t="s">
        <v>5</v>
      </c>
      <c r="CL60" s="94" t="s">
        <v>19</v>
      </c>
      <c r="CM60" s="94" t="s">
        <v>82</v>
      </c>
    </row>
    <row r="61" spans="1:91" s="4" customFormat="1" ht="16.5" customHeight="1">
      <c r="A61" s="95" t="s">
        <v>83</v>
      </c>
      <c r="B61" s="50"/>
      <c r="C61" s="96"/>
      <c r="D61" s="96"/>
      <c r="E61" s="234" t="s">
        <v>95</v>
      </c>
      <c r="F61" s="234"/>
      <c r="G61" s="234"/>
      <c r="H61" s="234"/>
      <c r="I61" s="234"/>
      <c r="J61" s="96"/>
      <c r="K61" s="234" t="s">
        <v>96</v>
      </c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6">
        <f>'SO-2 - Větrolam TEO2'!J30</f>
        <v>0</v>
      </c>
      <c r="AH61" s="237"/>
      <c r="AI61" s="237"/>
      <c r="AJ61" s="237"/>
      <c r="AK61" s="237"/>
      <c r="AL61" s="237"/>
      <c r="AM61" s="237"/>
      <c r="AN61" s="236">
        <f t="shared" si="0"/>
        <v>0</v>
      </c>
      <c r="AO61" s="237"/>
      <c r="AP61" s="237"/>
      <c r="AQ61" s="97" t="s">
        <v>84</v>
      </c>
      <c r="AR61" s="52"/>
      <c r="AS61" s="98">
        <v>0</v>
      </c>
      <c r="AT61" s="99">
        <f t="shared" si="1"/>
        <v>0</v>
      </c>
      <c r="AU61" s="100">
        <f>'SO-2 - Větrolam TEO2'!P87</f>
        <v>0</v>
      </c>
      <c r="AV61" s="99">
        <f>'SO-2 - Větrolam TEO2'!J33</f>
        <v>0</v>
      </c>
      <c r="AW61" s="99">
        <f>'SO-2 - Větrolam TEO2'!J34</f>
        <v>0</v>
      </c>
      <c r="AX61" s="99">
        <f>'SO-2 - Větrolam TEO2'!J35</f>
        <v>0</v>
      </c>
      <c r="AY61" s="99">
        <f>'SO-2 - Větrolam TEO2'!J36</f>
        <v>0</v>
      </c>
      <c r="AZ61" s="99">
        <f>'SO-2 - Větrolam TEO2'!F33</f>
        <v>0</v>
      </c>
      <c r="BA61" s="99">
        <f>'SO-2 - Větrolam TEO2'!F34</f>
        <v>0</v>
      </c>
      <c r="BB61" s="99">
        <f>'SO-2 - Větrolam TEO2'!F35</f>
        <v>0</v>
      </c>
      <c r="BC61" s="99">
        <f>'SO-2 - Větrolam TEO2'!F36</f>
        <v>0</v>
      </c>
      <c r="BD61" s="101">
        <f>'SO-2 - Větrolam TEO2'!F37</f>
        <v>0</v>
      </c>
      <c r="BT61" s="102" t="s">
        <v>82</v>
      </c>
      <c r="BU61" s="102" t="s">
        <v>85</v>
      </c>
      <c r="BV61" s="102" t="s">
        <v>75</v>
      </c>
      <c r="BW61" s="102" t="s">
        <v>97</v>
      </c>
      <c r="BX61" s="102" t="s">
        <v>5</v>
      </c>
      <c r="CL61" s="102" t="s">
        <v>19</v>
      </c>
      <c r="CM61" s="102" t="s">
        <v>82</v>
      </c>
    </row>
    <row r="62" spans="1:91" s="4" customFormat="1" ht="16.5" customHeight="1">
      <c r="A62" s="95" t="s">
        <v>83</v>
      </c>
      <c r="B62" s="50"/>
      <c r="C62" s="96"/>
      <c r="D62" s="96"/>
      <c r="E62" s="234" t="s">
        <v>98</v>
      </c>
      <c r="F62" s="234"/>
      <c r="G62" s="234"/>
      <c r="H62" s="234"/>
      <c r="I62" s="234"/>
      <c r="J62" s="96"/>
      <c r="K62" s="234" t="s">
        <v>99</v>
      </c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6">
        <f>'SO-2-1N - TEO2 - následná...'!J32</f>
        <v>0</v>
      </c>
      <c r="AH62" s="237"/>
      <c r="AI62" s="237"/>
      <c r="AJ62" s="237"/>
      <c r="AK62" s="237"/>
      <c r="AL62" s="237"/>
      <c r="AM62" s="237"/>
      <c r="AN62" s="236">
        <f t="shared" si="0"/>
        <v>0</v>
      </c>
      <c r="AO62" s="237"/>
      <c r="AP62" s="237"/>
      <c r="AQ62" s="97" t="s">
        <v>84</v>
      </c>
      <c r="AR62" s="52"/>
      <c r="AS62" s="98">
        <v>0</v>
      </c>
      <c r="AT62" s="99">
        <f t="shared" si="1"/>
        <v>0</v>
      </c>
      <c r="AU62" s="100">
        <f>'SO-2-1N - TEO2 - následná...'!P87</f>
        <v>0</v>
      </c>
      <c r="AV62" s="99">
        <f>'SO-2-1N - TEO2 - následná...'!J35</f>
        <v>0</v>
      </c>
      <c r="AW62" s="99">
        <f>'SO-2-1N - TEO2 - následná...'!J36</f>
        <v>0</v>
      </c>
      <c r="AX62" s="99">
        <f>'SO-2-1N - TEO2 - následná...'!J37</f>
        <v>0</v>
      </c>
      <c r="AY62" s="99">
        <f>'SO-2-1N - TEO2 - následná...'!J38</f>
        <v>0</v>
      </c>
      <c r="AZ62" s="99">
        <f>'SO-2-1N - TEO2 - následná...'!F35</f>
        <v>0</v>
      </c>
      <c r="BA62" s="99">
        <f>'SO-2-1N - TEO2 - následná...'!F36</f>
        <v>0</v>
      </c>
      <c r="BB62" s="99">
        <f>'SO-2-1N - TEO2 - následná...'!F37</f>
        <v>0</v>
      </c>
      <c r="BC62" s="99">
        <f>'SO-2-1N - TEO2 - následná...'!F38</f>
        <v>0</v>
      </c>
      <c r="BD62" s="101">
        <f>'SO-2-1N - TEO2 - následná...'!F39</f>
        <v>0</v>
      </c>
      <c r="BT62" s="102" t="s">
        <v>82</v>
      </c>
      <c r="BV62" s="102" t="s">
        <v>75</v>
      </c>
      <c r="BW62" s="102" t="s">
        <v>100</v>
      </c>
      <c r="BX62" s="102" t="s">
        <v>97</v>
      </c>
      <c r="CL62" s="102" t="s">
        <v>19</v>
      </c>
    </row>
    <row r="63" spans="1:91" s="4" customFormat="1" ht="16.5" customHeight="1">
      <c r="A63" s="95" t="s">
        <v>83</v>
      </c>
      <c r="B63" s="50"/>
      <c r="C63" s="96"/>
      <c r="D63" s="96"/>
      <c r="E63" s="234" t="s">
        <v>101</v>
      </c>
      <c r="F63" s="234"/>
      <c r="G63" s="234"/>
      <c r="H63" s="234"/>
      <c r="I63" s="234"/>
      <c r="J63" s="96"/>
      <c r="K63" s="234" t="s">
        <v>102</v>
      </c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6">
        <f>'SO-2-2N - TEO2 - následná...'!J32</f>
        <v>0</v>
      </c>
      <c r="AH63" s="237"/>
      <c r="AI63" s="237"/>
      <c r="AJ63" s="237"/>
      <c r="AK63" s="237"/>
      <c r="AL63" s="237"/>
      <c r="AM63" s="237"/>
      <c r="AN63" s="236">
        <f t="shared" si="0"/>
        <v>0</v>
      </c>
      <c r="AO63" s="237"/>
      <c r="AP63" s="237"/>
      <c r="AQ63" s="97" t="s">
        <v>84</v>
      </c>
      <c r="AR63" s="52"/>
      <c r="AS63" s="98">
        <v>0</v>
      </c>
      <c r="AT63" s="99">
        <f t="shared" si="1"/>
        <v>0</v>
      </c>
      <c r="AU63" s="100">
        <f>'SO-2-2N - TEO2 - následná...'!P87</f>
        <v>0</v>
      </c>
      <c r="AV63" s="99">
        <f>'SO-2-2N - TEO2 - následná...'!J35</f>
        <v>0</v>
      </c>
      <c r="AW63" s="99">
        <f>'SO-2-2N - TEO2 - následná...'!J36</f>
        <v>0</v>
      </c>
      <c r="AX63" s="99">
        <f>'SO-2-2N - TEO2 - následná...'!J37</f>
        <v>0</v>
      </c>
      <c r="AY63" s="99">
        <f>'SO-2-2N - TEO2 - následná...'!J38</f>
        <v>0</v>
      </c>
      <c r="AZ63" s="99">
        <f>'SO-2-2N - TEO2 - následná...'!F35</f>
        <v>0</v>
      </c>
      <c r="BA63" s="99">
        <f>'SO-2-2N - TEO2 - následná...'!F36</f>
        <v>0</v>
      </c>
      <c r="BB63" s="99">
        <f>'SO-2-2N - TEO2 - následná...'!F37</f>
        <v>0</v>
      </c>
      <c r="BC63" s="99">
        <f>'SO-2-2N - TEO2 - následná...'!F38</f>
        <v>0</v>
      </c>
      <c r="BD63" s="101">
        <f>'SO-2-2N - TEO2 - následná...'!F39</f>
        <v>0</v>
      </c>
      <c r="BT63" s="102" t="s">
        <v>82</v>
      </c>
      <c r="BV63" s="102" t="s">
        <v>75</v>
      </c>
      <c r="BW63" s="102" t="s">
        <v>103</v>
      </c>
      <c r="BX63" s="102" t="s">
        <v>97</v>
      </c>
      <c r="CL63" s="102" t="s">
        <v>19</v>
      </c>
    </row>
    <row r="64" spans="1:91" s="4" customFormat="1" ht="16.5" customHeight="1">
      <c r="A64" s="95" t="s">
        <v>83</v>
      </c>
      <c r="B64" s="50"/>
      <c r="C64" s="96"/>
      <c r="D64" s="96"/>
      <c r="E64" s="234" t="s">
        <v>104</v>
      </c>
      <c r="F64" s="234"/>
      <c r="G64" s="234"/>
      <c r="H64" s="234"/>
      <c r="I64" s="234"/>
      <c r="J64" s="96"/>
      <c r="K64" s="234" t="s">
        <v>105</v>
      </c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6">
        <f>'SO-2-3N - TEO2 - následná...'!J32</f>
        <v>0</v>
      </c>
      <c r="AH64" s="237"/>
      <c r="AI64" s="237"/>
      <c r="AJ64" s="237"/>
      <c r="AK64" s="237"/>
      <c r="AL64" s="237"/>
      <c r="AM64" s="237"/>
      <c r="AN64" s="236">
        <f t="shared" si="0"/>
        <v>0</v>
      </c>
      <c r="AO64" s="237"/>
      <c r="AP64" s="237"/>
      <c r="AQ64" s="97" t="s">
        <v>84</v>
      </c>
      <c r="AR64" s="52"/>
      <c r="AS64" s="98">
        <v>0</v>
      </c>
      <c r="AT64" s="99">
        <f t="shared" si="1"/>
        <v>0</v>
      </c>
      <c r="AU64" s="100">
        <f>'SO-2-3N - TEO2 - následná...'!P87</f>
        <v>0</v>
      </c>
      <c r="AV64" s="99">
        <f>'SO-2-3N - TEO2 - následná...'!J35</f>
        <v>0</v>
      </c>
      <c r="AW64" s="99">
        <f>'SO-2-3N - TEO2 - následná...'!J36</f>
        <v>0</v>
      </c>
      <c r="AX64" s="99">
        <f>'SO-2-3N - TEO2 - následná...'!J37</f>
        <v>0</v>
      </c>
      <c r="AY64" s="99">
        <f>'SO-2-3N - TEO2 - následná...'!J38</f>
        <v>0</v>
      </c>
      <c r="AZ64" s="99">
        <f>'SO-2-3N - TEO2 - následná...'!F35</f>
        <v>0</v>
      </c>
      <c r="BA64" s="99">
        <f>'SO-2-3N - TEO2 - následná...'!F36</f>
        <v>0</v>
      </c>
      <c r="BB64" s="99">
        <f>'SO-2-3N - TEO2 - následná...'!F37</f>
        <v>0</v>
      </c>
      <c r="BC64" s="99">
        <f>'SO-2-3N - TEO2 - následná...'!F38</f>
        <v>0</v>
      </c>
      <c r="BD64" s="101">
        <f>'SO-2-3N - TEO2 - následná...'!F39</f>
        <v>0</v>
      </c>
      <c r="BT64" s="102" t="s">
        <v>82</v>
      </c>
      <c r="BV64" s="102" t="s">
        <v>75</v>
      </c>
      <c r="BW64" s="102" t="s">
        <v>106</v>
      </c>
      <c r="BX64" s="102" t="s">
        <v>97</v>
      </c>
      <c r="CL64" s="102" t="s">
        <v>19</v>
      </c>
    </row>
    <row r="65" spans="1:91" s="7" customFormat="1" ht="16.5" customHeight="1">
      <c r="B65" s="85"/>
      <c r="C65" s="86"/>
      <c r="D65" s="235" t="s">
        <v>107</v>
      </c>
      <c r="E65" s="235"/>
      <c r="F65" s="235"/>
      <c r="G65" s="235"/>
      <c r="H65" s="235"/>
      <c r="I65" s="87"/>
      <c r="J65" s="235" t="s">
        <v>108</v>
      </c>
      <c r="K65" s="235"/>
      <c r="L65" s="235"/>
      <c r="M65" s="235"/>
      <c r="N65" s="235"/>
      <c r="O65" s="235"/>
      <c r="P65" s="235"/>
      <c r="Q65" s="235"/>
      <c r="R65" s="235"/>
      <c r="S65" s="235"/>
      <c r="T65" s="235"/>
      <c r="U65" s="235"/>
      <c r="V65" s="235"/>
      <c r="W65" s="235"/>
      <c r="X65" s="235"/>
      <c r="Y65" s="235"/>
      <c r="Z65" s="235"/>
      <c r="AA65" s="235"/>
      <c r="AB65" s="235"/>
      <c r="AC65" s="235"/>
      <c r="AD65" s="235"/>
      <c r="AE65" s="235"/>
      <c r="AF65" s="235"/>
      <c r="AG65" s="240">
        <f>ROUND(SUM(AG66:AG69),2)</f>
        <v>0</v>
      </c>
      <c r="AH65" s="239"/>
      <c r="AI65" s="239"/>
      <c r="AJ65" s="239"/>
      <c r="AK65" s="239"/>
      <c r="AL65" s="239"/>
      <c r="AM65" s="239"/>
      <c r="AN65" s="238">
        <f t="shared" si="0"/>
        <v>0</v>
      </c>
      <c r="AO65" s="239"/>
      <c r="AP65" s="239"/>
      <c r="AQ65" s="88" t="s">
        <v>79</v>
      </c>
      <c r="AR65" s="89"/>
      <c r="AS65" s="90">
        <f>ROUND(SUM(AS66:AS69),2)</f>
        <v>0</v>
      </c>
      <c r="AT65" s="91">
        <f t="shared" si="1"/>
        <v>0</v>
      </c>
      <c r="AU65" s="92">
        <f>ROUND(SUM(AU66:AU69),5)</f>
        <v>0</v>
      </c>
      <c r="AV65" s="91">
        <f>ROUND(AZ65*L29,2)</f>
        <v>0</v>
      </c>
      <c r="AW65" s="91">
        <f>ROUND(BA65*L30,2)</f>
        <v>0</v>
      </c>
      <c r="AX65" s="91">
        <f>ROUND(BB65*L29,2)</f>
        <v>0</v>
      </c>
      <c r="AY65" s="91">
        <f>ROUND(BC65*L30,2)</f>
        <v>0</v>
      </c>
      <c r="AZ65" s="91">
        <f>ROUND(SUM(AZ66:AZ69),2)</f>
        <v>0</v>
      </c>
      <c r="BA65" s="91">
        <f>ROUND(SUM(BA66:BA69),2)</f>
        <v>0</v>
      </c>
      <c r="BB65" s="91">
        <f>ROUND(SUM(BB66:BB69),2)</f>
        <v>0</v>
      </c>
      <c r="BC65" s="91">
        <f>ROUND(SUM(BC66:BC69),2)</f>
        <v>0</v>
      </c>
      <c r="BD65" s="93">
        <f>ROUND(SUM(BD66:BD69),2)</f>
        <v>0</v>
      </c>
      <c r="BS65" s="94" t="s">
        <v>72</v>
      </c>
      <c r="BT65" s="94" t="s">
        <v>80</v>
      </c>
      <c r="BV65" s="94" t="s">
        <v>75</v>
      </c>
      <c r="BW65" s="94" t="s">
        <v>109</v>
      </c>
      <c r="BX65" s="94" t="s">
        <v>5</v>
      </c>
      <c r="CL65" s="94" t="s">
        <v>19</v>
      </c>
      <c r="CM65" s="94" t="s">
        <v>82</v>
      </c>
    </row>
    <row r="66" spans="1:91" s="4" customFormat="1" ht="16.5" customHeight="1">
      <c r="A66" s="95" t="s">
        <v>83</v>
      </c>
      <c r="B66" s="50"/>
      <c r="C66" s="96"/>
      <c r="D66" s="96"/>
      <c r="E66" s="234" t="s">
        <v>107</v>
      </c>
      <c r="F66" s="234"/>
      <c r="G66" s="234"/>
      <c r="H66" s="234"/>
      <c r="I66" s="234"/>
      <c r="J66" s="96"/>
      <c r="K66" s="234" t="s">
        <v>108</v>
      </c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6">
        <f>'SO-3 - Větrolam TEO3'!J30</f>
        <v>0</v>
      </c>
      <c r="AH66" s="237"/>
      <c r="AI66" s="237"/>
      <c r="AJ66" s="237"/>
      <c r="AK66" s="237"/>
      <c r="AL66" s="237"/>
      <c r="AM66" s="237"/>
      <c r="AN66" s="236">
        <f t="shared" si="0"/>
        <v>0</v>
      </c>
      <c r="AO66" s="237"/>
      <c r="AP66" s="237"/>
      <c r="AQ66" s="97" t="s">
        <v>84</v>
      </c>
      <c r="AR66" s="52"/>
      <c r="AS66" s="98">
        <v>0</v>
      </c>
      <c r="AT66" s="99">
        <f t="shared" si="1"/>
        <v>0</v>
      </c>
      <c r="AU66" s="100">
        <f>'SO-3 - Větrolam TEO3'!P87</f>
        <v>0</v>
      </c>
      <c r="AV66" s="99">
        <f>'SO-3 - Větrolam TEO3'!J33</f>
        <v>0</v>
      </c>
      <c r="AW66" s="99">
        <f>'SO-3 - Větrolam TEO3'!J34</f>
        <v>0</v>
      </c>
      <c r="AX66" s="99">
        <f>'SO-3 - Větrolam TEO3'!J35</f>
        <v>0</v>
      </c>
      <c r="AY66" s="99">
        <f>'SO-3 - Větrolam TEO3'!J36</f>
        <v>0</v>
      </c>
      <c r="AZ66" s="99">
        <f>'SO-3 - Větrolam TEO3'!F33</f>
        <v>0</v>
      </c>
      <c r="BA66" s="99">
        <f>'SO-3 - Větrolam TEO3'!F34</f>
        <v>0</v>
      </c>
      <c r="BB66" s="99">
        <f>'SO-3 - Větrolam TEO3'!F35</f>
        <v>0</v>
      </c>
      <c r="BC66" s="99">
        <f>'SO-3 - Větrolam TEO3'!F36</f>
        <v>0</v>
      </c>
      <c r="BD66" s="101">
        <f>'SO-3 - Větrolam TEO3'!F37</f>
        <v>0</v>
      </c>
      <c r="BT66" s="102" t="s">
        <v>82</v>
      </c>
      <c r="BU66" s="102" t="s">
        <v>85</v>
      </c>
      <c r="BV66" s="102" t="s">
        <v>75</v>
      </c>
      <c r="BW66" s="102" t="s">
        <v>109</v>
      </c>
      <c r="BX66" s="102" t="s">
        <v>5</v>
      </c>
      <c r="CL66" s="102" t="s">
        <v>19</v>
      </c>
      <c r="CM66" s="102" t="s">
        <v>82</v>
      </c>
    </row>
    <row r="67" spans="1:91" s="4" customFormat="1" ht="16.5" customHeight="1">
      <c r="A67" s="95" t="s">
        <v>83</v>
      </c>
      <c r="B67" s="50"/>
      <c r="C67" s="96"/>
      <c r="D67" s="96"/>
      <c r="E67" s="234" t="s">
        <v>110</v>
      </c>
      <c r="F67" s="234"/>
      <c r="G67" s="234"/>
      <c r="H67" s="234"/>
      <c r="I67" s="234"/>
      <c r="J67" s="96"/>
      <c r="K67" s="234" t="s">
        <v>111</v>
      </c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6">
        <f>'SO-3-1N - TEO3 - následná...'!J32</f>
        <v>0</v>
      </c>
      <c r="AH67" s="237"/>
      <c r="AI67" s="237"/>
      <c r="AJ67" s="237"/>
      <c r="AK67" s="237"/>
      <c r="AL67" s="237"/>
      <c r="AM67" s="237"/>
      <c r="AN67" s="236">
        <f t="shared" si="0"/>
        <v>0</v>
      </c>
      <c r="AO67" s="237"/>
      <c r="AP67" s="237"/>
      <c r="AQ67" s="97" t="s">
        <v>84</v>
      </c>
      <c r="AR67" s="52"/>
      <c r="AS67" s="98">
        <v>0</v>
      </c>
      <c r="AT67" s="99">
        <f t="shared" si="1"/>
        <v>0</v>
      </c>
      <c r="AU67" s="100">
        <f>'SO-3-1N - TEO3 - následná...'!P87</f>
        <v>0</v>
      </c>
      <c r="AV67" s="99">
        <f>'SO-3-1N - TEO3 - následná...'!J35</f>
        <v>0</v>
      </c>
      <c r="AW67" s="99">
        <f>'SO-3-1N - TEO3 - následná...'!J36</f>
        <v>0</v>
      </c>
      <c r="AX67" s="99">
        <f>'SO-3-1N - TEO3 - následná...'!J37</f>
        <v>0</v>
      </c>
      <c r="AY67" s="99">
        <f>'SO-3-1N - TEO3 - následná...'!J38</f>
        <v>0</v>
      </c>
      <c r="AZ67" s="99">
        <f>'SO-3-1N - TEO3 - následná...'!F35</f>
        <v>0</v>
      </c>
      <c r="BA67" s="99">
        <f>'SO-3-1N - TEO3 - následná...'!F36</f>
        <v>0</v>
      </c>
      <c r="BB67" s="99">
        <f>'SO-3-1N - TEO3 - následná...'!F37</f>
        <v>0</v>
      </c>
      <c r="BC67" s="99">
        <f>'SO-3-1N - TEO3 - následná...'!F38</f>
        <v>0</v>
      </c>
      <c r="BD67" s="101">
        <f>'SO-3-1N - TEO3 - následná...'!F39</f>
        <v>0</v>
      </c>
      <c r="BT67" s="102" t="s">
        <v>82</v>
      </c>
      <c r="BV67" s="102" t="s">
        <v>75</v>
      </c>
      <c r="BW67" s="102" t="s">
        <v>112</v>
      </c>
      <c r="BX67" s="102" t="s">
        <v>109</v>
      </c>
      <c r="CL67" s="102" t="s">
        <v>19</v>
      </c>
    </row>
    <row r="68" spans="1:91" s="4" customFormat="1" ht="16.5" customHeight="1">
      <c r="A68" s="95" t="s">
        <v>83</v>
      </c>
      <c r="B68" s="50"/>
      <c r="C68" s="96"/>
      <c r="D68" s="96"/>
      <c r="E68" s="234" t="s">
        <v>113</v>
      </c>
      <c r="F68" s="234"/>
      <c r="G68" s="234"/>
      <c r="H68" s="234"/>
      <c r="I68" s="234"/>
      <c r="J68" s="96"/>
      <c r="K68" s="234" t="s">
        <v>114</v>
      </c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6">
        <f>'SO-3-2N - TEO3 - následná...'!J32</f>
        <v>0</v>
      </c>
      <c r="AH68" s="237"/>
      <c r="AI68" s="237"/>
      <c r="AJ68" s="237"/>
      <c r="AK68" s="237"/>
      <c r="AL68" s="237"/>
      <c r="AM68" s="237"/>
      <c r="AN68" s="236">
        <f t="shared" si="0"/>
        <v>0</v>
      </c>
      <c r="AO68" s="237"/>
      <c r="AP68" s="237"/>
      <c r="AQ68" s="97" t="s">
        <v>84</v>
      </c>
      <c r="AR68" s="52"/>
      <c r="AS68" s="98">
        <v>0</v>
      </c>
      <c r="AT68" s="99">
        <f t="shared" si="1"/>
        <v>0</v>
      </c>
      <c r="AU68" s="100">
        <f>'SO-3-2N - TEO3 - následná...'!P87</f>
        <v>0</v>
      </c>
      <c r="AV68" s="99">
        <f>'SO-3-2N - TEO3 - následná...'!J35</f>
        <v>0</v>
      </c>
      <c r="AW68" s="99">
        <f>'SO-3-2N - TEO3 - následná...'!J36</f>
        <v>0</v>
      </c>
      <c r="AX68" s="99">
        <f>'SO-3-2N - TEO3 - následná...'!J37</f>
        <v>0</v>
      </c>
      <c r="AY68" s="99">
        <f>'SO-3-2N - TEO3 - následná...'!J38</f>
        <v>0</v>
      </c>
      <c r="AZ68" s="99">
        <f>'SO-3-2N - TEO3 - následná...'!F35</f>
        <v>0</v>
      </c>
      <c r="BA68" s="99">
        <f>'SO-3-2N - TEO3 - následná...'!F36</f>
        <v>0</v>
      </c>
      <c r="BB68" s="99">
        <f>'SO-3-2N - TEO3 - následná...'!F37</f>
        <v>0</v>
      </c>
      <c r="BC68" s="99">
        <f>'SO-3-2N - TEO3 - následná...'!F38</f>
        <v>0</v>
      </c>
      <c r="BD68" s="101">
        <f>'SO-3-2N - TEO3 - následná...'!F39</f>
        <v>0</v>
      </c>
      <c r="BT68" s="102" t="s">
        <v>82</v>
      </c>
      <c r="BV68" s="102" t="s">
        <v>75</v>
      </c>
      <c r="BW68" s="102" t="s">
        <v>115</v>
      </c>
      <c r="BX68" s="102" t="s">
        <v>109</v>
      </c>
      <c r="CL68" s="102" t="s">
        <v>19</v>
      </c>
    </row>
    <row r="69" spans="1:91" s="4" customFormat="1" ht="16.5" customHeight="1">
      <c r="A69" s="95" t="s">
        <v>83</v>
      </c>
      <c r="B69" s="50"/>
      <c r="C69" s="96"/>
      <c r="D69" s="96"/>
      <c r="E69" s="234" t="s">
        <v>116</v>
      </c>
      <c r="F69" s="234"/>
      <c r="G69" s="234"/>
      <c r="H69" s="234"/>
      <c r="I69" s="234"/>
      <c r="J69" s="96"/>
      <c r="K69" s="234" t="s">
        <v>117</v>
      </c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6">
        <f>'SO-3-3N - TEO3 - následná...'!J32</f>
        <v>0</v>
      </c>
      <c r="AH69" s="237"/>
      <c r="AI69" s="237"/>
      <c r="AJ69" s="237"/>
      <c r="AK69" s="237"/>
      <c r="AL69" s="237"/>
      <c r="AM69" s="237"/>
      <c r="AN69" s="236">
        <f t="shared" si="0"/>
        <v>0</v>
      </c>
      <c r="AO69" s="237"/>
      <c r="AP69" s="237"/>
      <c r="AQ69" s="97" t="s">
        <v>84</v>
      </c>
      <c r="AR69" s="52"/>
      <c r="AS69" s="98">
        <v>0</v>
      </c>
      <c r="AT69" s="99">
        <f t="shared" si="1"/>
        <v>0</v>
      </c>
      <c r="AU69" s="100">
        <f>'SO-3-3N - TEO3 - následná...'!P87</f>
        <v>0</v>
      </c>
      <c r="AV69" s="99">
        <f>'SO-3-3N - TEO3 - následná...'!J35</f>
        <v>0</v>
      </c>
      <c r="AW69" s="99">
        <f>'SO-3-3N - TEO3 - následná...'!J36</f>
        <v>0</v>
      </c>
      <c r="AX69" s="99">
        <f>'SO-3-3N - TEO3 - následná...'!J37</f>
        <v>0</v>
      </c>
      <c r="AY69" s="99">
        <f>'SO-3-3N - TEO3 - následná...'!J38</f>
        <v>0</v>
      </c>
      <c r="AZ69" s="99">
        <f>'SO-3-3N - TEO3 - následná...'!F35</f>
        <v>0</v>
      </c>
      <c r="BA69" s="99">
        <f>'SO-3-3N - TEO3 - následná...'!F36</f>
        <v>0</v>
      </c>
      <c r="BB69" s="99">
        <f>'SO-3-3N - TEO3 - následná...'!F37</f>
        <v>0</v>
      </c>
      <c r="BC69" s="99">
        <f>'SO-3-3N - TEO3 - následná...'!F38</f>
        <v>0</v>
      </c>
      <c r="BD69" s="101">
        <f>'SO-3-3N - TEO3 - následná...'!F39</f>
        <v>0</v>
      </c>
      <c r="BT69" s="102" t="s">
        <v>82</v>
      </c>
      <c r="BV69" s="102" t="s">
        <v>75</v>
      </c>
      <c r="BW69" s="102" t="s">
        <v>118</v>
      </c>
      <c r="BX69" s="102" t="s">
        <v>109</v>
      </c>
      <c r="CL69" s="102" t="s">
        <v>19</v>
      </c>
    </row>
    <row r="70" spans="1:91" s="7" customFormat="1" ht="16.5" customHeight="1">
      <c r="B70" s="85"/>
      <c r="C70" s="86"/>
      <c r="D70" s="235" t="s">
        <v>119</v>
      </c>
      <c r="E70" s="235"/>
      <c r="F70" s="235"/>
      <c r="G70" s="235"/>
      <c r="H70" s="235"/>
      <c r="I70" s="87"/>
      <c r="J70" s="235" t="s">
        <v>120</v>
      </c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35"/>
      <c r="Z70" s="235"/>
      <c r="AA70" s="235"/>
      <c r="AB70" s="235"/>
      <c r="AC70" s="235"/>
      <c r="AD70" s="235"/>
      <c r="AE70" s="235"/>
      <c r="AF70" s="235"/>
      <c r="AG70" s="240">
        <f>ROUND(SUM(AG71:AG74),2)</f>
        <v>0</v>
      </c>
      <c r="AH70" s="239"/>
      <c r="AI70" s="239"/>
      <c r="AJ70" s="239"/>
      <c r="AK70" s="239"/>
      <c r="AL70" s="239"/>
      <c r="AM70" s="239"/>
      <c r="AN70" s="238">
        <f t="shared" si="0"/>
        <v>0</v>
      </c>
      <c r="AO70" s="239"/>
      <c r="AP70" s="239"/>
      <c r="AQ70" s="88" t="s">
        <v>79</v>
      </c>
      <c r="AR70" s="89"/>
      <c r="AS70" s="90">
        <f>ROUND(SUM(AS71:AS74),2)</f>
        <v>0</v>
      </c>
      <c r="AT70" s="91">
        <f t="shared" si="1"/>
        <v>0</v>
      </c>
      <c r="AU70" s="92">
        <f>ROUND(SUM(AU71:AU74),5)</f>
        <v>0</v>
      </c>
      <c r="AV70" s="91">
        <f>ROUND(AZ70*L29,2)</f>
        <v>0</v>
      </c>
      <c r="AW70" s="91">
        <f>ROUND(BA70*L30,2)</f>
        <v>0</v>
      </c>
      <c r="AX70" s="91">
        <f>ROUND(BB70*L29,2)</f>
        <v>0</v>
      </c>
      <c r="AY70" s="91">
        <f>ROUND(BC70*L30,2)</f>
        <v>0</v>
      </c>
      <c r="AZ70" s="91">
        <f>ROUND(SUM(AZ71:AZ74),2)</f>
        <v>0</v>
      </c>
      <c r="BA70" s="91">
        <f>ROUND(SUM(BA71:BA74),2)</f>
        <v>0</v>
      </c>
      <c r="BB70" s="91">
        <f>ROUND(SUM(BB71:BB74),2)</f>
        <v>0</v>
      </c>
      <c r="BC70" s="91">
        <f>ROUND(SUM(BC71:BC74),2)</f>
        <v>0</v>
      </c>
      <c r="BD70" s="93">
        <f>ROUND(SUM(BD71:BD74),2)</f>
        <v>0</v>
      </c>
      <c r="BS70" s="94" t="s">
        <v>72</v>
      </c>
      <c r="BT70" s="94" t="s">
        <v>80</v>
      </c>
      <c r="BV70" s="94" t="s">
        <v>75</v>
      </c>
      <c r="BW70" s="94" t="s">
        <v>121</v>
      </c>
      <c r="BX70" s="94" t="s">
        <v>5</v>
      </c>
      <c r="CL70" s="94" t="s">
        <v>19</v>
      </c>
      <c r="CM70" s="94" t="s">
        <v>82</v>
      </c>
    </row>
    <row r="71" spans="1:91" s="4" customFormat="1" ht="16.5" customHeight="1">
      <c r="A71" s="95" t="s">
        <v>83</v>
      </c>
      <c r="B71" s="50"/>
      <c r="C71" s="96"/>
      <c r="D71" s="96"/>
      <c r="E71" s="234" t="s">
        <v>119</v>
      </c>
      <c r="F71" s="234"/>
      <c r="G71" s="234"/>
      <c r="H71" s="234"/>
      <c r="I71" s="234"/>
      <c r="J71" s="96"/>
      <c r="K71" s="234" t="s">
        <v>120</v>
      </c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6">
        <f>'SO-4 - Větrolam TEO4'!J30</f>
        <v>0</v>
      </c>
      <c r="AH71" s="237"/>
      <c r="AI71" s="237"/>
      <c r="AJ71" s="237"/>
      <c r="AK71" s="237"/>
      <c r="AL71" s="237"/>
      <c r="AM71" s="237"/>
      <c r="AN71" s="236">
        <f t="shared" si="0"/>
        <v>0</v>
      </c>
      <c r="AO71" s="237"/>
      <c r="AP71" s="237"/>
      <c r="AQ71" s="97" t="s">
        <v>84</v>
      </c>
      <c r="AR71" s="52"/>
      <c r="AS71" s="98">
        <v>0</v>
      </c>
      <c r="AT71" s="99">
        <f t="shared" si="1"/>
        <v>0</v>
      </c>
      <c r="AU71" s="100">
        <f>'SO-4 - Větrolam TEO4'!P87</f>
        <v>0</v>
      </c>
      <c r="AV71" s="99">
        <f>'SO-4 - Větrolam TEO4'!J33</f>
        <v>0</v>
      </c>
      <c r="AW71" s="99">
        <f>'SO-4 - Větrolam TEO4'!J34</f>
        <v>0</v>
      </c>
      <c r="AX71" s="99">
        <f>'SO-4 - Větrolam TEO4'!J35</f>
        <v>0</v>
      </c>
      <c r="AY71" s="99">
        <f>'SO-4 - Větrolam TEO4'!J36</f>
        <v>0</v>
      </c>
      <c r="AZ71" s="99">
        <f>'SO-4 - Větrolam TEO4'!F33</f>
        <v>0</v>
      </c>
      <c r="BA71" s="99">
        <f>'SO-4 - Větrolam TEO4'!F34</f>
        <v>0</v>
      </c>
      <c r="BB71" s="99">
        <f>'SO-4 - Větrolam TEO4'!F35</f>
        <v>0</v>
      </c>
      <c r="BC71" s="99">
        <f>'SO-4 - Větrolam TEO4'!F36</f>
        <v>0</v>
      </c>
      <c r="BD71" s="101">
        <f>'SO-4 - Větrolam TEO4'!F37</f>
        <v>0</v>
      </c>
      <c r="BT71" s="102" t="s">
        <v>82</v>
      </c>
      <c r="BU71" s="102" t="s">
        <v>85</v>
      </c>
      <c r="BV71" s="102" t="s">
        <v>75</v>
      </c>
      <c r="BW71" s="102" t="s">
        <v>121</v>
      </c>
      <c r="BX71" s="102" t="s">
        <v>5</v>
      </c>
      <c r="CL71" s="102" t="s">
        <v>19</v>
      </c>
      <c r="CM71" s="102" t="s">
        <v>82</v>
      </c>
    </row>
    <row r="72" spans="1:91" s="4" customFormat="1" ht="16.5" customHeight="1">
      <c r="A72" s="95" t="s">
        <v>83</v>
      </c>
      <c r="B72" s="50"/>
      <c r="C72" s="96"/>
      <c r="D72" s="96"/>
      <c r="E72" s="234" t="s">
        <v>122</v>
      </c>
      <c r="F72" s="234"/>
      <c r="G72" s="234"/>
      <c r="H72" s="234"/>
      <c r="I72" s="234"/>
      <c r="J72" s="96"/>
      <c r="K72" s="234" t="s">
        <v>123</v>
      </c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  <c r="X72" s="234"/>
      <c r="Y72" s="234"/>
      <c r="Z72" s="234"/>
      <c r="AA72" s="234"/>
      <c r="AB72" s="234"/>
      <c r="AC72" s="234"/>
      <c r="AD72" s="234"/>
      <c r="AE72" s="234"/>
      <c r="AF72" s="234"/>
      <c r="AG72" s="236">
        <f>'SO-4-1N - TEO4 - následná...'!J32</f>
        <v>0</v>
      </c>
      <c r="AH72" s="237"/>
      <c r="AI72" s="237"/>
      <c r="AJ72" s="237"/>
      <c r="AK72" s="237"/>
      <c r="AL72" s="237"/>
      <c r="AM72" s="237"/>
      <c r="AN72" s="236">
        <f t="shared" si="0"/>
        <v>0</v>
      </c>
      <c r="AO72" s="237"/>
      <c r="AP72" s="237"/>
      <c r="AQ72" s="97" t="s">
        <v>84</v>
      </c>
      <c r="AR72" s="52"/>
      <c r="AS72" s="98">
        <v>0</v>
      </c>
      <c r="AT72" s="99">
        <f t="shared" si="1"/>
        <v>0</v>
      </c>
      <c r="AU72" s="100">
        <f>'SO-4-1N - TEO4 - následná...'!P87</f>
        <v>0</v>
      </c>
      <c r="AV72" s="99">
        <f>'SO-4-1N - TEO4 - následná...'!J35</f>
        <v>0</v>
      </c>
      <c r="AW72" s="99">
        <f>'SO-4-1N - TEO4 - následná...'!J36</f>
        <v>0</v>
      </c>
      <c r="AX72" s="99">
        <f>'SO-4-1N - TEO4 - následná...'!J37</f>
        <v>0</v>
      </c>
      <c r="AY72" s="99">
        <f>'SO-4-1N - TEO4 - následná...'!J38</f>
        <v>0</v>
      </c>
      <c r="AZ72" s="99">
        <f>'SO-4-1N - TEO4 - následná...'!F35</f>
        <v>0</v>
      </c>
      <c r="BA72" s="99">
        <f>'SO-4-1N - TEO4 - následná...'!F36</f>
        <v>0</v>
      </c>
      <c r="BB72" s="99">
        <f>'SO-4-1N - TEO4 - následná...'!F37</f>
        <v>0</v>
      </c>
      <c r="BC72" s="99">
        <f>'SO-4-1N - TEO4 - následná...'!F38</f>
        <v>0</v>
      </c>
      <c r="BD72" s="101">
        <f>'SO-4-1N - TEO4 - následná...'!F39</f>
        <v>0</v>
      </c>
      <c r="BT72" s="102" t="s">
        <v>82</v>
      </c>
      <c r="BV72" s="102" t="s">
        <v>75</v>
      </c>
      <c r="BW72" s="102" t="s">
        <v>124</v>
      </c>
      <c r="BX72" s="102" t="s">
        <v>121</v>
      </c>
      <c r="CL72" s="102" t="s">
        <v>19</v>
      </c>
    </row>
    <row r="73" spans="1:91" s="4" customFormat="1" ht="16.5" customHeight="1">
      <c r="A73" s="95" t="s">
        <v>83</v>
      </c>
      <c r="B73" s="50"/>
      <c r="C73" s="96"/>
      <c r="D73" s="96"/>
      <c r="E73" s="234" t="s">
        <v>125</v>
      </c>
      <c r="F73" s="234"/>
      <c r="G73" s="234"/>
      <c r="H73" s="234"/>
      <c r="I73" s="234"/>
      <c r="J73" s="96"/>
      <c r="K73" s="234" t="s">
        <v>126</v>
      </c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34"/>
      <c r="Z73" s="234"/>
      <c r="AA73" s="234"/>
      <c r="AB73" s="234"/>
      <c r="AC73" s="234"/>
      <c r="AD73" s="234"/>
      <c r="AE73" s="234"/>
      <c r="AF73" s="234"/>
      <c r="AG73" s="236">
        <f>'SO-4-2N - TEO4 - následná...'!J32</f>
        <v>0</v>
      </c>
      <c r="AH73" s="237"/>
      <c r="AI73" s="237"/>
      <c r="AJ73" s="237"/>
      <c r="AK73" s="237"/>
      <c r="AL73" s="237"/>
      <c r="AM73" s="237"/>
      <c r="AN73" s="236">
        <f t="shared" si="0"/>
        <v>0</v>
      </c>
      <c r="AO73" s="237"/>
      <c r="AP73" s="237"/>
      <c r="AQ73" s="97" t="s">
        <v>84</v>
      </c>
      <c r="AR73" s="52"/>
      <c r="AS73" s="98">
        <v>0</v>
      </c>
      <c r="AT73" s="99">
        <f t="shared" si="1"/>
        <v>0</v>
      </c>
      <c r="AU73" s="100">
        <f>'SO-4-2N - TEO4 - následná...'!P87</f>
        <v>0</v>
      </c>
      <c r="AV73" s="99">
        <f>'SO-4-2N - TEO4 - následná...'!J35</f>
        <v>0</v>
      </c>
      <c r="AW73" s="99">
        <f>'SO-4-2N - TEO4 - následná...'!J36</f>
        <v>0</v>
      </c>
      <c r="AX73" s="99">
        <f>'SO-4-2N - TEO4 - následná...'!J37</f>
        <v>0</v>
      </c>
      <c r="AY73" s="99">
        <f>'SO-4-2N - TEO4 - následná...'!J38</f>
        <v>0</v>
      </c>
      <c r="AZ73" s="99">
        <f>'SO-4-2N - TEO4 - následná...'!F35</f>
        <v>0</v>
      </c>
      <c r="BA73" s="99">
        <f>'SO-4-2N - TEO4 - následná...'!F36</f>
        <v>0</v>
      </c>
      <c r="BB73" s="99">
        <f>'SO-4-2N - TEO4 - následná...'!F37</f>
        <v>0</v>
      </c>
      <c r="BC73" s="99">
        <f>'SO-4-2N - TEO4 - následná...'!F38</f>
        <v>0</v>
      </c>
      <c r="BD73" s="101">
        <f>'SO-4-2N - TEO4 - následná...'!F39</f>
        <v>0</v>
      </c>
      <c r="BT73" s="102" t="s">
        <v>82</v>
      </c>
      <c r="BV73" s="102" t="s">
        <v>75</v>
      </c>
      <c r="BW73" s="102" t="s">
        <v>127</v>
      </c>
      <c r="BX73" s="102" t="s">
        <v>121</v>
      </c>
      <c r="CL73" s="102" t="s">
        <v>19</v>
      </c>
    </row>
    <row r="74" spans="1:91" s="4" customFormat="1" ht="16.5" customHeight="1">
      <c r="A74" s="95" t="s">
        <v>83</v>
      </c>
      <c r="B74" s="50"/>
      <c r="C74" s="96"/>
      <c r="D74" s="96"/>
      <c r="E74" s="234" t="s">
        <v>128</v>
      </c>
      <c r="F74" s="234"/>
      <c r="G74" s="234"/>
      <c r="H74" s="234"/>
      <c r="I74" s="234"/>
      <c r="J74" s="96"/>
      <c r="K74" s="234" t="s">
        <v>129</v>
      </c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34"/>
      <c r="Z74" s="234"/>
      <c r="AA74" s="234"/>
      <c r="AB74" s="234"/>
      <c r="AC74" s="234"/>
      <c r="AD74" s="234"/>
      <c r="AE74" s="234"/>
      <c r="AF74" s="234"/>
      <c r="AG74" s="236">
        <f>'SO-4-3N - TEO4 - následná...'!J32</f>
        <v>0</v>
      </c>
      <c r="AH74" s="237"/>
      <c r="AI74" s="237"/>
      <c r="AJ74" s="237"/>
      <c r="AK74" s="237"/>
      <c r="AL74" s="237"/>
      <c r="AM74" s="237"/>
      <c r="AN74" s="236">
        <f t="shared" si="0"/>
        <v>0</v>
      </c>
      <c r="AO74" s="237"/>
      <c r="AP74" s="237"/>
      <c r="AQ74" s="97" t="s">
        <v>84</v>
      </c>
      <c r="AR74" s="52"/>
      <c r="AS74" s="98">
        <v>0</v>
      </c>
      <c r="AT74" s="99">
        <f t="shared" si="1"/>
        <v>0</v>
      </c>
      <c r="AU74" s="100">
        <f>'SO-4-3N - TEO4 - následná...'!P87</f>
        <v>0</v>
      </c>
      <c r="AV74" s="99">
        <f>'SO-4-3N - TEO4 - následná...'!J35</f>
        <v>0</v>
      </c>
      <c r="AW74" s="99">
        <f>'SO-4-3N - TEO4 - následná...'!J36</f>
        <v>0</v>
      </c>
      <c r="AX74" s="99">
        <f>'SO-4-3N - TEO4 - následná...'!J37</f>
        <v>0</v>
      </c>
      <c r="AY74" s="99">
        <f>'SO-4-3N - TEO4 - následná...'!J38</f>
        <v>0</v>
      </c>
      <c r="AZ74" s="99">
        <f>'SO-4-3N - TEO4 - následná...'!F35</f>
        <v>0</v>
      </c>
      <c r="BA74" s="99">
        <f>'SO-4-3N - TEO4 - následná...'!F36</f>
        <v>0</v>
      </c>
      <c r="BB74" s="99">
        <f>'SO-4-3N - TEO4 - následná...'!F37</f>
        <v>0</v>
      </c>
      <c r="BC74" s="99">
        <f>'SO-4-3N - TEO4 - následná...'!F38</f>
        <v>0</v>
      </c>
      <c r="BD74" s="101">
        <f>'SO-4-3N - TEO4 - následná...'!F39</f>
        <v>0</v>
      </c>
      <c r="BT74" s="102" t="s">
        <v>82</v>
      </c>
      <c r="BV74" s="102" t="s">
        <v>75</v>
      </c>
      <c r="BW74" s="102" t="s">
        <v>130</v>
      </c>
      <c r="BX74" s="102" t="s">
        <v>121</v>
      </c>
      <c r="CL74" s="102" t="s">
        <v>19</v>
      </c>
    </row>
    <row r="75" spans="1:91" s="7" customFormat="1" ht="16.5" customHeight="1">
      <c r="B75" s="85"/>
      <c r="C75" s="86"/>
      <c r="D75" s="235" t="s">
        <v>131</v>
      </c>
      <c r="E75" s="235"/>
      <c r="F75" s="235"/>
      <c r="G75" s="235"/>
      <c r="H75" s="235"/>
      <c r="I75" s="87"/>
      <c r="J75" s="235" t="s">
        <v>132</v>
      </c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35"/>
      <c r="Z75" s="235"/>
      <c r="AA75" s="235"/>
      <c r="AB75" s="235"/>
      <c r="AC75" s="235"/>
      <c r="AD75" s="235"/>
      <c r="AE75" s="235"/>
      <c r="AF75" s="235"/>
      <c r="AG75" s="240">
        <f>ROUND(SUM(AG76:AG79),2)</f>
        <v>0</v>
      </c>
      <c r="AH75" s="239"/>
      <c r="AI75" s="239"/>
      <c r="AJ75" s="239"/>
      <c r="AK75" s="239"/>
      <c r="AL75" s="239"/>
      <c r="AM75" s="239"/>
      <c r="AN75" s="238">
        <f t="shared" si="0"/>
        <v>0</v>
      </c>
      <c r="AO75" s="239"/>
      <c r="AP75" s="239"/>
      <c r="AQ75" s="88" t="s">
        <v>79</v>
      </c>
      <c r="AR75" s="89"/>
      <c r="AS75" s="90">
        <f>ROUND(SUM(AS76:AS79),2)</f>
        <v>0</v>
      </c>
      <c r="AT75" s="91">
        <f t="shared" si="1"/>
        <v>0</v>
      </c>
      <c r="AU75" s="92">
        <f>ROUND(SUM(AU76:AU79),5)</f>
        <v>0</v>
      </c>
      <c r="AV75" s="91">
        <f>ROUND(AZ75*L29,2)</f>
        <v>0</v>
      </c>
      <c r="AW75" s="91">
        <f>ROUND(BA75*L30,2)</f>
        <v>0</v>
      </c>
      <c r="AX75" s="91">
        <f>ROUND(BB75*L29,2)</f>
        <v>0</v>
      </c>
      <c r="AY75" s="91">
        <f>ROUND(BC75*L30,2)</f>
        <v>0</v>
      </c>
      <c r="AZ75" s="91">
        <f>ROUND(SUM(AZ76:AZ79),2)</f>
        <v>0</v>
      </c>
      <c r="BA75" s="91">
        <f>ROUND(SUM(BA76:BA79),2)</f>
        <v>0</v>
      </c>
      <c r="BB75" s="91">
        <f>ROUND(SUM(BB76:BB79),2)</f>
        <v>0</v>
      </c>
      <c r="BC75" s="91">
        <f>ROUND(SUM(BC76:BC79),2)</f>
        <v>0</v>
      </c>
      <c r="BD75" s="93">
        <f>ROUND(SUM(BD76:BD79),2)</f>
        <v>0</v>
      </c>
      <c r="BS75" s="94" t="s">
        <v>72</v>
      </c>
      <c r="BT75" s="94" t="s">
        <v>80</v>
      </c>
      <c r="BV75" s="94" t="s">
        <v>75</v>
      </c>
      <c r="BW75" s="94" t="s">
        <v>133</v>
      </c>
      <c r="BX75" s="94" t="s">
        <v>5</v>
      </c>
      <c r="CL75" s="94" t="s">
        <v>19</v>
      </c>
      <c r="CM75" s="94" t="s">
        <v>82</v>
      </c>
    </row>
    <row r="76" spans="1:91" s="4" customFormat="1" ht="16.5" customHeight="1">
      <c r="A76" s="95" t="s">
        <v>83</v>
      </c>
      <c r="B76" s="50"/>
      <c r="C76" s="96"/>
      <c r="D76" s="96"/>
      <c r="E76" s="234" t="s">
        <v>131</v>
      </c>
      <c r="F76" s="234"/>
      <c r="G76" s="234"/>
      <c r="H76" s="234"/>
      <c r="I76" s="234"/>
      <c r="J76" s="96"/>
      <c r="K76" s="234" t="s">
        <v>132</v>
      </c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6">
        <f>'SO-5 - Větrolam TEO5'!J30</f>
        <v>0</v>
      </c>
      <c r="AH76" s="237"/>
      <c r="AI76" s="237"/>
      <c r="AJ76" s="237"/>
      <c r="AK76" s="237"/>
      <c r="AL76" s="237"/>
      <c r="AM76" s="237"/>
      <c r="AN76" s="236">
        <f t="shared" si="0"/>
        <v>0</v>
      </c>
      <c r="AO76" s="237"/>
      <c r="AP76" s="237"/>
      <c r="AQ76" s="97" t="s">
        <v>84</v>
      </c>
      <c r="AR76" s="52"/>
      <c r="AS76" s="98">
        <v>0</v>
      </c>
      <c r="AT76" s="99">
        <f t="shared" si="1"/>
        <v>0</v>
      </c>
      <c r="AU76" s="100">
        <f>'SO-5 - Větrolam TEO5'!P87</f>
        <v>0</v>
      </c>
      <c r="AV76" s="99">
        <f>'SO-5 - Větrolam TEO5'!J33</f>
        <v>0</v>
      </c>
      <c r="AW76" s="99">
        <f>'SO-5 - Větrolam TEO5'!J34</f>
        <v>0</v>
      </c>
      <c r="AX76" s="99">
        <f>'SO-5 - Větrolam TEO5'!J35</f>
        <v>0</v>
      </c>
      <c r="AY76" s="99">
        <f>'SO-5 - Větrolam TEO5'!J36</f>
        <v>0</v>
      </c>
      <c r="AZ76" s="99">
        <f>'SO-5 - Větrolam TEO5'!F33</f>
        <v>0</v>
      </c>
      <c r="BA76" s="99">
        <f>'SO-5 - Větrolam TEO5'!F34</f>
        <v>0</v>
      </c>
      <c r="BB76" s="99">
        <f>'SO-5 - Větrolam TEO5'!F35</f>
        <v>0</v>
      </c>
      <c r="BC76" s="99">
        <f>'SO-5 - Větrolam TEO5'!F36</f>
        <v>0</v>
      </c>
      <c r="BD76" s="101">
        <f>'SO-5 - Větrolam TEO5'!F37</f>
        <v>0</v>
      </c>
      <c r="BT76" s="102" t="s">
        <v>82</v>
      </c>
      <c r="BU76" s="102" t="s">
        <v>85</v>
      </c>
      <c r="BV76" s="102" t="s">
        <v>75</v>
      </c>
      <c r="BW76" s="102" t="s">
        <v>133</v>
      </c>
      <c r="BX76" s="102" t="s">
        <v>5</v>
      </c>
      <c r="CL76" s="102" t="s">
        <v>19</v>
      </c>
      <c r="CM76" s="102" t="s">
        <v>82</v>
      </c>
    </row>
    <row r="77" spans="1:91" s="4" customFormat="1" ht="16.5" customHeight="1">
      <c r="A77" s="95" t="s">
        <v>83</v>
      </c>
      <c r="B77" s="50"/>
      <c r="C77" s="96"/>
      <c r="D77" s="96"/>
      <c r="E77" s="234" t="s">
        <v>134</v>
      </c>
      <c r="F77" s="234"/>
      <c r="G77" s="234"/>
      <c r="H77" s="234"/>
      <c r="I77" s="234"/>
      <c r="J77" s="96"/>
      <c r="K77" s="234" t="s">
        <v>135</v>
      </c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6">
        <f>'SO-5-1N -  TEO5 - následn...'!J32</f>
        <v>0</v>
      </c>
      <c r="AH77" s="237"/>
      <c r="AI77" s="237"/>
      <c r="AJ77" s="237"/>
      <c r="AK77" s="237"/>
      <c r="AL77" s="237"/>
      <c r="AM77" s="237"/>
      <c r="AN77" s="236">
        <f t="shared" si="0"/>
        <v>0</v>
      </c>
      <c r="AO77" s="237"/>
      <c r="AP77" s="237"/>
      <c r="AQ77" s="97" t="s">
        <v>84</v>
      </c>
      <c r="AR77" s="52"/>
      <c r="AS77" s="98">
        <v>0</v>
      </c>
      <c r="AT77" s="99">
        <f t="shared" si="1"/>
        <v>0</v>
      </c>
      <c r="AU77" s="100">
        <f>'SO-5-1N -  TEO5 - následn...'!P87</f>
        <v>0</v>
      </c>
      <c r="AV77" s="99">
        <f>'SO-5-1N -  TEO5 - následn...'!J35</f>
        <v>0</v>
      </c>
      <c r="AW77" s="99">
        <f>'SO-5-1N -  TEO5 - následn...'!J36</f>
        <v>0</v>
      </c>
      <c r="AX77" s="99">
        <f>'SO-5-1N -  TEO5 - následn...'!J37</f>
        <v>0</v>
      </c>
      <c r="AY77" s="99">
        <f>'SO-5-1N -  TEO5 - následn...'!J38</f>
        <v>0</v>
      </c>
      <c r="AZ77" s="99">
        <f>'SO-5-1N -  TEO5 - následn...'!F35</f>
        <v>0</v>
      </c>
      <c r="BA77" s="99">
        <f>'SO-5-1N -  TEO5 - následn...'!F36</f>
        <v>0</v>
      </c>
      <c r="BB77" s="99">
        <f>'SO-5-1N -  TEO5 - následn...'!F37</f>
        <v>0</v>
      </c>
      <c r="BC77" s="99">
        <f>'SO-5-1N -  TEO5 - následn...'!F38</f>
        <v>0</v>
      </c>
      <c r="BD77" s="101">
        <f>'SO-5-1N -  TEO5 - následn...'!F39</f>
        <v>0</v>
      </c>
      <c r="BT77" s="102" t="s">
        <v>82</v>
      </c>
      <c r="BV77" s="102" t="s">
        <v>75</v>
      </c>
      <c r="BW77" s="102" t="s">
        <v>136</v>
      </c>
      <c r="BX77" s="102" t="s">
        <v>133</v>
      </c>
      <c r="CL77" s="102" t="s">
        <v>19</v>
      </c>
    </row>
    <row r="78" spans="1:91" s="4" customFormat="1" ht="16.5" customHeight="1">
      <c r="A78" s="95" t="s">
        <v>83</v>
      </c>
      <c r="B78" s="50"/>
      <c r="C78" s="96"/>
      <c r="D78" s="96"/>
      <c r="E78" s="234" t="s">
        <v>137</v>
      </c>
      <c r="F78" s="234"/>
      <c r="G78" s="234"/>
      <c r="H78" s="234"/>
      <c r="I78" s="234"/>
      <c r="J78" s="96"/>
      <c r="K78" s="234" t="s">
        <v>138</v>
      </c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6">
        <f>'SO-5-2N -  TEO5 - následn...'!J32</f>
        <v>0</v>
      </c>
      <c r="AH78" s="237"/>
      <c r="AI78" s="237"/>
      <c r="AJ78" s="237"/>
      <c r="AK78" s="237"/>
      <c r="AL78" s="237"/>
      <c r="AM78" s="237"/>
      <c r="AN78" s="236">
        <f t="shared" si="0"/>
        <v>0</v>
      </c>
      <c r="AO78" s="237"/>
      <c r="AP78" s="237"/>
      <c r="AQ78" s="97" t="s">
        <v>84</v>
      </c>
      <c r="AR78" s="52"/>
      <c r="AS78" s="98">
        <v>0</v>
      </c>
      <c r="AT78" s="99">
        <f t="shared" si="1"/>
        <v>0</v>
      </c>
      <c r="AU78" s="100">
        <f>'SO-5-2N -  TEO5 - následn...'!P87</f>
        <v>0</v>
      </c>
      <c r="AV78" s="99">
        <f>'SO-5-2N -  TEO5 - následn...'!J35</f>
        <v>0</v>
      </c>
      <c r="AW78" s="99">
        <f>'SO-5-2N -  TEO5 - následn...'!J36</f>
        <v>0</v>
      </c>
      <c r="AX78" s="99">
        <f>'SO-5-2N -  TEO5 - následn...'!J37</f>
        <v>0</v>
      </c>
      <c r="AY78" s="99">
        <f>'SO-5-2N -  TEO5 - následn...'!J38</f>
        <v>0</v>
      </c>
      <c r="AZ78" s="99">
        <f>'SO-5-2N -  TEO5 - následn...'!F35</f>
        <v>0</v>
      </c>
      <c r="BA78" s="99">
        <f>'SO-5-2N -  TEO5 - následn...'!F36</f>
        <v>0</v>
      </c>
      <c r="BB78" s="99">
        <f>'SO-5-2N -  TEO5 - následn...'!F37</f>
        <v>0</v>
      </c>
      <c r="BC78" s="99">
        <f>'SO-5-2N -  TEO5 - následn...'!F38</f>
        <v>0</v>
      </c>
      <c r="BD78" s="101">
        <f>'SO-5-2N -  TEO5 - následn...'!F39</f>
        <v>0</v>
      </c>
      <c r="BT78" s="102" t="s">
        <v>82</v>
      </c>
      <c r="BV78" s="102" t="s">
        <v>75</v>
      </c>
      <c r="BW78" s="102" t="s">
        <v>139</v>
      </c>
      <c r="BX78" s="102" t="s">
        <v>133</v>
      </c>
      <c r="CL78" s="102" t="s">
        <v>19</v>
      </c>
    </row>
    <row r="79" spans="1:91" s="4" customFormat="1" ht="16.5" customHeight="1">
      <c r="A79" s="95" t="s">
        <v>83</v>
      </c>
      <c r="B79" s="50"/>
      <c r="C79" s="96"/>
      <c r="D79" s="96"/>
      <c r="E79" s="234" t="s">
        <v>140</v>
      </c>
      <c r="F79" s="234"/>
      <c r="G79" s="234"/>
      <c r="H79" s="234"/>
      <c r="I79" s="234"/>
      <c r="J79" s="96"/>
      <c r="K79" s="234" t="s">
        <v>141</v>
      </c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6">
        <f>'SO-5-3N -  TEO5 - následn...'!J32</f>
        <v>0</v>
      </c>
      <c r="AH79" s="237"/>
      <c r="AI79" s="237"/>
      <c r="AJ79" s="237"/>
      <c r="AK79" s="237"/>
      <c r="AL79" s="237"/>
      <c r="AM79" s="237"/>
      <c r="AN79" s="236">
        <f t="shared" si="0"/>
        <v>0</v>
      </c>
      <c r="AO79" s="237"/>
      <c r="AP79" s="237"/>
      <c r="AQ79" s="97" t="s">
        <v>84</v>
      </c>
      <c r="AR79" s="52"/>
      <c r="AS79" s="103">
        <v>0</v>
      </c>
      <c r="AT79" s="104">
        <f t="shared" si="1"/>
        <v>0</v>
      </c>
      <c r="AU79" s="105">
        <f>'SO-5-3N -  TEO5 - následn...'!P87</f>
        <v>0</v>
      </c>
      <c r="AV79" s="104">
        <f>'SO-5-3N -  TEO5 - následn...'!J35</f>
        <v>0</v>
      </c>
      <c r="AW79" s="104">
        <f>'SO-5-3N -  TEO5 - následn...'!J36</f>
        <v>0</v>
      </c>
      <c r="AX79" s="104">
        <f>'SO-5-3N -  TEO5 - následn...'!J37</f>
        <v>0</v>
      </c>
      <c r="AY79" s="104">
        <f>'SO-5-3N -  TEO5 - následn...'!J38</f>
        <v>0</v>
      </c>
      <c r="AZ79" s="104">
        <f>'SO-5-3N -  TEO5 - následn...'!F35</f>
        <v>0</v>
      </c>
      <c r="BA79" s="104">
        <f>'SO-5-3N -  TEO5 - následn...'!F36</f>
        <v>0</v>
      </c>
      <c r="BB79" s="104">
        <f>'SO-5-3N -  TEO5 - následn...'!F37</f>
        <v>0</v>
      </c>
      <c r="BC79" s="104">
        <f>'SO-5-3N -  TEO5 - následn...'!F38</f>
        <v>0</v>
      </c>
      <c r="BD79" s="106">
        <f>'SO-5-3N -  TEO5 - následn...'!F39</f>
        <v>0</v>
      </c>
      <c r="BT79" s="102" t="s">
        <v>82</v>
      </c>
      <c r="BV79" s="102" t="s">
        <v>75</v>
      </c>
      <c r="BW79" s="102" t="s">
        <v>142</v>
      </c>
      <c r="BX79" s="102" t="s">
        <v>133</v>
      </c>
      <c r="CL79" s="102" t="s">
        <v>19</v>
      </c>
    </row>
    <row r="80" spans="1:91" s="2" customFormat="1" ht="30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8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</row>
    <row r="81" spans="1:57" s="2" customFormat="1" ht="6.9" customHeight="1">
      <c r="A81" s="33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8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</row>
  </sheetData>
  <sheetProtection algorithmName="SHA-512" hashValue="QQEBo2cleJI/M593+TNe+z2Sy7JYliQvv6nUXVuvSKQsnUHUUvp4Ry+UuvztePaUmigGPL6YR8PbN5+m6m2wyw==" saltValue="PbTaFz/KHeD9YZfKnUOrg2ic1cVNc8kwH5UkXDzJyXiF83efAyPmRpevUjm9zmXwZJNsHC+hxALuFwkwOi1e2A==" spinCount="100000" sheet="1" objects="1" scenarios="1" formatColumns="0" formatRows="0"/>
  <mergeCells count="138"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E62:I62"/>
    <mergeCell ref="K63:AF63"/>
    <mergeCell ref="E63:I63"/>
    <mergeCell ref="AM47:AN47"/>
    <mergeCell ref="AM49:AP49"/>
    <mergeCell ref="AS49:AT51"/>
    <mergeCell ref="AM50:AP50"/>
    <mergeCell ref="AN52:AP52"/>
    <mergeCell ref="AG52:AM52"/>
    <mergeCell ref="AG55:AM55"/>
    <mergeCell ref="AN55:AP55"/>
    <mergeCell ref="AN56:AP56"/>
    <mergeCell ref="AG56:AM56"/>
    <mergeCell ref="AN57:AP57"/>
    <mergeCell ref="AG57:AM57"/>
    <mergeCell ref="AN58:AP58"/>
    <mergeCell ref="AG58:AM58"/>
    <mergeCell ref="AG59:AM59"/>
    <mergeCell ref="AN59:AP59"/>
    <mergeCell ref="AN60:AP60"/>
    <mergeCell ref="AG60:AM60"/>
    <mergeCell ref="AG54:AM54"/>
    <mergeCell ref="AN54:AP54"/>
    <mergeCell ref="AN77:AP77"/>
    <mergeCell ref="AG77:AM77"/>
    <mergeCell ref="AN78:AP78"/>
    <mergeCell ref="AG78:AM78"/>
    <mergeCell ref="AN79:AP79"/>
    <mergeCell ref="AG79:AM79"/>
    <mergeCell ref="L45:AO45"/>
    <mergeCell ref="I52:AF52"/>
    <mergeCell ref="C52:G52"/>
    <mergeCell ref="J55:AF55"/>
    <mergeCell ref="D55:H55"/>
    <mergeCell ref="K56:AF56"/>
    <mergeCell ref="E56:I56"/>
    <mergeCell ref="K57:AF57"/>
    <mergeCell ref="E57:I57"/>
    <mergeCell ref="K58:AF58"/>
    <mergeCell ref="E58:I58"/>
    <mergeCell ref="K59:AF59"/>
    <mergeCell ref="E59:I59"/>
    <mergeCell ref="J60:AF60"/>
    <mergeCell ref="D60:H60"/>
    <mergeCell ref="E61:I61"/>
    <mergeCell ref="K61:AF61"/>
    <mergeCell ref="K62:AF62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E79:I79"/>
    <mergeCell ref="K79:AF79"/>
    <mergeCell ref="AG61:AM61"/>
    <mergeCell ref="AN61:AP61"/>
    <mergeCell ref="AG62:AM62"/>
    <mergeCell ref="AN62:AP62"/>
    <mergeCell ref="AG63:AM63"/>
    <mergeCell ref="AN63:AP6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E74:I74"/>
    <mergeCell ref="K74:AF74"/>
    <mergeCell ref="D75:H75"/>
    <mergeCell ref="J75:AF75"/>
    <mergeCell ref="K76:AF76"/>
    <mergeCell ref="E76:I76"/>
    <mergeCell ref="K77:AF77"/>
    <mergeCell ref="E77:I77"/>
    <mergeCell ref="K78:AF78"/>
    <mergeCell ref="E78:I78"/>
    <mergeCell ref="E69:I69"/>
    <mergeCell ref="K69:AF69"/>
    <mergeCell ref="J70:AF70"/>
    <mergeCell ref="D70:H70"/>
    <mergeCell ref="K71:AF71"/>
    <mergeCell ref="E71:I71"/>
    <mergeCell ref="K72:AF72"/>
    <mergeCell ref="E72:I72"/>
    <mergeCell ref="E73:I73"/>
    <mergeCell ref="K73:AF73"/>
    <mergeCell ref="E64:I64"/>
    <mergeCell ref="K64:AF64"/>
    <mergeCell ref="D65:H65"/>
    <mergeCell ref="J65:AF65"/>
    <mergeCell ref="K66:AF66"/>
    <mergeCell ref="E66:I66"/>
    <mergeCell ref="E67:I67"/>
    <mergeCell ref="K67:AF67"/>
    <mergeCell ref="K68:AF68"/>
    <mergeCell ref="E68:I68"/>
  </mergeCells>
  <hyperlinks>
    <hyperlink ref="A56" location="'SO-1 - Větrolam TEO1'!C2" display="/" xr:uid="{00000000-0004-0000-0000-000000000000}"/>
    <hyperlink ref="A57" location="'SO-1-1N - TEO1 - následná...'!C2" display="/" xr:uid="{00000000-0004-0000-0000-000001000000}"/>
    <hyperlink ref="A58" location="'SO-1-2N - TEO1 - následná...'!C2" display="/" xr:uid="{00000000-0004-0000-0000-000002000000}"/>
    <hyperlink ref="A59" location="'SO-1-3N - TEO1 - následná...'!C2" display="/" xr:uid="{00000000-0004-0000-0000-000003000000}"/>
    <hyperlink ref="A61" location="'SO-2 - Větrolam TEO2'!C2" display="/" xr:uid="{00000000-0004-0000-0000-000004000000}"/>
    <hyperlink ref="A62" location="'SO-2-1N - TEO2 - následná...'!C2" display="/" xr:uid="{00000000-0004-0000-0000-000005000000}"/>
    <hyperlink ref="A63" location="'SO-2-2N - TEO2 - následná...'!C2" display="/" xr:uid="{00000000-0004-0000-0000-000006000000}"/>
    <hyperlink ref="A64" location="'SO-2-3N - TEO2 - následná...'!C2" display="/" xr:uid="{00000000-0004-0000-0000-000007000000}"/>
    <hyperlink ref="A66" location="'SO-3 - Větrolam TEO3'!C2" display="/" xr:uid="{00000000-0004-0000-0000-000008000000}"/>
    <hyperlink ref="A67" location="'SO-3-1N - TEO3 - následná...'!C2" display="/" xr:uid="{00000000-0004-0000-0000-000009000000}"/>
    <hyperlink ref="A68" location="'SO-3-2N - TEO3 - následná...'!C2" display="/" xr:uid="{00000000-0004-0000-0000-00000A000000}"/>
    <hyperlink ref="A69" location="'SO-3-3N - TEO3 - následná...'!C2" display="/" xr:uid="{00000000-0004-0000-0000-00000B000000}"/>
    <hyperlink ref="A71" location="'SO-4 - Větrolam TEO4'!C2" display="/" xr:uid="{00000000-0004-0000-0000-00000C000000}"/>
    <hyperlink ref="A72" location="'SO-4-1N - TEO4 - následná...'!C2" display="/" xr:uid="{00000000-0004-0000-0000-00000D000000}"/>
    <hyperlink ref="A73" location="'SO-4-2N - TEO4 - následná...'!C2" display="/" xr:uid="{00000000-0004-0000-0000-00000E000000}"/>
    <hyperlink ref="A74" location="'SO-4-3N - TEO4 - následná...'!C2" display="/" xr:uid="{00000000-0004-0000-0000-00000F000000}"/>
    <hyperlink ref="A76" location="'SO-5 - Větrolam TEO5'!C2" display="/" xr:uid="{00000000-0004-0000-0000-000010000000}"/>
    <hyperlink ref="A77" location="'SO-5-1N -  TEO5 - následn...'!C2" display="/" xr:uid="{00000000-0004-0000-0000-000011000000}"/>
    <hyperlink ref="A78" location="'SO-5-2N -  TEO5 - následn...'!C2" display="/" xr:uid="{00000000-0004-0000-0000-000012000000}"/>
    <hyperlink ref="A79" location="'SO-5-3N -  TEO5 - následn...'!C2" display="/" xr:uid="{00000000-0004-0000-00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8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109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144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549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550</v>
      </c>
      <c r="G12" s="33"/>
      <c r="H12" s="33"/>
      <c r="I12" s="111" t="s">
        <v>23</v>
      </c>
      <c r="J12" s="113" t="str">
        <f>'Rekapitulace stavby'!AN8</f>
        <v>27. 10. 2023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27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147</v>
      </c>
      <c r="F15" s="33"/>
      <c r="G15" s="33"/>
      <c r="H15" s="33"/>
      <c r="I15" s="111" t="s">
        <v>29</v>
      </c>
      <c r="J15" s="102" t="s">
        <v>148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149</v>
      </c>
      <c r="F21" s="33"/>
      <c r="G21" s="33"/>
      <c r="H21" s="33"/>
      <c r="I21" s="111" t="s">
        <v>29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36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37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19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ROUND(J87,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43</v>
      </c>
      <c r="E33" s="111" t="s">
        <v>44</v>
      </c>
      <c r="F33" s="122">
        <f>ROUND((SUM(BE87:BE187)),  2)</f>
        <v>0</v>
      </c>
      <c r="G33" s="33"/>
      <c r="H33" s="33"/>
      <c r="I33" s="123">
        <v>0.21</v>
      </c>
      <c r="J33" s="122">
        <f>ROUND(((SUM(BE87:BE187))*I33),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45</v>
      </c>
      <c r="F34" s="122">
        <f>ROUND((SUM(BF87:BF187)),  2)</f>
        <v>0</v>
      </c>
      <c r="G34" s="33"/>
      <c r="H34" s="33"/>
      <c r="I34" s="123">
        <v>0.15</v>
      </c>
      <c r="J34" s="122">
        <f>ROUND(((SUM(BF87:BF187))*I34),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46</v>
      </c>
      <c r="F35" s="122">
        <f>ROUND((SUM(BG87:BG187)),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47</v>
      </c>
      <c r="F36" s="122">
        <f>ROUND((SUM(BH87:BH187)),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48</v>
      </c>
      <c r="F37" s="122">
        <f>ROUND((SUM(BI87:BI187)),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hidden="1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hidden="1" customHeight="1">
      <c r="A45" s="33"/>
      <c r="B45" s="34"/>
      <c r="C45" s="22" t="s">
        <v>150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85" t="str">
        <f>E7</f>
        <v>Větrolamy TEO1, TEO2, TEO3, TEO4 a TEO5 v k.ú. Prosiměřice</v>
      </c>
      <c r="F48" s="286"/>
      <c r="G48" s="286"/>
      <c r="H48" s="28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144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SO-3 - Větrolam TEO3</v>
      </c>
      <c r="F50" s="287"/>
      <c r="G50" s="287"/>
      <c r="H50" s="28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8" t="s">
        <v>21</v>
      </c>
      <c r="D52" s="35"/>
      <c r="E52" s="35"/>
      <c r="F52" s="26" t="str">
        <f>F12</f>
        <v xml:space="preserve">p.č. 3694, k.ú Prosiměřice </v>
      </c>
      <c r="G52" s="35"/>
      <c r="H52" s="35"/>
      <c r="I52" s="28" t="s">
        <v>23</v>
      </c>
      <c r="J52" s="58" t="str">
        <f>IF(J12="","",J12)</f>
        <v>27. 10. 2023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hidden="1" customHeight="1">
      <c r="A54" s="33"/>
      <c r="B54" s="34"/>
      <c r="C54" s="28" t="s">
        <v>25</v>
      </c>
      <c r="D54" s="35"/>
      <c r="E54" s="35"/>
      <c r="F54" s="26" t="str">
        <f>E15</f>
        <v>ČŘ-Státní pozemkový úřad</v>
      </c>
      <c r="G54" s="35"/>
      <c r="H54" s="35"/>
      <c r="I54" s="28" t="s">
        <v>33</v>
      </c>
      <c r="J54" s="31" t="str">
        <f>E21</f>
        <v>Ing. Jaroslav Krejčí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hidden="1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36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35" t="s">
        <v>151</v>
      </c>
      <c r="D57" s="136"/>
      <c r="E57" s="136"/>
      <c r="F57" s="136"/>
      <c r="G57" s="136"/>
      <c r="H57" s="136"/>
      <c r="I57" s="136"/>
      <c r="J57" s="137" t="s">
        <v>152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hidden="1" customHeight="1">
      <c r="A59" s="33"/>
      <c r="B59" s="34"/>
      <c r="C59" s="138" t="s">
        <v>71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153</v>
      </c>
    </row>
    <row r="60" spans="1:47" s="9" customFormat="1" ht="24.9" hidden="1" customHeight="1">
      <c r="B60" s="139"/>
      <c r="C60" s="140"/>
      <c r="D60" s="141" t="s">
        <v>154</v>
      </c>
      <c r="E60" s="142"/>
      <c r="F60" s="142"/>
      <c r="G60" s="142"/>
      <c r="H60" s="142"/>
      <c r="I60" s="142"/>
      <c r="J60" s="143">
        <f>J88</f>
        <v>0</v>
      </c>
      <c r="K60" s="140"/>
      <c r="L60" s="144"/>
    </row>
    <row r="61" spans="1:47" s="10" customFormat="1" ht="19.95" hidden="1" customHeight="1">
      <c r="B61" s="145"/>
      <c r="C61" s="96"/>
      <c r="D61" s="146" t="s">
        <v>155</v>
      </c>
      <c r="E61" s="147"/>
      <c r="F61" s="147"/>
      <c r="G61" s="147"/>
      <c r="H61" s="147"/>
      <c r="I61" s="147"/>
      <c r="J61" s="148">
        <f>J89</f>
        <v>0</v>
      </c>
      <c r="K61" s="96"/>
      <c r="L61" s="149"/>
    </row>
    <row r="62" spans="1:47" s="10" customFormat="1" ht="19.95" hidden="1" customHeight="1">
      <c r="B62" s="145"/>
      <c r="C62" s="96"/>
      <c r="D62" s="146" t="s">
        <v>156</v>
      </c>
      <c r="E62" s="147"/>
      <c r="F62" s="147"/>
      <c r="G62" s="147"/>
      <c r="H62" s="147"/>
      <c r="I62" s="147"/>
      <c r="J62" s="148">
        <f>J112</f>
        <v>0</v>
      </c>
      <c r="K62" s="96"/>
      <c r="L62" s="149"/>
    </row>
    <row r="63" spans="1:47" s="10" customFormat="1" ht="19.95" hidden="1" customHeight="1">
      <c r="B63" s="145"/>
      <c r="C63" s="96"/>
      <c r="D63" s="146" t="s">
        <v>157</v>
      </c>
      <c r="E63" s="147"/>
      <c r="F63" s="147"/>
      <c r="G63" s="147"/>
      <c r="H63" s="147"/>
      <c r="I63" s="147"/>
      <c r="J63" s="148">
        <f>J118</f>
        <v>0</v>
      </c>
      <c r="K63" s="96"/>
      <c r="L63" s="149"/>
    </row>
    <row r="64" spans="1:47" s="10" customFormat="1" ht="19.95" hidden="1" customHeight="1">
      <c r="B64" s="145"/>
      <c r="C64" s="96"/>
      <c r="D64" s="146" t="s">
        <v>158</v>
      </c>
      <c r="E64" s="147"/>
      <c r="F64" s="147"/>
      <c r="G64" s="147"/>
      <c r="H64" s="147"/>
      <c r="I64" s="147"/>
      <c r="J64" s="148">
        <f>J161</f>
        <v>0</v>
      </c>
      <c r="K64" s="96"/>
      <c r="L64" s="149"/>
    </row>
    <row r="65" spans="1:31" s="9" customFormat="1" ht="24.9" hidden="1" customHeight="1">
      <c r="B65" s="139"/>
      <c r="C65" s="140"/>
      <c r="D65" s="141" t="s">
        <v>159</v>
      </c>
      <c r="E65" s="142"/>
      <c r="F65" s="142"/>
      <c r="G65" s="142"/>
      <c r="H65" s="142"/>
      <c r="I65" s="142"/>
      <c r="J65" s="143">
        <f>J176</f>
        <v>0</v>
      </c>
      <c r="K65" s="140"/>
      <c r="L65" s="144"/>
    </row>
    <row r="66" spans="1:31" s="10" customFormat="1" ht="19.95" hidden="1" customHeight="1">
      <c r="B66" s="145"/>
      <c r="C66" s="96"/>
      <c r="D66" s="146" t="s">
        <v>160</v>
      </c>
      <c r="E66" s="147"/>
      <c r="F66" s="147"/>
      <c r="G66" s="147"/>
      <c r="H66" s="147"/>
      <c r="I66" s="147"/>
      <c r="J66" s="148">
        <f>J177</f>
        <v>0</v>
      </c>
      <c r="K66" s="96"/>
      <c r="L66" s="149"/>
    </row>
    <row r="67" spans="1:31" s="10" customFormat="1" ht="19.95" hidden="1" customHeight="1">
      <c r="B67" s="145"/>
      <c r="C67" s="96"/>
      <c r="D67" s="146" t="s">
        <v>161</v>
      </c>
      <c r="E67" s="147"/>
      <c r="F67" s="147"/>
      <c r="G67" s="147"/>
      <c r="H67" s="147"/>
      <c r="I67" s="147"/>
      <c r="J67" s="148">
        <f>J185</f>
        <v>0</v>
      </c>
      <c r="K67" s="96"/>
      <c r="L67" s="149"/>
    </row>
    <row r="68" spans="1:31" s="2" customFormat="1" ht="21.75" hidden="1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hidden="1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ht="10.199999999999999" hidden="1"/>
    <row r="71" spans="1:31" ht="10.199999999999999" hidden="1"/>
    <row r="72" spans="1:31" ht="10.199999999999999" hidden="1"/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162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85" t="str">
        <f>E7</f>
        <v>Větrolamy TEO1, TEO2, TEO3, TEO4 a TEO5 v k.ú. Prosiměřice</v>
      </c>
      <c r="F77" s="286"/>
      <c r="G77" s="286"/>
      <c r="H77" s="286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144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E9</f>
        <v>SO-3 - Větrolam TEO3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p.č. 3694, k.ú Prosiměřice </v>
      </c>
      <c r="G81" s="35"/>
      <c r="H81" s="35"/>
      <c r="I81" s="28" t="s">
        <v>23</v>
      </c>
      <c r="J81" s="58" t="str">
        <f>IF(J12="","",J12)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E15</f>
        <v>ČŘ-Státní pozemkový úřad</v>
      </c>
      <c r="G83" s="35"/>
      <c r="H83" s="35"/>
      <c r="I83" s="28" t="s">
        <v>33</v>
      </c>
      <c r="J83" s="31" t="str">
        <f>E21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36</v>
      </c>
      <c r="J84" s="31" t="str">
        <f>E24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P88+P176</f>
        <v>0</v>
      </c>
      <c r="Q87" s="71"/>
      <c r="R87" s="158">
        <f>R88+R176</f>
        <v>1.767172</v>
      </c>
      <c r="S87" s="71"/>
      <c r="T87" s="159">
        <f>T88+T176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BK88+BK176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P89+P112+P118+P161</f>
        <v>0</v>
      </c>
      <c r="Q88" s="169"/>
      <c r="R88" s="170">
        <f>R89+R112+R118+R161</f>
        <v>1.767172</v>
      </c>
      <c r="S88" s="169"/>
      <c r="T88" s="171">
        <f>T89+T112+T118+T161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BK89+BK112+BK118+BK161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178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SUM(P90:P111)</f>
        <v>0</v>
      </c>
      <c r="Q89" s="169"/>
      <c r="R89" s="170">
        <f>SUM(R90:R111)</f>
        <v>0.140289</v>
      </c>
      <c r="S89" s="169"/>
      <c r="T89" s="171">
        <f>SUM(T90:T111)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SUM(BK90:BK111)</f>
        <v>0</v>
      </c>
    </row>
    <row r="90" spans="1:65" s="2" customFormat="1" ht="24.15" customHeight="1">
      <c r="A90" s="33"/>
      <c r="B90" s="34"/>
      <c r="C90" s="177" t="s">
        <v>80</v>
      </c>
      <c r="D90" s="177" t="s">
        <v>179</v>
      </c>
      <c r="E90" s="178" t="s">
        <v>180</v>
      </c>
      <c r="F90" s="179" t="s">
        <v>181</v>
      </c>
      <c r="G90" s="180" t="s">
        <v>182</v>
      </c>
      <c r="H90" s="181">
        <v>9262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185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187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551</v>
      </c>
      <c r="G92" s="196"/>
      <c r="H92" s="200">
        <v>9262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14" customFormat="1" ht="10.199999999999999">
      <c r="B93" s="207"/>
      <c r="C93" s="208"/>
      <c r="D93" s="197" t="s">
        <v>188</v>
      </c>
      <c r="E93" s="209" t="s">
        <v>19</v>
      </c>
      <c r="F93" s="210" t="s">
        <v>190</v>
      </c>
      <c r="G93" s="208"/>
      <c r="H93" s="209" t="s">
        <v>19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188</v>
      </c>
      <c r="AU93" s="216" t="s">
        <v>82</v>
      </c>
      <c r="AV93" s="14" t="s">
        <v>80</v>
      </c>
      <c r="AW93" s="14" t="s">
        <v>35</v>
      </c>
      <c r="AX93" s="14" t="s">
        <v>73</v>
      </c>
      <c r="AY93" s="216" t="s">
        <v>177</v>
      </c>
    </row>
    <row r="94" spans="1:65" s="2" customFormat="1" ht="16.5" customHeight="1">
      <c r="A94" s="33"/>
      <c r="B94" s="34"/>
      <c r="C94" s="217" t="s">
        <v>82</v>
      </c>
      <c r="D94" s="217" t="s">
        <v>191</v>
      </c>
      <c r="E94" s="218" t="s">
        <v>192</v>
      </c>
      <c r="F94" s="219" t="s">
        <v>193</v>
      </c>
      <c r="G94" s="220" t="s">
        <v>194</v>
      </c>
      <c r="H94" s="221">
        <v>1.389</v>
      </c>
      <c r="I94" s="222"/>
      <c r="J94" s="223">
        <f>ROUND(I94*H94,2)</f>
        <v>0</v>
      </c>
      <c r="K94" s="219" t="s">
        <v>183</v>
      </c>
      <c r="L94" s="224"/>
      <c r="M94" s="225" t="s">
        <v>19</v>
      </c>
      <c r="N94" s="226" t="s">
        <v>44</v>
      </c>
      <c r="O94" s="63"/>
      <c r="P94" s="186">
        <f>O94*H94</f>
        <v>0</v>
      </c>
      <c r="Q94" s="186">
        <v>1E-3</v>
      </c>
      <c r="R94" s="186">
        <f>Q94*H94</f>
        <v>1.389E-3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195</v>
      </c>
      <c r="AT94" s="188" t="s">
        <v>191</v>
      </c>
      <c r="AU94" s="188" t="s">
        <v>82</v>
      </c>
      <c r="AY94" s="16" t="s">
        <v>177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80</v>
      </c>
      <c r="BK94" s="189">
        <f>ROUND(I94*H94,2)</f>
        <v>0</v>
      </c>
      <c r="BL94" s="16" t="s">
        <v>184</v>
      </c>
      <c r="BM94" s="188" t="s">
        <v>196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552</v>
      </c>
      <c r="G95" s="196"/>
      <c r="H95" s="200">
        <v>1.389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2" customFormat="1" ht="21.75" customHeight="1">
      <c r="A96" s="33"/>
      <c r="B96" s="34"/>
      <c r="C96" s="177" t="s">
        <v>198</v>
      </c>
      <c r="D96" s="177" t="s">
        <v>179</v>
      </c>
      <c r="E96" s="178" t="s">
        <v>199</v>
      </c>
      <c r="F96" s="179" t="s">
        <v>200</v>
      </c>
      <c r="G96" s="180" t="s">
        <v>201</v>
      </c>
      <c r="H96" s="181">
        <v>0.46300000000000002</v>
      </c>
      <c r="I96" s="182"/>
      <c r="J96" s="183">
        <f>ROUND(I96*H96,2)</f>
        <v>0</v>
      </c>
      <c r="K96" s="179" t="s">
        <v>183</v>
      </c>
      <c r="L96" s="38"/>
      <c r="M96" s="184" t="s">
        <v>19</v>
      </c>
      <c r="N96" s="185" t="s">
        <v>44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184</v>
      </c>
      <c r="AT96" s="188" t="s">
        <v>179</v>
      </c>
      <c r="AU96" s="188" t="s">
        <v>82</v>
      </c>
      <c r="AY96" s="16" t="s">
        <v>177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80</v>
      </c>
      <c r="BK96" s="189">
        <f>ROUND(I96*H96,2)</f>
        <v>0</v>
      </c>
      <c r="BL96" s="16" t="s">
        <v>184</v>
      </c>
      <c r="BM96" s="188" t="s">
        <v>202</v>
      </c>
    </row>
    <row r="97" spans="1:65" s="2" customFormat="1" ht="10.199999999999999">
      <c r="A97" s="33"/>
      <c r="B97" s="34"/>
      <c r="C97" s="35"/>
      <c r="D97" s="190" t="s">
        <v>186</v>
      </c>
      <c r="E97" s="35"/>
      <c r="F97" s="191" t="s">
        <v>203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186</v>
      </c>
      <c r="AU97" s="16" t="s">
        <v>82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553</v>
      </c>
      <c r="G98" s="196"/>
      <c r="H98" s="200">
        <v>0.46300000000000002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14" customFormat="1" ht="10.199999999999999">
      <c r="B99" s="207"/>
      <c r="C99" s="208"/>
      <c r="D99" s="197" t="s">
        <v>188</v>
      </c>
      <c r="E99" s="209" t="s">
        <v>19</v>
      </c>
      <c r="F99" s="210" t="s">
        <v>205</v>
      </c>
      <c r="G99" s="208"/>
      <c r="H99" s="209" t="s">
        <v>19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188</v>
      </c>
      <c r="AU99" s="216" t="s">
        <v>82</v>
      </c>
      <c r="AV99" s="14" t="s">
        <v>80</v>
      </c>
      <c r="AW99" s="14" t="s">
        <v>35</v>
      </c>
      <c r="AX99" s="14" t="s">
        <v>73</v>
      </c>
      <c r="AY99" s="216" t="s">
        <v>177</v>
      </c>
    </row>
    <row r="100" spans="1:65" s="2" customFormat="1" ht="16.5" customHeight="1">
      <c r="A100" s="33"/>
      <c r="B100" s="34"/>
      <c r="C100" s="177" t="s">
        <v>184</v>
      </c>
      <c r="D100" s="177" t="s">
        <v>179</v>
      </c>
      <c r="E100" s="178" t="s">
        <v>206</v>
      </c>
      <c r="F100" s="179" t="s">
        <v>207</v>
      </c>
      <c r="G100" s="180" t="s">
        <v>182</v>
      </c>
      <c r="H100" s="181">
        <v>4631</v>
      </c>
      <c r="I100" s="182"/>
      <c r="J100" s="183">
        <f>ROUND(I100*H100,2)</f>
        <v>0</v>
      </c>
      <c r="K100" s="179" t="s">
        <v>183</v>
      </c>
      <c r="L100" s="38"/>
      <c r="M100" s="184" t="s">
        <v>19</v>
      </c>
      <c r="N100" s="185" t="s">
        <v>44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184</v>
      </c>
      <c r="AT100" s="188" t="s">
        <v>179</v>
      </c>
      <c r="AU100" s="188" t="s">
        <v>82</v>
      </c>
      <c r="AY100" s="16" t="s">
        <v>177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80</v>
      </c>
      <c r="BK100" s="189">
        <f>ROUND(I100*H100,2)</f>
        <v>0</v>
      </c>
      <c r="BL100" s="16" t="s">
        <v>184</v>
      </c>
      <c r="BM100" s="188" t="s">
        <v>208</v>
      </c>
    </row>
    <row r="101" spans="1:65" s="2" customFormat="1" ht="10.199999999999999">
      <c r="A101" s="33"/>
      <c r="B101" s="34"/>
      <c r="C101" s="35"/>
      <c r="D101" s="190" t="s">
        <v>186</v>
      </c>
      <c r="E101" s="35"/>
      <c r="F101" s="191" t="s">
        <v>209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186</v>
      </c>
      <c r="AU101" s="16" t="s">
        <v>82</v>
      </c>
    </row>
    <row r="102" spans="1:65" s="2" customFormat="1" ht="16.5" customHeight="1">
      <c r="A102" s="33"/>
      <c r="B102" s="34"/>
      <c r="C102" s="177" t="s">
        <v>210</v>
      </c>
      <c r="D102" s="177" t="s">
        <v>179</v>
      </c>
      <c r="E102" s="178" t="s">
        <v>211</v>
      </c>
      <c r="F102" s="179" t="s">
        <v>212</v>
      </c>
      <c r="G102" s="180" t="s">
        <v>182</v>
      </c>
      <c r="H102" s="181">
        <v>4631</v>
      </c>
      <c r="I102" s="182"/>
      <c r="J102" s="183">
        <f>ROUND(I102*H102,2)</f>
        <v>0</v>
      </c>
      <c r="K102" s="179" t="s">
        <v>183</v>
      </c>
      <c r="L102" s="38"/>
      <c r="M102" s="184" t="s">
        <v>19</v>
      </c>
      <c r="N102" s="185" t="s">
        <v>44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184</v>
      </c>
      <c r="AT102" s="188" t="s">
        <v>179</v>
      </c>
      <c r="AU102" s="188" t="s">
        <v>82</v>
      </c>
      <c r="AY102" s="16" t="s">
        <v>177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80</v>
      </c>
      <c r="BK102" s="189">
        <f>ROUND(I102*H102,2)</f>
        <v>0</v>
      </c>
      <c r="BL102" s="16" t="s">
        <v>184</v>
      </c>
      <c r="BM102" s="188" t="s">
        <v>213</v>
      </c>
    </row>
    <row r="103" spans="1:65" s="2" customFormat="1" ht="10.199999999999999">
      <c r="A103" s="33"/>
      <c r="B103" s="34"/>
      <c r="C103" s="35"/>
      <c r="D103" s="190" t="s">
        <v>186</v>
      </c>
      <c r="E103" s="35"/>
      <c r="F103" s="191" t="s">
        <v>214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186</v>
      </c>
      <c r="AU103" s="16" t="s">
        <v>82</v>
      </c>
    </row>
    <row r="104" spans="1:65" s="2" customFormat="1" ht="16.5" customHeight="1">
      <c r="A104" s="33"/>
      <c r="B104" s="34"/>
      <c r="C104" s="177" t="s">
        <v>215</v>
      </c>
      <c r="D104" s="177" t="s">
        <v>179</v>
      </c>
      <c r="E104" s="178" t="s">
        <v>216</v>
      </c>
      <c r="F104" s="179" t="s">
        <v>217</v>
      </c>
      <c r="G104" s="180" t="s">
        <v>182</v>
      </c>
      <c r="H104" s="181">
        <v>4631</v>
      </c>
      <c r="I104" s="182"/>
      <c r="J104" s="183">
        <f>ROUND(I104*H104,2)</f>
        <v>0</v>
      </c>
      <c r="K104" s="179" t="s">
        <v>183</v>
      </c>
      <c r="L104" s="38"/>
      <c r="M104" s="184" t="s">
        <v>19</v>
      </c>
      <c r="N104" s="185" t="s">
        <v>44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184</v>
      </c>
      <c r="AT104" s="188" t="s">
        <v>179</v>
      </c>
      <c r="AU104" s="188" t="s">
        <v>82</v>
      </c>
      <c r="AY104" s="16" t="s">
        <v>177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80</v>
      </c>
      <c r="BK104" s="189">
        <f>ROUND(I104*H104,2)</f>
        <v>0</v>
      </c>
      <c r="BL104" s="16" t="s">
        <v>184</v>
      </c>
      <c r="BM104" s="188" t="s">
        <v>218</v>
      </c>
    </row>
    <row r="105" spans="1:65" s="2" customFormat="1" ht="10.199999999999999">
      <c r="A105" s="33"/>
      <c r="B105" s="34"/>
      <c r="C105" s="35"/>
      <c r="D105" s="190" t="s">
        <v>186</v>
      </c>
      <c r="E105" s="35"/>
      <c r="F105" s="191" t="s">
        <v>219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186</v>
      </c>
      <c r="AU105" s="16" t="s">
        <v>82</v>
      </c>
    </row>
    <row r="106" spans="1:65" s="2" customFormat="1" ht="16.5" customHeight="1">
      <c r="A106" s="33"/>
      <c r="B106" s="34"/>
      <c r="C106" s="177" t="s">
        <v>220</v>
      </c>
      <c r="D106" s="177" t="s">
        <v>179</v>
      </c>
      <c r="E106" s="178" t="s">
        <v>221</v>
      </c>
      <c r="F106" s="179" t="s">
        <v>222</v>
      </c>
      <c r="G106" s="180" t="s">
        <v>201</v>
      </c>
      <c r="H106" s="181">
        <v>0.46300000000000002</v>
      </c>
      <c r="I106" s="182"/>
      <c r="J106" s="183">
        <f>ROUND(I106*H106,2)</f>
        <v>0</v>
      </c>
      <c r="K106" s="179" t="s">
        <v>183</v>
      </c>
      <c r="L106" s="38"/>
      <c r="M106" s="184" t="s">
        <v>19</v>
      </c>
      <c r="N106" s="185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184</v>
      </c>
      <c r="AT106" s="188" t="s">
        <v>179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223</v>
      </c>
    </row>
    <row r="107" spans="1:65" s="2" customFormat="1" ht="10.199999999999999">
      <c r="A107" s="33"/>
      <c r="B107" s="34"/>
      <c r="C107" s="35"/>
      <c r="D107" s="190" t="s">
        <v>186</v>
      </c>
      <c r="E107" s="35"/>
      <c r="F107" s="191" t="s">
        <v>224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186</v>
      </c>
      <c r="AU107" s="16" t="s">
        <v>82</v>
      </c>
    </row>
    <row r="108" spans="1:65" s="13" customFormat="1" ht="10.199999999999999">
      <c r="B108" s="195"/>
      <c r="C108" s="196"/>
      <c r="D108" s="197" t="s">
        <v>188</v>
      </c>
      <c r="E108" s="198" t="s">
        <v>19</v>
      </c>
      <c r="F108" s="199" t="s">
        <v>554</v>
      </c>
      <c r="G108" s="196"/>
      <c r="H108" s="200">
        <v>0.46300000000000002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188</v>
      </c>
      <c r="AU108" s="206" t="s">
        <v>82</v>
      </c>
      <c r="AV108" s="13" t="s">
        <v>82</v>
      </c>
      <c r="AW108" s="13" t="s">
        <v>35</v>
      </c>
      <c r="AX108" s="13" t="s">
        <v>80</v>
      </c>
      <c r="AY108" s="206" t="s">
        <v>177</v>
      </c>
    </row>
    <row r="109" spans="1:65" s="2" customFormat="1" ht="16.5" customHeight="1">
      <c r="A109" s="33"/>
      <c r="B109" s="34"/>
      <c r="C109" s="217" t="s">
        <v>195</v>
      </c>
      <c r="D109" s="217" t="s">
        <v>191</v>
      </c>
      <c r="E109" s="218" t="s">
        <v>226</v>
      </c>
      <c r="F109" s="219" t="s">
        <v>227</v>
      </c>
      <c r="G109" s="220" t="s">
        <v>228</v>
      </c>
      <c r="H109" s="221">
        <v>138.9</v>
      </c>
      <c r="I109" s="222"/>
      <c r="J109" s="223">
        <f>ROUND(I109*H109,2)</f>
        <v>0</v>
      </c>
      <c r="K109" s="219" t="s">
        <v>183</v>
      </c>
      <c r="L109" s="224"/>
      <c r="M109" s="225" t="s">
        <v>19</v>
      </c>
      <c r="N109" s="226" t="s">
        <v>44</v>
      </c>
      <c r="O109" s="63"/>
      <c r="P109" s="186">
        <f>O109*H109</f>
        <v>0</v>
      </c>
      <c r="Q109" s="186">
        <v>1E-3</v>
      </c>
      <c r="R109" s="186">
        <f>Q109*H109</f>
        <v>0.1389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195</v>
      </c>
      <c r="AT109" s="188" t="s">
        <v>191</v>
      </c>
      <c r="AU109" s="188" t="s">
        <v>82</v>
      </c>
      <c r="AY109" s="16" t="s">
        <v>177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80</v>
      </c>
      <c r="BK109" s="189">
        <f>ROUND(I109*H109,2)</f>
        <v>0</v>
      </c>
      <c r="BL109" s="16" t="s">
        <v>184</v>
      </c>
      <c r="BM109" s="188" t="s">
        <v>555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556</v>
      </c>
      <c r="G110" s="196"/>
      <c r="H110" s="200">
        <v>138.9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10.199999999999999">
      <c r="B111" s="207"/>
      <c r="C111" s="208"/>
      <c r="D111" s="197" t="s">
        <v>188</v>
      </c>
      <c r="E111" s="209" t="s">
        <v>19</v>
      </c>
      <c r="F111" s="210" t="s">
        <v>231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12" customFormat="1" ht="22.8" customHeight="1">
      <c r="B112" s="161"/>
      <c r="C112" s="162"/>
      <c r="D112" s="163" t="s">
        <v>72</v>
      </c>
      <c r="E112" s="175" t="s">
        <v>82</v>
      </c>
      <c r="F112" s="175" t="s">
        <v>232</v>
      </c>
      <c r="G112" s="162"/>
      <c r="H112" s="162"/>
      <c r="I112" s="165"/>
      <c r="J112" s="176">
        <f>BK112</f>
        <v>0</v>
      </c>
      <c r="K112" s="162"/>
      <c r="L112" s="167"/>
      <c r="M112" s="168"/>
      <c r="N112" s="169"/>
      <c r="O112" s="169"/>
      <c r="P112" s="170">
        <f>SUM(P113:P117)</f>
        <v>0</v>
      </c>
      <c r="Q112" s="169"/>
      <c r="R112" s="170">
        <f>SUM(R113:R117)</f>
        <v>0.49187000000000003</v>
      </c>
      <c r="S112" s="169"/>
      <c r="T112" s="171">
        <f>SUM(T113:T117)</f>
        <v>0</v>
      </c>
      <c r="AR112" s="172" t="s">
        <v>80</v>
      </c>
      <c r="AT112" s="173" t="s">
        <v>72</v>
      </c>
      <c r="AU112" s="173" t="s">
        <v>80</v>
      </c>
      <c r="AY112" s="172" t="s">
        <v>177</v>
      </c>
      <c r="BK112" s="174">
        <f>SUM(BK113:BK117)</f>
        <v>0</v>
      </c>
    </row>
    <row r="113" spans="1:65" s="2" customFormat="1" ht="24.15" customHeight="1">
      <c r="A113" s="33"/>
      <c r="B113" s="34"/>
      <c r="C113" s="177" t="s">
        <v>233</v>
      </c>
      <c r="D113" s="177" t="s">
        <v>179</v>
      </c>
      <c r="E113" s="178" t="s">
        <v>234</v>
      </c>
      <c r="F113" s="179" t="s">
        <v>235</v>
      </c>
      <c r="G113" s="180" t="s">
        <v>236</v>
      </c>
      <c r="H113" s="181">
        <v>487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44</v>
      </c>
      <c r="O113" s="63"/>
      <c r="P113" s="186">
        <f>O113*H113</f>
        <v>0</v>
      </c>
      <c r="Q113" s="186">
        <v>1.01E-3</v>
      </c>
      <c r="R113" s="186">
        <f>Q113*H113</f>
        <v>0.49187000000000003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184</v>
      </c>
      <c r="AT113" s="188" t="s">
        <v>179</v>
      </c>
      <c r="AU113" s="188" t="s">
        <v>82</v>
      </c>
      <c r="AY113" s="16" t="s">
        <v>177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80</v>
      </c>
      <c r="BK113" s="189">
        <f>ROUND(I113*H113,2)</f>
        <v>0</v>
      </c>
      <c r="BL113" s="16" t="s">
        <v>184</v>
      </c>
      <c r="BM113" s="188" t="s">
        <v>237</v>
      </c>
    </row>
    <row r="114" spans="1:65" s="13" customFormat="1" ht="10.199999999999999">
      <c r="B114" s="195"/>
      <c r="C114" s="196"/>
      <c r="D114" s="197" t="s">
        <v>188</v>
      </c>
      <c r="E114" s="198" t="s">
        <v>19</v>
      </c>
      <c r="F114" s="199" t="s">
        <v>557</v>
      </c>
      <c r="G114" s="196"/>
      <c r="H114" s="200">
        <v>487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188</v>
      </c>
      <c r="AU114" s="206" t="s">
        <v>82</v>
      </c>
      <c r="AV114" s="13" t="s">
        <v>82</v>
      </c>
      <c r="AW114" s="13" t="s">
        <v>35</v>
      </c>
      <c r="AX114" s="13" t="s">
        <v>80</v>
      </c>
      <c r="AY114" s="206" t="s">
        <v>177</v>
      </c>
    </row>
    <row r="115" spans="1:65" s="14" customFormat="1" ht="20.399999999999999">
      <c r="B115" s="207"/>
      <c r="C115" s="208"/>
      <c r="D115" s="197" t="s">
        <v>188</v>
      </c>
      <c r="E115" s="209" t="s">
        <v>19</v>
      </c>
      <c r="F115" s="210" t="s">
        <v>239</v>
      </c>
      <c r="G115" s="208"/>
      <c r="H115" s="209" t="s">
        <v>19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188</v>
      </c>
      <c r="AU115" s="216" t="s">
        <v>82</v>
      </c>
      <c r="AV115" s="14" t="s">
        <v>80</v>
      </c>
      <c r="AW115" s="14" t="s">
        <v>35</v>
      </c>
      <c r="AX115" s="14" t="s">
        <v>73</v>
      </c>
      <c r="AY115" s="216" t="s">
        <v>177</v>
      </c>
    </row>
    <row r="116" spans="1:65" s="2" customFormat="1" ht="21.75" customHeight="1">
      <c r="A116" s="33"/>
      <c r="B116" s="34"/>
      <c r="C116" s="177" t="s">
        <v>240</v>
      </c>
      <c r="D116" s="177" t="s">
        <v>179</v>
      </c>
      <c r="E116" s="178" t="s">
        <v>241</v>
      </c>
      <c r="F116" s="179" t="s">
        <v>242</v>
      </c>
      <c r="G116" s="180" t="s">
        <v>243</v>
      </c>
      <c r="H116" s="181">
        <v>6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44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184</v>
      </c>
      <c r="AT116" s="188" t="s">
        <v>179</v>
      </c>
      <c r="AU116" s="188" t="s">
        <v>82</v>
      </c>
      <c r="AY116" s="16" t="s">
        <v>177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80</v>
      </c>
      <c r="BK116" s="189">
        <f>ROUND(I116*H116,2)</f>
        <v>0</v>
      </c>
      <c r="BL116" s="16" t="s">
        <v>184</v>
      </c>
      <c r="BM116" s="188" t="s">
        <v>244</v>
      </c>
    </row>
    <row r="117" spans="1:65" s="13" customFormat="1" ht="10.199999999999999">
      <c r="B117" s="195"/>
      <c r="C117" s="196"/>
      <c r="D117" s="197" t="s">
        <v>188</v>
      </c>
      <c r="E117" s="198" t="s">
        <v>19</v>
      </c>
      <c r="F117" s="199" t="s">
        <v>500</v>
      </c>
      <c r="G117" s="196"/>
      <c r="H117" s="200">
        <v>6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188</v>
      </c>
      <c r="AU117" s="206" t="s">
        <v>82</v>
      </c>
      <c r="AV117" s="13" t="s">
        <v>82</v>
      </c>
      <c r="AW117" s="13" t="s">
        <v>35</v>
      </c>
      <c r="AX117" s="13" t="s">
        <v>80</v>
      </c>
      <c r="AY117" s="206" t="s">
        <v>177</v>
      </c>
    </row>
    <row r="118" spans="1:65" s="12" customFormat="1" ht="22.8" customHeight="1">
      <c r="B118" s="161"/>
      <c r="C118" s="162"/>
      <c r="D118" s="163" t="s">
        <v>72</v>
      </c>
      <c r="E118" s="175" t="s">
        <v>198</v>
      </c>
      <c r="F118" s="175" t="s">
        <v>246</v>
      </c>
      <c r="G118" s="162"/>
      <c r="H118" s="162"/>
      <c r="I118" s="165"/>
      <c r="J118" s="176">
        <f>BK118</f>
        <v>0</v>
      </c>
      <c r="K118" s="162"/>
      <c r="L118" s="167"/>
      <c r="M118" s="168"/>
      <c r="N118" s="169"/>
      <c r="O118" s="169"/>
      <c r="P118" s="170">
        <f>SUM(P119:P160)</f>
        <v>0</v>
      </c>
      <c r="Q118" s="169"/>
      <c r="R118" s="170">
        <f>SUM(R119:R160)</f>
        <v>1.135013</v>
      </c>
      <c r="S118" s="169"/>
      <c r="T118" s="171">
        <f>SUM(T119:T160)</f>
        <v>0</v>
      </c>
      <c r="AR118" s="172" t="s">
        <v>80</v>
      </c>
      <c r="AT118" s="173" t="s">
        <v>72</v>
      </c>
      <c r="AU118" s="173" t="s">
        <v>80</v>
      </c>
      <c r="AY118" s="172" t="s">
        <v>177</v>
      </c>
      <c r="BK118" s="174">
        <f>SUM(BK119:BK160)</f>
        <v>0</v>
      </c>
    </row>
    <row r="119" spans="1:65" s="2" customFormat="1" ht="24.15" customHeight="1">
      <c r="A119" s="33"/>
      <c r="B119" s="34"/>
      <c r="C119" s="177" t="s">
        <v>247</v>
      </c>
      <c r="D119" s="177" t="s">
        <v>179</v>
      </c>
      <c r="E119" s="178" t="s">
        <v>248</v>
      </c>
      <c r="F119" s="179" t="s">
        <v>249</v>
      </c>
      <c r="G119" s="180" t="s">
        <v>250</v>
      </c>
      <c r="H119" s="181">
        <v>810</v>
      </c>
      <c r="I119" s="182"/>
      <c r="J119" s="183">
        <f>ROUND(I119*H119,2)</f>
        <v>0</v>
      </c>
      <c r="K119" s="179" t="s">
        <v>183</v>
      </c>
      <c r="L119" s="38"/>
      <c r="M119" s="184" t="s">
        <v>19</v>
      </c>
      <c r="N119" s="185" t="s">
        <v>44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184</v>
      </c>
      <c r="AT119" s="188" t="s">
        <v>179</v>
      </c>
      <c r="AU119" s="188" t="s">
        <v>82</v>
      </c>
      <c r="AY119" s="16" t="s">
        <v>177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80</v>
      </c>
      <c r="BK119" s="189">
        <f>ROUND(I119*H119,2)</f>
        <v>0</v>
      </c>
      <c r="BL119" s="16" t="s">
        <v>184</v>
      </c>
      <c r="BM119" s="188" t="s">
        <v>251</v>
      </c>
    </row>
    <row r="120" spans="1:65" s="2" customFormat="1" ht="10.199999999999999">
      <c r="A120" s="33"/>
      <c r="B120" s="34"/>
      <c r="C120" s="35"/>
      <c r="D120" s="190" t="s">
        <v>186</v>
      </c>
      <c r="E120" s="35"/>
      <c r="F120" s="191" t="s">
        <v>252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186</v>
      </c>
      <c r="AU120" s="16" t="s">
        <v>82</v>
      </c>
    </row>
    <row r="121" spans="1:65" s="13" customFormat="1" ht="10.199999999999999">
      <c r="B121" s="195"/>
      <c r="C121" s="196"/>
      <c r="D121" s="197" t="s">
        <v>188</v>
      </c>
      <c r="E121" s="198" t="s">
        <v>19</v>
      </c>
      <c r="F121" s="199" t="s">
        <v>558</v>
      </c>
      <c r="G121" s="196"/>
      <c r="H121" s="200">
        <v>810</v>
      </c>
      <c r="I121" s="201"/>
      <c r="J121" s="196"/>
      <c r="K121" s="196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188</v>
      </c>
      <c r="AU121" s="206" t="s">
        <v>82</v>
      </c>
      <c r="AV121" s="13" t="s">
        <v>82</v>
      </c>
      <c r="AW121" s="13" t="s">
        <v>35</v>
      </c>
      <c r="AX121" s="13" t="s">
        <v>80</v>
      </c>
      <c r="AY121" s="206" t="s">
        <v>177</v>
      </c>
    </row>
    <row r="122" spans="1:65" s="14" customFormat="1" ht="10.199999999999999">
      <c r="B122" s="207"/>
      <c r="C122" s="208"/>
      <c r="D122" s="197" t="s">
        <v>188</v>
      </c>
      <c r="E122" s="209" t="s">
        <v>19</v>
      </c>
      <c r="F122" s="210" t="s">
        <v>254</v>
      </c>
      <c r="G122" s="208"/>
      <c r="H122" s="209" t="s">
        <v>19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188</v>
      </c>
      <c r="AU122" s="216" t="s">
        <v>82</v>
      </c>
      <c r="AV122" s="14" t="s">
        <v>80</v>
      </c>
      <c r="AW122" s="14" t="s">
        <v>35</v>
      </c>
      <c r="AX122" s="14" t="s">
        <v>73</v>
      </c>
      <c r="AY122" s="216" t="s">
        <v>177</v>
      </c>
    </row>
    <row r="123" spans="1:65" s="2" customFormat="1" ht="16.5" customHeight="1">
      <c r="A123" s="33"/>
      <c r="B123" s="34"/>
      <c r="C123" s="217" t="s">
        <v>255</v>
      </c>
      <c r="D123" s="217" t="s">
        <v>191</v>
      </c>
      <c r="E123" s="218" t="s">
        <v>256</v>
      </c>
      <c r="F123" s="219" t="s">
        <v>257</v>
      </c>
      <c r="G123" s="220" t="s">
        <v>228</v>
      </c>
      <c r="H123" s="221">
        <v>16.2</v>
      </c>
      <c r="I123" s="222"/>
      <c r="J123" s="223">
        <f>ROUND(I123*H123,2)</f>
        <v>0</v>
      </c>
      <c r="K123" s="219" t="s">
        <v>183</v>
      </c>
      <c r="L123" s="224"/>
      <c r="M123" s="225" t="s">
        <v>19</v>
      </c>
      <c r="N123" s="226" t="s">
        <v>44</v>
      </c>
      <c r="O123" s="63"/>
      <c r="P123" s="186">
        <f>O123*H123</f>
        <v>0</v>
      </c>
      <c r="Q123" s="186">
        <v>1E-3</v>
      </c>
      <c r="R123" s="186">
        <f>Q123*H123</f>
        <v>1.6199999999999999E-2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195</v>
      </c>
      <c r="AT123" s="188" t="s">
        <v>191</v>
      </c>
      <c r="AU123" s="188" t="s">
        <v>82</v>
      </c>
      <c r="AY123" s="16" t="s">
        <v>177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80</v>
      </c>
      <c r="BK123" s="189">
        <f>ROUND(I123*H123,2)</f>
        <v>0</v>
      </c>
      <c r="BL123" s="16" t="s">
        <v>184</v>
      </c>
      <c r="BM123" s="188" t="s">
        <v>258</v>
      </c>
    </row>
    <row r="124" spans="1:65" s="14" customFormat="1" ht="10.199999999999999">
      <c r="B124" s="207"/>
      <c r="C124" s="208"/>
      <c r="D124" s="197" t="s">
        <v>188</v>
      </c>
      <c r="E124" s="209" t="s">
        <v>19</v>
      </c>
      <c r="F124" s="210" t="s">
        <v>259</v>
      </c>
      <c r="G124" s="208"/>
      <c r="H124" s="209" t="s">
        <v>19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188</v>
      </c>
      <c r="AU124" s="216" t="s">
        <v>82</v>
      </c>
      <c r="AV124" s="14" t="s">
        <v>80</v>
      </c>
      <c r="AW124" s="14" t="s">
        <v>35</v>
      </c>
      <c r="AX124" s="14" t="s">
        <v>73</v>
      </c>
      <c r="AY124" s="216" t="s">
        <v>177</v>
      </c>
    </row>
    <row r="125" spans="1:65" s="13" customFormat="1" ht="10.199999999999999">
      <c r="B125" s="195"/>
      <c r="C125" s="196"/>
      <c r="D125" s="197" t="s">
        <v>188</v>
      </c>
      <c r="E125" s="198" t="s">
        <v>19</v>
      </c>
      <c r="F125" s="199" t="s">
        <v>559</v>
      </c>
      <c r="G125" s="196"/>
      <c r="H125" s="200">
        <v>16.2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188</v>
      </c>
      <c r="AU125" s="206" t="s">
        <v>82</v>
      </c>
      <c r="AV125" s="13" t="s">
        <v>82</v>
      </c>
      <c r="AW125" s="13" t="s">
        <v>35</v>
      </c>
      <c r="AX125" s="13" t="s">
        <v>80</v>
      </c>
      <c r="AY125" s="206" t="s">
        <v>177</v>
      </c>
    </row>
    <row r="126" spans="1:65" s="2" customFormat="1" ht="21.75" customHeight="1">
      <c r="A126" s="33"/>
      <c r="B126" s="34"/>
      <c r="C126" s="217" t="s">
        <v>261</v>
      </c>
      <c r="D126" s="217" t="s">
        <v>191</v>
      </c>
      <c r="E126" s="218" t="s">
        <v>262</v>
      </c>
      <c r="F126" s="219" t="s">
        <v>263</v>
      </c>
      <c r="G126" s="220" t="s">
        <v>228</v>
      </c>
      <c r="H126" s="221">
        <v>25.312999999999999</v>
      </c>
      <c r="I126" s="222"/>
      <c r="J126" s="223">
        <f>ROUND(I126*H126,2)</f>
        <v>0</v>
      </c>
      <c r="K126" s="219" t="s">
        <v>183</v>
      </c>
      <c r="L126" s="224"/>
      <c r="M126" s="225" t="s">
        <v>19</v>
      </c>
      <c r="N126" s="226" t="s">
        <v>44</v>
      </c>
      <c r="O126" s="63"/>
      <c r="P126" s="186">
        <f>O126*H126</f>
        <v>0</v>
      </c>
      <c r="Q126" s="186">
        <v>1E-3</v>
      </c>
      <c r="R126" s="186">
        <f>Q126*H126</f>
        <v>2.5312999999999999E-2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195</v>
      </c>
      <c r="AT126" s="188" t="s">
        <v>191</v>
      </c>
      <c r="AU126" s="188" t="s">
        <v>82</v>
      </c>
      <c r="AY126" s="16" t="s">
        <v>177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80</v>
      </c>
      <c r="BK126" s="189">
        <f>ROUND(I126*H126,2)</f>
        <v>0</v>
      </c>
      <c r="BL126" s="16" t="s">
        <v>184</v>
      </c>
      <c r="BM126" s="188" t="s">
        <v>264</v>
      </c>
    </row>
    <row r="127" spans="1:65" s="13" customFormat="1" ht="10.199999999999999">
      <c r="B127" s="195"/>
      <c r="C127" s="196"/>
      <c r="D127" s="197" t="s">
        <v>188</v>
      </c>
      <c r="E127" s="198" t="s">
        <v>19</v>
      </c>
      <c r="F127" s="199" t="s">
        <v>560</v>
      </c>
      <c r="G127" s="196"/>
      <c r="H127" s="200">
        <v>25.312999999999999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188</v>
      </c>
      <c r="AU127" s="206" t="s">
        <v>82</v>
      </c>
      <c r="AV127" s="13" t="s">
        <v>82</v>
      </c>
      <c r="AW127" s="13" t="s">
        <v>35</v>
      </c>
      <c r="AX127" s="13" t="s">
        <v>80</v>
      </c>
      <c r="AY127" s="206" t="s">
        <v>177</v>
      </c>
    </row>
    <row r="128" spans="1:65" s="14" customFormat="1" ht="10.199999999999999">
      <c r="B128" s="207"/>
      <c r="C128" s="208"/>
      <c r="D128" s="197" t="s">
        <v>188</v>
      </c>
      <c r="E128" s="209" t="s">
        <v>19</v>
      </c>
      <c r="F128" s="210" t="s">
        <v>266</v>
      </c>
      <c r="G128" s="208"/>
      <c r="H128" s="209" t="s">
        <v>19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188</v>
      </c>
      <c r="AU128" s="216" t="s">
        <v>82</v>
      </c>
      <c r="AV128" s="14" t="s">
        <v>80</v>
      </c>
      <c r="AW128" s="14" t="s">
        <v>35</v>
      </c>
      <c r="AX128" s="14" t="s">
        <v>73</v>
      </c>
      <c r="AY128" s="216" t="s">
        <v>177</v>
      </c>
    </row>
    <row r="129" spans="1:65" s="2" customFormat="1" ht="16.5" customHeight="1">
      <c r="A129" s="33"/>
      <c r="B129" s="34"/>
      <c r="C129" s="177" t="s">
        <v>267</v>
      </c>
      <c r="D129" s="177" t="s">
        <v>179</v>
      </c>
      <c r="E129" s="178" t="s">
        <v>268</v>
      </c>
      <c r="F129" s="179" t="s">
        <v>269</v>
      </c>
      <c r="G129" s="180" t="s">
        <v>250</v>
      </c>
      <c r="H129" s="181">
        <v>270</v>
      </c>
      <c r="I129" s="182"/>
      <c r="J129" s="183">
        <f>ROUND(I129*H129,2)</f>
        <v>0</v>
      </c>
      <c r="K129" s="179" t="s">
        <v>183</v>
      </c>
      <c r="L129" s="38"/>
      <c r="M129" s="184" t="s">
        <v>19</v>
      </c>
      <c r="N129" s="185" t="s">
        <v>44</v>
      </c>
      <c r="O129" s="63"/>
      <c r="P129" s="186">
        <f>O129*H129</f>
        <v>0</v>
      </c>
      <c r="Q129" s="186">
        <v>5.0000000000000002E-5</v>
      </c>
      <c r="R129" s="186">
        <f>Q129*H129</f>
        <v>1.35E-2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184</v>
      </c>
      <c r="AT129" s="188" t="s">
        <v>179</v>
      </c>
      <c r="AU129" s="188" t="s">
        <v>82</v>
      </c>
      <c r="AY129" s="16" t="s">
        <v>177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80</v>
      </c>
      <c r="BK129" s="189">
        <f>ROUND(I129*H129,2)</f>
        <v>0</v>
      </c>
      <c r="BL129" s="16" t="s">
        <v>184</v>
      </c>
      <c r="BM129" s="188" t="s">
        <v>270</v>
      </c>
    </row>
    <row r="130" spans="1:65" s="2" customFormat="1" ht="10.199999999999999">
      <c r="A130" s="33"/>
      <c r="B130" s="34"/>
      <c r="C130" s="35"/>
      <c r="D130" s="190" t="s">
        <v>186</v>
      </c>
      <c r="E130" s="35"/>
      <c r="F130" s="191" t="s">
        <v>271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186</v>
      </c>
      <c r="AU130" s="16" t="s">
        <v>82</v>
      </c>
    </row>
    <row r="131" spans="1:65" s="13" customFormat="1" ht="10.199999999999999">
      <c r="B131" s="195"/>
      <c r="C131" s="196"/>
      <c r="D131" s="197" t="s">
        <v>188</v>
      </c>
      <c r="E131" s="198" t="s">
        <v>19</v>
      </c>
      <c r="F131" s="199" t="s">
        <v>561</v>
      </c>
      <c r="G131" s="196"/>
      <c r="H131" s="200">
        <v>270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188</v>
      </c>
      <c r="AU131" s="206" t="s">
        <v>82</v>
      </c>
      <c r="AV131" s="13" t="s">
        <v>82</v>
      </c>
      <c r="AW131" s="13" t="s">
        <v>35</v>
      </c>
      <c r="AX131" s="13" t="s">
        <v>80</v>
      </c>
      <c r="AY131" s="206" t="s">
        <v>177</v>
      </c>
    </row>
    <row r="132" spans="1:65" s="2" customFormat="1" ht="16.5" customHeight="1">
      <c r="A132" s="33"/>
      <c r="B132" s="34"/>
      <c r="C132" s="217" t="s">
        <v>8</v>
      </c>
      <c r="D132" s="217" t="s">
        <v>191</v>
      </c>
      <c r="E132" s="218" t="s">
        <v>274</v>
      </c>
      <c r="F132" s="219" t="s">
        <v>275</v>
      </c>
      <c r="G132" s="220" t="s">
        <v>414</v>
      </c>
      <c r="H132" s="221">
        <v>270</v>
      </c>
      <c r="I132" s="222"/>
      <c r="J132" s="223">
        <f>ROUND(I132*H132,2)</f>
        <v>0</v>
      </c>
      <c r="K132" s="219" t="s">
        <v>19</v>
      </c>
      <c r="L132" s="224"/>
      <c r="M132" s="225" t="s">
        <v>19</v>
      </c>
      <c r="N132" s="226" t="s">
        <v>44</v>
      </c>
      <c r="O132" s="63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195</v>
      </c>
      <c r="AT132" s="188" t="s">
        <v>191</v>
      </c>
      <c r="AU132" s="188" t="s">
        <v>82</v>
      </c>
      <c r="AY132" s="16" t="s">
        <v>177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80</v>
      </c>
      <c r="BK132" s="189">
        <f>ROUND(I132*H132,2)</f>
        <v>0</v>
      </c>
      <c r="BL132" s="16" t="s">
        <v>184</v>
      </c>
      <c r="BM132" s="188" t="s">
        <v>276</v>
      </c>
    </row>
    <row r="133" spans="1:65" s="2" customFormat="1" ht="16.5" customHeight="1">
      <c r="A133" s="33"/>
      <c r="B133" s="34"/>
      <c r="C133" s="177" t="s">
        <v>277</v>
      </c>
      <c r="D133" s="177" t="s">
        <v>179</v>
      </c>
      <c r="E133" s="178" t="s">
        <v>278</v>
      </c>
      <c r="F133" s="179" t="s">
        <v>279</v>
      </c>
      <c r="G133" s="180" t="s">
        <v>250</v>
      </c>
      <c r="H133" s="181">
        <v>270</v>
      </c>
      <c r="I133" s="182"/>
      <c r="J133" s="183">
        <f>ROUND(I133*H133,2)</f>
        <v>0</v>
      </c>
      <c r="K133" s="179" t="s">
        <v>183</v>
      </c>
      <c r="L133" s="38"/>
      <c r="M133" s="184" t="s">
        <v>19</v>
      </c>
      <c r="N133" s="185" t="s">
        <v>44</v>
      </c>
      <c r="O133" s="63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8" t="s">
        <v>184</v>
      </c>
      <c r="AT133" s="188" t="s">
        <v>179</v>
      </c>
      <c r="AU133" s="188" t="s">
        <v>82</v>
      </c>
      <c r="AY133" s="16" t="s">
        <v>177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6" t="s">
        <v>80</v>
      </c>
      <c r="BK133" s="189">
        <f>ROUND(I133*H133,2)</f>
        <v>0</v>
      </c>
      <c r="BL133" s="16" t="s">
        <v>184</v>
      </c>
      <c r="BM133" s="188" t="s">
        <v>280</v>
      </c>
    </row>
    <row r="134" spans="1:65" s="2" customFormat="1" ht="10.199999999999999">
      <c r="A134" s="33"/>
      <c r="B134" s="34"/>
      <c r="C134" s="35"/>
      <c r="D134" s="190" t="s">
        <v>186</v>
      </c>
      <c r="E134" s="35"/>
      <c r="F134" s="191" t="s">
        <v>281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186</v>
      </c>
      <c r="AU134" s="16" t="s">
        <v>82</v>
      </c>
    </row>
    <row r="135" spans="1:65" s="13" customFormat="1" ht="10.199999999999999">
      <c r="B135" s="195"/>
      <c r="C135" s="196"/>
      <c r="D135" s="197" t="s">
        <v>188</v>
      </c>
      <c r="E135" s="198" t="s">
        <v>19</v>
      </c>
      <c r="F135" s="199" t="s">
        <v>562</v>
      </c>
      <c r="G135" s="196"/>
      <c r="H135" s="200">
        <v>270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188</v>
      </c>
      <c r="AU135" s="206" t="s">
        <v>82</v>
      </c>
      <c r="AV135" s="13" t="s">
        <v>82</v>
      </c>
      <c r="AW135" s="13" t="s">
        <v>35</v>
      </c>
      <c r="AX135" s="13" t="s">
        <v>80</v>
      </c>
      <c r="AY135" s="206" t="s">
        <v>177</v>
      </c>
    </row>
    <row r="136" spans="1:65" s="14" customFormat="1" ht="10.199999999999999">
      <c r="B136" s="207"/>
      <c r="C136" s="208"/>
      <c r="D136" s="197" t="s">
        <v>188</v>
      </c>
      <c r="E136" s="209" t="s">
        <v>19</v>
      </c>
      <c r="F136" s="210" t="s">
        <v>282</v>
      </c>
      <c r="G136" s="208"/>
      <c r="H136" s="209" t="s">
        <v>19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188</v>
      </c>
      <c r="AU136" s="216" t="s">
        <v>82</v>
      </c>
      <c r="AV136" s="14" t="s">
        <v>80</v>
      </c>
      <c r="AW136" s="14" t="s">
        <v>35</v>
      </c>
      <c r="AX136" s="14" t="s">
        <v>73</v>
      </c>
      <c r="AY136" s="216" t="s">
        <v>177</v>
      </c>
    </row>
    <row r="137" spans="1:65" s="2" customFormat="1" ht="33" customHeight="1">
      <c r="A137" s="33"/>
      <c r="B137" s="34"/>
      <c r="C137" s="217" t="s">
        <v>283</v>
      </c>
      <c r="D137" s="217" t="s">
        <v>191</v>
      </c>
      <c r="E137" s="218" t="s">
        <v>284</v>
      </c>
      <c r="F137" s="219" t="s">
        <v>285</v>
      </c>
      <c r="G137" s="220" t="s">
        <v>286</v>
      </c>
      <c r="H137" s="221">
        <v>270</v>
      </c>
      <c r="I137" s="222"/>
      <c r="J137" s="223">
        <f>ROUND(I137*H137,2)</f>
        <v>0</v>
      </c>
      <c r="K137" s="219" t="s">
        <v>19</v>
      </c>
      <c r="L137" s="224"/>
      <c r="M137" s="225" t="s">
        <v>19</v>
      </c>
      <c r="N137" s="226" t="s">
        <v>44</v>
      </c>
      <c r="O137" s="63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8" t="s">
        <v>195</v>
      </c>
      <c r="AT137" s="188" t="s">
        <v>191</v>
      </c>
      <c r="AU137" s="188" t="s">
        <v>82</v>
      </c>
      <c r="AY137" s="16" t="s">
        <v>177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6" t="s">
        <v>80</v>
      </c>
      <c r="BK137" s="189">
        <f>ROUND(I137*H137,2)</f>
        <v>0</v>
      </c>
      <c r="BL137" s="16" t="s">
        <v>184</v>
      </c>
      <c r="BM137" s="188" t="s">
        <v>287</v>
      </c>
    </row>
    <row r="138" spans="1:65" s="2" customFormat="1" ht="16.5" customHeight="1">
      <c r="A138" s="33"/>
      <c r="B138" s="34"/>
      <c r="C138" s="177" t="s">
        <v>288</v>
      </c>
      <c r="D138" s="177" t="s">
        <v>179</v>
      </c>
      <c r="E138" s="178" t="s">
        <v>289</v>
      </c>
      <c r="F138" s="179" t="s">
        <v>290</v>
      </c>
      <c r="G138" s="180" t="s">
        <v>182</v>
      </c>
      <c r="H138" s="181">
        <v>540</v>
      </c>
      <c r="I138" s="182"/>
      <c r="J138" s="183">
        <f>ROUND(I138*H138,2)</f>
        <v>0</v>
      </c>
      <c r="K138" s="179" t="s">
        <v>183</v>
      </c>
      <c r="L138" s="38"/>
      <c r="M138" s="184" t="s">
        <v>19</v>
      </c>
      <c r="N138" s="185" t="s">
        <v>44</v>
      </c>
      <c r="O138" s="63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184</v>
      </c>
      <c r="AT138" s="188" t="s">
        <v>179</v>
      </c>
      <c r="AU138" s="188" t="s">
        <v>82</v>
      </c>
      <c r="AY138" s="16" t="s">
        <v>177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80</v>
      </c>
      <c r="BK138" s="189">
        <f>ROUND(I138*H138,2)</f>
        <v>0</v>
      </c>
      <c r="BL138" s="16" t="s">
        <v>184</v>
      </c>
      <c r="BM138" s="188" t="s">
        <v>291</v>
      </c>
    </row>
    <row r="139" spans="1:65" s="2" customFormat="1" ht="10.199999999999999">
      <c r="A139" s="33"/>
      <c r="B139" s="34"/>
      <c r="C139" s="35"/>
      <c r="D139" s="190" t="s">
        <v>186</v>
      </c>
      <c r="E139" s="35"/>
      <c r="F139" s="191" t="s">
        <v>292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186</v>
      </c>
      <c r="AU139" s="16" t="s">
        <v>82</v>
      </c>
    </row>
    <row r="140" spans="1:65" s="2" customFormat="1" ht="16.5" customHeight="1">
      <c r="A140" s="33"/>
      <c r="B140" s="34"/>
      <c r="C140" s="217" t="s">
        <v>293</v>
      </c>
      <c r="D140" s="217" t="s">
        <v>191</v>
      </c>
      <c r="E140" s="218" t="s">
        <v>294</v>
      </c>
      <c r="F140" s="219" t="s">
        <v>295</v>
      </c>
      <c r="G140" s="220" t="s">
        <v>296</v>
      </c>
      <c r="H140" s="221">
        <v>5.4</v>
      </c>
      <c r="I140" s="222"/>
      <c r="J140" s="223">
        <f>ROUND(I140*H140,2)</f>
        <v>0</v>
      </c>
      <c r="K140" s="219" t="s">
        <v>183</v>
      </c>
      <c r="L140" s="224"/>
      <c r="M140" s="225" t="s">
        <v>19</v>
      </c>
      <c r="N140" s="226" t="s">
        <v>44</v>
      </c>
      <c r="O140" s="63"/>
      <c r="P140" s="186">
        <f>O140*H140</f>
        <v>0</v>
      </c>
      <c r="Q140" s="186">
        <v>0.2</v>
      </c>
      <c r="R140" s="186">
        <f>Q140*H140</f>
        <v>1.08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195</v>
      </c>
      <c r="AT140" s="188" t="s">
        <v>191</v>
      </c>
      <c r="AU140" s="188" t="s">
        <v>82</v>
      </c>
      <c r="AY140" s="16" t="s">
        <v>177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6" t="s">
        <v>80</v>
      </c>
      <c r="BK140" s="189">
        <f>ROUND(I140*H140,2)</f>
        <v>0</v>
      </c>
      <c r="BL140" s="16" t="s">
        <v>184</v>
      </c>
      <c r="BM140" s="188" t="s">
        <v>297</v>
      </c>
    </row>
    <row r="141" spans="1:65" s="13" customFormat="1" ht="10.199999999999999">
      <c r="B141" s="195"/>
      <c r="C141" s="196"/>
      <c r="D141" s="197" t="s">
        <v>188</v>
      </c>
      <c r="E141" s="198" t="s">
        <v>19</v>
      </c>
      <c r="F141" s="199" t="s">
        <v>563</v>
      </c>
      <c r="G141" s="196"/>
      <c r="H141" s="200">
        <v>5.4</v>
      </c>
      <c r="I141" s="201"/>
      <c r="J141" s="196"/>
      <c r="K141" s="196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188</v>
      </c>
      <c r="AU141" s="206" t="s">
        <v>82</v>
      </c>
      <c r="AV141" s="13" t="s">
        <v>82</v>
      </c>
      <c r="AW141" s="13" t="s">
        <v>35</v>
      </c>
      <c r="AX141" s="13" t="s">
        <v>80</v>
      </c>
      <c r="AY141" s="206" t="s">
        <v>177</v>
      </c>
    </row>
    <row r="142" spans="1:65" s="2" customFormat="1" ht="16.5" customHeight="1">
      <c r="A142" s="33"/>
      <c r="B142" s="34"/>
      <c r="C142" s="177" t="s">
        <v>299</v>
      </c>
      <c r="D142" s="177" t="s">
        <v>179</v>
      </c>
      <c r="E142" s="178" t="s">
        <v>300</v>
      </c>
      <c r="F142" s="179" t="s">
        <v>301</v>
      </c>
      <c r="G142" s="180" t="s">
        <v>250</v>
      </c>
      <c r="H142" s="181">
        <v>810</v>
      </c>
      <c r="I142" s="182"/>
      <c r="J142" s="183">
        <f>ROUND(I142*H142,2)</f>
        <v>0</v>
      </c>
      <c r="K142" s="179" t="s">
        <v>183</v>
      </c>
      <c r="L142" s="38"/>
      <c r="M142" s="184" t="s">
        <v>19</v>
      </c>
      <c r="N142" s="185" t="s">
        <v>44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184</v>
      </c>
      <c r="AT142" s="188" t="s">
        <v>179</v>
      </c>
      <c r="AU142" s="188" t="s">
        <v>82</v>
      </c>
      <c r="AY142" s="16" t="s">
        <v>177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80</v>
      </c>
      <c r="BK142" s="189">
        <f>ROUND(I142*H142,2)</f>
        <v>0</v>
      </c>
      <c r="BL142" s="16" t="s">
        <v>184</v>
      </c>
      <c r="BM142" s="188" t="s">
        <v>302</v>
      </c>
    </row>
    <row r="143" spans="1:65" s="2" customFormat="1" ht="10.199999999999999">
      <c r="A143" s="33"/>
      <c r="B143" s="34"/>
      <c r="C143" s="35"/>
      <c r="D143" s="190" t="s">
        <v>186</v>
      </c>
      <c r="E143" s="35"/>
      <c r="F143" s="191" t="s">
        <v>303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186</v>
      </c>
      <c r="AU143" s="16" t="s">
        <v>82</v>
      </c>
    </row>
    <row r="144" spans="1:65" s="13" customFormat="1" ht="10.199999999999999">
      <c r="B144" s="195"/>
      <c r="C144" s="196"/>
      <c r="D144" s="197" t="s">
        <v>188</v>
      </c>
      <c r="E144" s="198" t="s">
        <v>19</v>
      </c>
      <c r="F144" s="199" t="s">
        <v>564</v>
      </c>
      <c r="G144" s="196"/>
      <c r="H144" s="200">
        <v>810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188</v>
      </c>
      <c r="AU144" s="206" t="s">
        <v>82</v>
      </c>
      <c r="AV144" s="13" t="s">
        <v>82</v>
      </c>
      <c r="AW144" s="13" t="s">
        <v>35</v>
      </c>
      <c r="AX144" s="13" t="s">
        <v>80</v>
      </c>
      <c r="AY144" s="206" t="s">
        <v>177</v>
      </c>
    </row>
    <row r="145" spans="1:65" s="2" customFormat="1" ht="16.5" customHeight="1">
      <c r="A145" s="33"/>
      <c r="B145" s="34"/>
      <c r="C145" s="217" t="s">
        <v>7</v>
      </c>
      <c r="D145" s="217" t="s">
        <v>191</v>
      </c>
      <c r="E145" s="218" t="s">
        <v>305</v>
      </c>
      <c r="F145" s="219" t="s">
        <v>306</v>
      </c>
      <c r="G145" s="220" t="s">
        <v>228</v>
      </c>
      <c r="H145" s="221">
        <v>3.24</v>
      </c>
      <c r="I145" s="222"/>
      <c r="J145" s="223">
        <f>ROUND(I145*H145,2)</f>
        <v>0</v>
      </c>
      <c r="K145" s="219" t="s">
        <v>19</v>
      </c>
      <c r="L145" s="224"/>
      <c r="M145" s="225" t="s">
        <v>19</v>
      </c>
      <c r="N145" s="226" t="s">
        <v>44</v>
      </c>
      <c r="O145" s="63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195</v>
      </c>
      <c r="AT145" s="188" t="s">
        <v>191</v>
      </c>
      <c r="AU145" s="188" t="s">
        <v>82</v>
      </c>
      <c r="AY145" s="16" t="s">
        <v>177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80</v>
      </c>
      <c r="BK145" s="189">
        <f>ROUND(I145*H145,2)</f>
        <v>0</v>
      </c>
      <c r="BL145" s="16" t="s">
        <v>184</v>
      </c>
      <c r="BM145" s="188" t="s">
        <v>307</v>
      </c>
    </row>
    <row r="146" spans="1:65" s="13" customFormat="1" ht="10.199999999999999">
      <c r="B146" s="195"/>
      <c r="C146" s="196"/>
      <c r="D146" s="197" t="s">
        <v>188</v>
      </c>
      <c r="E146" s="198" t="s">
        <v>19</v>
      </c>
      <c r="F146" s="199" t="s">
        <v>565</v>
      </c>
      <c r="G146" s="196"/>
      <c r="H146" s="200">
        <v>3.24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188</v>
      </c>
      <c r="AU146" s="206" t="s">
        <v>82</v>
      </c>
      <c r="AV146" s="13" t="s">
        <v>82</v>
      </c>
      <c r="AW146" s="13" t="s">
        <v>35</v>
      </c>
      <c r="AX146" s="13" t="s">
        <v>80</v>
      </c>
      <c r="AY146" s="206" t="s">
        <v>177</v>
      </c>
    </row>
    <row r="147" spans="1:65" s="2" customFormat="1" ht="16.5" customHeight="1">
      <c r="A147" s="33"/>
      <c r="B147" s="34"/>
      <c r="C147" s="177" t="s">
        <v>309</v>
      </c>
      <c r="D147" s="177" t="s">
        <v>179</v>
      </c>
      <c r="E147" s="178" t="s">
        <v>310</v>
      </c>
      <c r="F147" s="179" t="s">
        <v>311</v>
      </c>
      <c r="G147" s="180" t="s">
        <v>296</v>
      </c>
      <c r="H147" s="181">
        <v>2.4300000000000002</v>
      </c>
      <c r="I147" s="182"/>
      <c r="J147" s="183">
        <f>ROUND(I147*H147,2)</f>
        <v>0</v>
      </c>
      <c r="K147" s="179" t="s">
        <v>183</v>
      </c>
      <c r="L147" s="38"/>
      <c r="M147" s="184" t="s">
        <v>19</v>
      </c>
      <c r="N147" s="185" t="s">
        <v>44</v>
      </c>
      <c r="O147" s="63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8" t="s">
        <v>184</v>
      </c>
      <c r="AT147" s="188" t="s">
        <v>179</v>
      </c>
      <c r="AU147" s="188" t="s">
        <v>82</v>
      </c>
      <c r="AY147" s="16" t="s">
        <v>177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6" t="s">
        <v>80</v>
      </c>
      <c r="BK147" s="189">
        <f>ROUND(I147*H147,2)</f>
        <v>0</v>
      </c>
      <c r="BL147" s="16" t="s">
        <v>184</v>
      </c>
      <c r="BM147" s="188" t="s">
        <v>312</v>
      </c>
    </row>
    <row r="148" spans="1:65" s="2" customFormat="1" ht="10.199999999999999">
      <c r="A148" s="33"/>
      <c r="B148" s="34"/>
      <c r="C148" s="35"/>
      <c r="D148" s="190" t="s">
        <v>186</v>
      </c>
      <c r="E148" s="35"/>
      <c r="F148" s="191" t="s">
        <v>313</v>
      </c>
      <c r="G148" s="35"/>
      <c r="H148" s="35"/>
      <c r="I148" s="192"/>
      <c r="J148" s="35"/>
      <c r="K148" s="35"/>
      <c r="L148" s="38"/>
      <c r="M148" s="193"/>
      <c r="N148" s="194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186</v>
      </c>
      <c r="AU148" s="16" t="s">
        <v>82</v>
      </c>
    </row>
    <row r="149" spans="1:65" s="13" customFormat="1" ht="10.199999999999999">
      <c r="B149" s="195"/>
      <c r="C149" s="196"/>
      <c r="D149" s="197" t="s">
        <v>188</v>
      </c>
      <c r="E149" s="198" t="s">
        <v>19</v>
      </c>
      <c r="F149" s="199" t="s">
        <v>566</v>
      </c>
      <c r="G149" s="196"/>
      <c r="H149" s="200">
        <v>2.4300000000000002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188</v>
      </c>
      <c r="AU149" s="206" t="s">
        <v>82</v>
      </c>
      <c r="AV149" s="13" t="s">
        <v>82</v>
      </c>
      <c r="AW149" s="13" t="s">
        <v>35</v>
      </c>
      <c r="AX149" s="13" t="s">
        <v>80</v>
      </c>
      <c r="AY149" s="206" t="s">
        <v>177</v>
      </c>
    </row>
    <row r="150" spans="1:65" s="14" customFormat="1" ht="10.199999999999999">
      <c r="B150" s="207"/>
      <c r="C150" s="208"/>
      <c r="D150" s="197" t="s">
        <v>188</v>
      </c>
      <c r="E150" s="209" t="s">
        <v>19</v>
      </c>
      <c r="F150" s="210" t="s">
        <v>315</v>
      </c>
      <c r="G150" s="208"/>
      <c r="H150" s="209" t="s">
        <v>19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188</v>
      </c>
      <c r="AU150" s="216" t="s">
        <v>82</v>
      </c>
      <c r="AV150" s="14" t="s">
        <v>80</v>
      </c>
      <c r="AW150" s="14" t="s">
        <v>35</v>
      </c>
      <c r="AX150" s="14" t="s">
        <v>73</v>
      </c>
      <c r="AY150" s="216" t="s">
        <v>177</v>
      </c>
    </row>
    <row r="151" spans="1:65" s="14" customFormat="1" ht="10.199999999999999">
      <c r="B151" s="207"/>
      <c r="C151" s="208"/>
      <c r="D151" s="197" t="s">
        <v>188</v>
      </c>
      <c r="E151" s="209" t="s">
        <v>19</v>
      </c>
      <c r="F151" s="210" t="s">
        <v>567</v>
      </c>
      <c r="G151" s="208"/>
      <c r="H151" s="209" t="s">
        <v>19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188</v>
      </c>
      <c r="AU151" s="216" t="s">
        <v>82</v>
      </c>
      <c r="AV151" s="14" t="s">
        <v>80</v>
      </c>
      <c r="AW151" s="14" t="s">
        <v>35</v>
      </c>
      <c r="AX151" s="14" t="s">
        <v>73</v>
      </c>
      <c r="AY151" s="216" t="s">
        <v>177</v>
      </c>
    </row>
    <row r="152" spans="1:65" s="14" customFormat="1" ht="10.199999999999999">
      <c r="B152" s="207"/>
      <c r="C152" s="208"/>
      <c r="D152" s="197" t="s">
        <v>188</v>
      </c>
      <c r="E152" s="209" t="s">
        <v>19</v>
      </c>
      <c r="F152" s="210" t="s">
        <v>568</v>
      </c>
      <c r="G152" s="208"/>
      <c r="H152" s="209" t="s">
        <v>19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188</v>
      </c>
      <c r="AU152" s="216" t="s">
        <v>82</v>
      </c>
      <c r="AV152" s="14" t="s">
        <v>80</v>
      </c>
      <c r="AW152" s="14" t="s">
        <v>35</v>
      </c>
      <c r="AX152" s="14" t="s">
        <v>73</v>
      </c>
      <c r="AY152" s="216" t="s">
        <v>177</v>
      </c>
    </row>
    <row r="153" spans="1:65" s="14" customFormat="1" ht="10.199999999999999">
      <c r="B153" s="207"/>
      <c r="C153" s="208"/>
      <c r="D153" s="197" t="s">
        <v>188</v>
      </c>
      <c r="E153" s="209" t="s">
        <v>19</v>
      </c>
      <c r="F153" s="210" t="s">
        <v>569</v>
      </c>
      <c r="G153" s="208"/>
      <c r="H153" s="209" t="s">
        <v>19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188</v>
      </c>
      <c r="AU153" s="216" t="s">
        <v>82</v>
      </c>
      <c r="AV153" s="14" t="s">
        <v>80</v>
      </c>
      <c r="AW153" s="14" t="s">
        <v>35</v>
      </c>
      <c r="AX153" s="14" t="s">
        <v>73</v>
      </c>
      <c r="AY153" s="216" t="s">
        <v>177</v>
      </c>
    </row>
    <row r="154" spans="1:65" s="2" customFormat="1" ht="16.5" customHeight="1">
      <c r="A154" s="33"/>
      <c r="B154" s="34"/>
      <c r="C154" s="177" t="s">
        <v>319</v>
      </c>
      <c r="D154" s="177" t="s">
        <v>179</v>
      </c>
      <c r="E154" s="178" t="s">
        <v>320</v>
      </c>
      <c r="F154" s="179" t="s">
        <v>321</v>
      </c>
      <c r="G154" s="180" t="s">
        <v>296</v>
      </c>
      <c r="H154" s="181">
        <v>2.4300000000000002</v>
      </c>
      <c r="I154" s="182"/>
      <c r="J154" s="183">
        <f>ROUND(I154*H154,2)</f>
        <v>0</v>
      </c>
      <c r="K154" s="179" t="s">
        <v>183</v>
      </c>
      <c r="L154" s="38"/>
      <c r="M154" s="184" t="s">
        <v>19</v>
      </c>
      <c r="N154" s="185" t="s">
        <v>44</v>
      </c>
      <c r="O154" s="63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8" t="s">
        <v>184</v>
      </c>
      <c r="AT154" s="188" t="s">
        <v>179</v>
      </c>
      <c r="AU154" s="188" t="s">
        <v>82</v>
      </c>
      <c r="AY154" s="16" t="s">
        <v>177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6" t="s">
        <v>80</v>
      </c>
      <c r="BK154" s="189">
        <f>ROUND(I154*H154,2)</f>
        <v>0</v>
      </c>
      <c r="BL154" s="16" t="s">
        <v>184</v>
      </c>
      <c r="BM154" s="188" t="s">
        <v>322</v>
      </c>
    </row>
    <row r="155" spans="1:65" s="2" customFormat="1" ht="10.199999999999999">
      <c r="A155" s="33"/>
      <c r="B155" s="34"/>
      <c r="C155" s="35"/>
      <c r="D155" s="190" t="s">
        <v>186</v>
      </c>
      <c r="E155" s="35"/>
      <c r="F155" s="191" t="s">
        <v>323</v>
      </c>
      <c r="G155" s="35"/>
      <c r="H155" s="35"/>
      <c r="I155" s="192"/>
      <c r="J155" s="35"/>
      <c r="K155" s="35"/>
      <c r="L155" s="38"/>
      <c r="M155" s="193"/>
      <c r="N155" s="194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186</v>
      </c>
      <c r="AU155" s="16" t="s">
        <v>82</v>
      </c>
    </row>
    <row r="156" spans="1:65" s="2" customFormat="1" ht="16.5" customHeight="1">
      <c r="A156" s="33"/>
      <c r="B156" s="34"/>
      <c r="C156" s="177" t="s">
        <v>324</v>
      </c>
      <c r="D156" s="177" t="s">
        <v>179</v>
      </c>
      <c r="E156" s="178" t="s">
        <v>325</v>
      </c>
      <c r="F156" s="179" t="s">
        <v>326</v>
      </c>
      <c r="G156" s="180" t="s">
        <v>296</v>
      </c>
      <c r="H156" s="181">
        <v>14.58</v>
      </c>
      <c r="I156" s="182"/>
      <c r="J156" s="183">
        <f>ROUND(I156*H156,2)</f>
        <v>0</v>
      </c>
      <c r="K156" s="179" t="s">
        <v>183</v>
      </c>
      <c r="L156" s="38"/>
      <c r="M156" s="184" t="s">
        <v>19</v>
      </c>
      <c r="N156" s="185" t="s">
        <v>44</v>
      </c>
      <c r="O156" s="63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184</v>
      </c>
      <c r="AT156" s="188" t="s">
        <v>179</v>
      </c>
      <c r="AU156" s="188" t="s">
        <v>82</v>
      </c>
      <c r="AY156" s="16" t="s">
        <v>177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80</v>
      </c>
      <c r="BK156" s="189">
        <f>ROUND(I156*H156,2)</f>
        <v>0</v>
      </c>
      <c r="BL156" s="16" t="s">
        <v>184</v>
      </c>
      <c r="BM156" s="188" t="s">
        <v>327</v>
      </c>
    </row>
    <row r="157" spans="1:65" s="2" customFormat="1" ht="10.199999999999999">
      <c r="A157" s="33"/>
      <c r="B157" s="34"/>
      <c r="C157" s="35"/>
      <c r="D157" s="190" t="s">
        <v>186</v>
      </c>
      <c r="E157" s="35"/>
      <c r="F157" s="191" t="s">
        <v>328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186</v>
      </c>
      <c r="AU157" s="16" t="s">
        <v>82</v>
      </c>
    </row>
    <row r="158" spans="1:65" s="13" customFormat="1" ht="10.199999999999999">
      <c r="B158" s="195"/>
      <c r="C158" s="196"/>
      <c r="D158" s="197" t="s">
        <v>188</v>
      </c>
      <c r="E158" s="198" t="s">
        <v>19</v>
      </c>
      <c r="F158" s="199" t="s">
        <v>570</v>
      </c>
      <c r="G158" s="196"/>
      <c r="H158" s="200">
        <v>14.58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188</v>
      </c>
      <c r="AU158" s="206" t="s">
        <v>82</v>
      </c>
      <c r="AV158" s="13" t="s">
        <v>82</v>
      </c>
      <c r="AW158" s="13" t="s">
        <v>35</v>
      </c>
      <c r="AX158" s="13" t="s">
        <v>80</v>
      </c>
      <c r="AY158" s="206" t="s">
        <v>177</v>
      </c>
    </row>
    <row r="159" spans="1:65" s="2" customFormat="1" ht="16.5" customHeight="1">
      <c r="A159" s="33"/>
      <c r="B159" s="34"/>
      <c r="C159" s="177" t="s">
        <v>330</v>
      </c>
      <c r="D159" s="177" t="s">
        <v>179</v>
      </c>
      <c r="E159" s="178" t="s">
        <v>331</v>
      </c>
      <c r="F159" s="179" t="s">
        <v>332</v>
      </c>
      <c r="G159" s="180" t="s">
        <v>333</v>
      </c>
      <c r="H159" s="181">
        <v>1.7669999999999999</v>
      </c>
      <c r="I159" s="182"/>
      <c r="J159" s="183">
        <f>ROUND(I159*H159,2)</f>
        <v>0</v>
      </c>
      <c r="K159" s="179" t="s">
        <v>183</v>
      </c>
      <c r="L159" s="38"/>
      <c r="M159" s="184" t="s">
        <v>19</v>
      </c>
      <c r="N159" s="185" t="s">
        <v>44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184</v>
      </c>
      <c r="AT159" s="188" t="s">
        <v>179</v>
      </c>
      <c r="AU159" s="188" t="s">
        <v>82</v>
      </c>
      <c r="AY159" s="16" t="s">
        <v>177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80</v>
      </c>
      <c r="BK159" s="189">
        <f>ROUND(I159*H159,2)</f>
        <v>0</v>
      </c>
      <c r="BL159" s="16" t="s">
        <v>184</v>
      </c>
      <c r="BM159" s="188" t="s">
        <v>334</v>
      </c>
    </row>
    <row r="160" spans="1:65" s="2" customFormat="1" ht="10.199999999999999">
      <c r="A160" s="33"/>
      <c r="B160" s="34"/>
      <c r="C160" s="35"/>
      <c r="D160" s="190" t="s">
        <v>186</v>
      </c>
      <c r="E160" s="35"/>
      <c r="F160" s="191" t="s">
        <v>335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186</v>
      </c>
      <c r="AU160" s="16" t="s">
        <v>82</v>
      </c>
    </row>
    <row r="161" spans="1:65" s="12" customFormat="1" ht="22.8" customHeight="1">
      <c r="B161" s="161"/>
      <c r="C161" s="162"/>
      <c r="D161" s="163" t="s">
        <v>72</v>
      </c>
      <c r="E161" s="175" t="s">
        <v>184</v>
      </c>
      <c r="F161" s="175" t="s">
        <v>336</v>
      </c>
      <c r="G161" s="162"/>
      <c r="H161" s="162"/>
      <c r="I161" s="165"/>
      <c r="J161" s="176">
        <f>BK161</f>
        <v>0</v>
      </c>
      <c r="K161" s="162"/>
      <c r="L161" s="167"/>
      <c r="M161" s="168"/>
      <c r="N161" s="169"/>
      <c r="O161" s="169"/>
      <c r="P161" s="170">
        <f>SUM(P162:P175)</f>
        <v>0</v>
      </c>
      <c r="Q161" s="169"/>
      <c r="R161" s="170">
        <f>SUM(R162:R175)</f>
        <v>0</v>
      </c>
      <c r="S161" s="169"/>
      <c r="T161" s="171">
        <f>SUM(T162:T175)</f>
        <v>0</v>
      </c>
      <c r="AR161" s="172" t="s">
        <v>80</v>
      </c>
      <c r="AT161" s="173" t="s">
        <v>72</v>
      </c>
      <c r="AU161" s="173" t="s">
        <v>80</v>
      </c>
      <c r="AY161" s="172" t="s">
        <v>177</v>
      </c>
      <c r="BK161" s="174">
        <f>SUM(BK162:BK175)</f>
        <v>0</v>
      </c>
    </row>
    <row r="162" spans="1:65" s="2" customFormat="1" ht="16.5" customHeight="1">
      <c r="A162" s="33"/>
      <c r="B162" s="34"/>
      <c r="C162" s="217" t="s">
        <v>337</v>
      </c>
      <c r="D162" s="217" t="s">
        <v>191</v>
      </c>
      <c r="E162" s="218" t="s">
        <v>338</v>
      </c>
      <c r="F162" s="219" t="s">
        <v>339</v>
      </c>
      <c r="G162" s="220" t="s">
        <v>286</v>
      </c>
      <c r="H162" s="221">
        <v>30</v>
      </c>
      <c r="I162" s="222"/>
      <c r="J162" s="223">
        <f t="shared" ref="J162:J175" si="0">ROUND(I162*H162,2)</f>
        <v>0</v>
      </c>
      <c r="K162" s="219" t="s">
        <v>19</v>
      </c>
      <c r="L162" s="224"/>
      <c r="M162" s="225" t="s">
        <v>19</v>
      </c>
      <c r="N162" s="226" t="s">
        <v>44</v>
      </c>
      <c r="O162" s="63"/>
      <c r="P162" s="186">
        <f t="shared" ref="P162:P175" si="1">O162*H162</f>
        <v>0</v>
      </c>
      <c r="Q162" s="186">
        <v>0</v>
      </c>
      <c r="R162" s="186">
        <f t="shared" ref="R162:R175" si="2">Q162*H162</f>
        <v>0</v>
      </c>
      <c r="S162" s="186">
        <v>0</v>
      </c>
      <c r="T162" s="187">
        <f t="shared" ref="T162:T175" si="3"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195</v>
      </c>
      <c r="AT162" s="188" t="s">
        <v>191</v>
      </c>
      <c r="AU162" s="188" t="s">
        <v>82</v>
      </c>
      <c r="AY162" s="16" t="s">
        <v>177</v>
      </c>
      <c r="BE162" s="189">
        <f t="shared" ref="BE162:BE175" si="4">IF(N162="základní",J162,0)</f>
        <v>0</v>
      </c>
      <c r="BF162" s="189">
        <f t="shared" ref="BF162:BF175" si="5">IF(N162="snížená",J162,0)</f>
        <v>0</v>
      </c>
      <c r="BG162" s="189">
        <f t="shared" ref="BG162:BG175" si="6">IF(N162="zákl. přenesená",J162,0)</f>
        <v>0</v>
      </c>
      <c r="BH162" s="189">
        <f t="shared" ref="BH162:BH175" si="7">IF(N162="sníž. přenesená",J162,0)</f>
        <v>0</v>
      </c>
      <c r="BI162" s="189">
        <f t="shared" ref="BI162:BI175" si="8">IF(N162="nulová",J162,0)</f>
        <v>0</v>
      </c>
      <c r="BJ162" s="16" t="s">
        <v>80</v>
      </c>
      <c r="BK162" s="189">
        <f t="shared" ref="BK162:BK175" si="9">ROUND(I162*H162,2)</f>
        <v>0</v>
      </c>
      <c r="BL162" s="16" t="s">
        <v>184</v>
      </c>
      <c r="BM162" s="188" t="s">
        <v>340</v>
      </c>
    </row>
    <row r="163" spans="1:65" s="2" customFormat="1" ht="16.5" customHeight="1">
      <c r="A163" s="33"/>
      <c r="B163" s="34"/>
      <c r="C163" s="217" t="s">
        <v>341</v>
      </c>
      <c r="D163" s="217" t="s">
        <v>191</v>
      </c>
      <c r="E163" s="218" t="s">
        <v>342</v>
      </c>
      <c r="F163" s="219" t="s">
        <v>343</v>
      </c>
      <c r="G163" s="220" t="s">
        <v>286</v>
      </c>
      <c r="H163" s="221">
        <v>30</v>
      </c>
      <c r="I163" s="222"/>
      <c r="J163" s="223">
        <f t="shared" si="0"/>
        <v>0</v>
      </c>
      <c r="K163" s="219" t="s">
        <v>19</v>
      </c>
      <c r="L163" s="224"/>
      <c r="M163" s="225" t="s">
        <v>19</v>
      </c>
      <c r="N163" s="226" t="s">
        <v>44</v>
      </c>
      <c r="O163" s="63"/>
      <c r="P163" s="186">
        <f t="shared" si="1"/>
        <v>0</v>
      </c>
      <c r="Q163" s="186">
        <v>0</v>
      </c>
      <c r="R163" s="186">
        <f t="shared" si="2"/>
        <v>0</v>
      </c>
      <c r="S163" s="186">
        <v>0</v>
      </c>
      <c r="T163" s="187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8" t="s">
        <v>195</v>
      </c>
      <c r="AT163" s="188" t="s">
        <v>191</v>
      </c>
      <c r="AU163" s="188" t="s">
        <v>82</v>
      </c>
      <c r="AY163" s="16" t="s">
        <v>177</v>
      </c>
      <c r="BE163" s="189">
        <f t="shared" si="4"/>
        <v>0</v>
      </c>
      <c r="BF163" s="189">
        <f t="shared" si="5"/>
        <v>0</v>
      </c>
      <c r="BG163" s="189">
        <f t="shared" si="6"/>
        <v>0</v>
      </c>
      <c r="BH163" s="189">
        <f t="shared" si="7"/>
        <v>0</v>
      </c>
      <c r="BI163" s="189">
        <f t="shared" si="8"/>
        <v>0</v>
      </c>
      <c r="BJ163" s="16" t="s">
        <v>80</v>
      </c>
      <c r="BK163" s="189">
        <f t="shared" si="9"/>
        <v>0</v>
      </c>
      <c r="BL163" s="16" t="s">
        <v>184</v>
      </c>
      <c r="BM163" s="188" t="s">
        <v>344</v>
      </c>
    </row>
    <row r="164" spans="1:65" s="2" customFormat="1" ht="16.5" customHeight="1">
      <c r="A164" s="33"/>
      <c r="B164" s="34"/>
      <c r="C164" s="217" t="s">
        <v>345</v>
      </c>
      <c r="D164" s="217" t="s">
        <v>191</v>
      </c>
      <c r="E164" s="218" t="s">
        <v>346</v>
      </c>
      <c r="F164" s="219" t="s">
        <v>347</v>
      </c>
      <c r="G164" s="220" t="s">
        <v>286</v>
      </c>
      <c r="H164" s="221">
        <v>30</v>
      </c>
      <c r="I164" s="222"/>
      <c r="J164" s="223">
        <f t="shared" si="0"/>
        <v>0</v>
      </c>
      <c r="K164" s="219" t="s">
        <v>19</v>
      </c>
      <c r="L164" s="224"/>
      <c r="M164" s="225" t="s">
        <v>19</v>
      </c>
      <c r="N164" s="226" t="s">
        <v>44</v>
      </c>
      <c r="O164" s="63"/>
      <c r="P164" s="186">
        <f t="shared" si="1"/>
        <v>0</v>
      </c>
      <c r="Q164" s="186">
        <v>0</v>
      </c>
      <c r="R164" s="186">
        <f t="shared" si="2"/>
        <v>0</v>
      </c>
      <c r="S164" s="186">
        <v>0</v>
      </c>
      <c r="T164" s="187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195</v>
      </c>
      <c r="AT164" s="188" t="s">
        <v>191</v>
      </c>
      <c r="AU164" s="188" t="s">
        <v>82</v>
      </c>
      <c r="AY164" s="16" t="s">
        <v>177</v>
      </c>
      <c r="BE164" s="189">
        <f t="shared" si="4"/>
        <v>0</v>
      </c>
      <c r="BF164" s="189">
        <f t="shared" si="5"/>
        <v>0</v>
      </c>
      <c r="BG164" s="189">
        <f t="shared" si="6"/>
        <v>0</v>
      </c>
      <c r="BH164" s="189">
        <f t="shared" si="7"/>
        <v>0</v>
      </c>
      <c r="BI164" s="189">
        <f t="shared" si="8"/>
        <v>0</v>
      </c>
      <c r="BJ164" s="16" t="s">
        <v>80</v>
      </c>
      <c r="BK164" s="189">
        <f t="shared" si="9"/>
        <v>0</v>
      </c>
      <c r="BL164" s="16" t="s">
        <v>184</v>
      </c>
      <c r="BM164" s="188" t="s">
        <v>348</v>
      </c>
    </row>
    <row r="165" spans="1:65" s="2" customFormat="1" ht="16.5" customHeight="1">
      <c r="A165" s="33"/>
      <c r="B165" s="34"/>
      <c r="C165" s="217" t="s">
        <v>349</v>
      </c>
      <c r="D165" s="217" t="s">
        <v>191</v>
      </c>
      <c r="E165" s="218" t="s">
        <v>350</v>
      </c>
      <c r="F165" s="219" t="s">
        <v>351</v>
      </c>
      <c r="G165" s="220" t="s">
        <v>286</v>
      </c>
      <c r="H165" s="221">
        <v>15</v>
      </c>
      <c r="I165" s="222"/>
      <c r="J165" s="223">
        <f t="shared" si="0"/>
        <v>0</v>
      </c>
      <c r="K165" s="219" t="s">
        <v>19</v>
      </c>
      <c r="L165" s="224"/>
      <c r="M165" s="225" t="s">
        <v>19</v>
      </c>
      <c r="N165" s="226" t="s">
        <v>44</v>
      </c>
      <c r="O165" s="63"/>
      <c r="P165" s="186">
        <f t="shared" si="1"/>
        <v>0</v>
      </c>
      <c r="Q165" s="186">
        <v>0</v>
      </c>
      <c r="R165" s="186">
        <f t="shared" si="2"/>
        <v>0</v>
      </c>
      <c r="S165" s="186">
        <v>0</v>
      </c>
      <c r="T165" s="187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8" t="s">
        <v>195</v>
      </c>
      <c r="AT165" s="188" t="s">
        <v>191</v>
      </c>
      <c r="AU165" s="188" t="s">
        <v>82</v>
      </c>
      <c r="AY165" s="16" t="s">
        <v>177</v>
      </c>
      <c r="BE165" s="189">
        <f t="shared" si="4"/>
        <v>0</v>
      </c>
      <c r="BF165" s="189">
        <f t="shared" si="5"/>
        <v>0</v>
      </c>
      <c r="BG165" s="189">
        <f t="shared" si="6"/>
        <v>0</v>
      </c>
      <c r="BH165" s="189">
        <f t="shared" si="7"/>
        <v>0</v>
      </c>
      <c r="BI165" s="189">
        <f t="shared" si="8"/>
        <v>0</v>
      </c>
      <c r="BJ165" s="16" t="s">
        <v>80</v>
      </c>
      <c r="BK165" s="189">
        <f t="shared" si="9"/>
        <v>0</v>
      </c>
      <c r="BL165" s="16" t="s">
        <v>184</v>
      </c>
      <c r="BM165" s="188" t="s">
        <v>352</v>
      </c>
    </row>
    <row r="166" spans="1:65" s="2" customFormat="1" ht="16.5" customHeight="1">
      <c r="A166" s="33"/>
      <c r="B166" s="34"/>
      <c r="C166" s="217" t="s">
        <v>353</v>
      </c>
      <c r="D166" s="217" t="s">
        <v>191</v>
      </c>
      <c r="E166" s="218" t="s">
        <v>354</v>
      </c>
      <c r="F166" s="219" t="s">
        <v>355</v>
      </c>
      <c r="G166" s="220" t="s">
        <v>286</v>
      </c>
      <c r="H166" s="221">
        <v>30</v>
      </c>
      <c r="I166" s="222"/>
      <c r="J166" s="223">
        <f t="shared" si="0"/>
        <v>0</v>
      </c>
      <c r="K166" s="219" t="s">
        <v>19</v>
      </c>
      <c r="L166" s="224"/>
      <c r="M166" s="225" t="s">
        <v>19</v>
      </c>
      <c r="N166" s="226" t="s">
        <v>44</v>
      </c>
      <c r="O166" s="63"/>
      <c r="P166" s="186">
        <f t="shared" si="1"/>
        <v>0</v>
      </c>
      <c r="Q166" s="186">
        <v>0</v>
      </c>
      <c r="R166" s="186">
        <f t="shared" si="2"/>
        <v>0</v>
      </c>
      <c r="S166" s="186">
        <v>0</v>
      </c>
      <c r="T166" s="187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195</v>
      </c>
      <c r="AT166" s="188" t="s">
        <v>191</v>
      </c>
      <c r="AU166" s="188" t="s">
        <v>82</v>
      </c>
      <c r="AY166" s="16" t="s">
        <v>177</v>
      </c>
      <c r="BE166" s="189">
        <f t="shared" si="4"/>
        <v>0</v>
      </c>
      <c r="BF166" s="189">
        <f t="shared" si="5"/>
        <v>0</v>
      </c>
      <c r="BG166" s="189">
        <f t="shared" si="6"/>
        <v>0</v>
      </c>
      <c r="BH166" s="189">
        <f t="shared" si="7"/>
        <v>0</v>
      </c>
      <c r="BI166" s="189">
        <f t="shared" si="8"/>
        <v>0</v>
      </c>
      <c r="BJ166" s="16" t="s">
        <v>80</v>
      </c>
      <c r="BK166" s="189">
        <f t="shared" si="9"/>
        <v>0</v>
      </c>
      <c r="BL166" s="16" t="s">
        <v>184</v>
      </c>
      <c r="BM166" s="188" t="s">
        <v>356</v>
      </c>
    </row>
    <row r="167" spans="1:65" s="2" customFormat="1" ht="16.5" customHeight="1">
      <c r="A167" s="33"/>
      <c r="B167" s="34"/>
      <c r="C167" s="217" t="s">
        <v>357</v>
      </c>
      <c r="D167" s="217" t="s">
        <v>191</v>
      </c>
      <c r="E167" s="218" t="s">
        <v>358</v>
      </c>
      <c r="F167" s="219" t="s">
        <v>359</v>
      </c>
      <c r="G167" s="220" t="s">
        <v>286</v>
      </c>
      <c r="H167" s="221">
        <v>15</v>
      </c>
      <c r="I167" s="222"/>
      <c r="J167" s="223">
        <f t="shared" si="0"/>
        <v>0</v>
      </c>
      <c r="K167" s="219" t="s">
        <v>19</v>
      </c>
      <c r="L167" s="224"/>
      <c r="M167" s="225" t="s">
        <v>19</v>
      </c>
      <c r="N167" s="226" t="s">
        <v>44</v>
      </c>
      <c r="O167" s="63"/>
      <c r="P167" s="186">
        <f t="shared" si="1"/>
        <v>0</v>
      </c>
      <c r="Q167" s="186">
        <v>0</v>
      </c>
      <c r="R167" s="186">
        <f t="shared" si="2"/>
        <v>0</v>
      </c>
      <c r="S167" s="186">
        <v>0</v>
      </c>
      <c r="T167" s="18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195</v>
      </c>
      <c r="AT167" s="188" t="s">
        <v>191</v>
      </c>
      <c r="AU167" s="188" t="s">
        <v>82</v>
      </c>
      <c r="AY167" s="16" t="s">
        <v>177</v>
      </c>
      <c r="BE167" s="189">
        <f t="shared" si="4"/>
        <v>0</v>
      </c>
      <c r="BF167" s="189">
        <f t="shared" si="5"/>
        <v>0</v>
      </c>
      <c r="BG167" s="189">
        <f t="shared" si="6"/>
        <v>0</v>
      </c>
      <c r="BH167" s="189">
        <f t="shared" si="7"/>
        <v>0</v>
      </c>
      <c r="BI167" s="189">
        <f t="shared" si="8"/>
        <v>0</v>
      </c>
      <c r="BJ167" s="16" t="s">
        <v>80</v>
      </c>
      <c r="BK167" s="189">
        <f t="shared" si="9"/>
        <v>0</v>
      </c>
      <c r="BL167" s="16" t="s">
        <v>184</v>
      </c>
      <c r="BM167" s="188" t="s">
        <v>360</v>
      </c>
    </row>
    <row r="168" spans="1:65" s="2" customFormat="1" ht="16.5" customHeight="1">
      <c r="A168" s="33"/>
      <c r="B168" s="34"/>
      <c r="C168" s="217" t="s">
        <v>361</v>
      </c>
      <c r="D168" s="217" t="s">
        <v>191</v>
      </c>
      <c r="E168" s="218" t="s">
        <v>366</v>
      </c>
      <c r="F168" s="219" t="s">
        <v>367</v>
      </c>
      <c r="G168" s="220" t="s">
        <v>286</v>
      </c>
      <c r="H168" s="221">
        <v>60</v>
      </c>
      <c r="I168" s="222"/>
      <c r="J168" s="223">
        <f t="shared" si="0"/>
        <v>0</v>
      </c>
      <c r="K168" s="219" t="s">
        <v>19</v>
      </c>
      <c r="L168" s="224"/>
      <c r="M168" s="225" t="s">
        <v>19</v>
      </c>
      <c r="N168" s="226" t="s">
        <v>44</v>
      </c>
      <c r="O168" s="63"/>
      <c r="P168" s="186">
        <f t="shared" si="1"/>
        <v>0</v>
      </c>
      <c r="Q168" s="186">
        <v>0</v>
      </c>
      <c r="R168" s="186">
        <f t="shared" si="2"/>
        <v>0</v>
      </c>
      <c r="S168" s="186">
        <v>0</v>
      </c>
      <c r="T168" s="18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8" t="s">
        <v>195</v>
      </c>
      <c r="AT168" s="188" t="s">
        <v>191</v>
      </c>
      <c r="AU168" s="188" t="s">
        <v>82</v>
      </c>
      <c r="AY168" s="16" t="s">
        <v>177</v>
      </c>
      <c r="BE168" s="189">
        <f t="shared" si="4"/>
        <v>0</v>
      </c>
      <c r="BF168" s="189">
        <f t="shared" si="5"/>
        <v>0</v>
      </c>
      <c r="BG168" s="189">
        <f t="shared" si="6"/>
        <v>0</v>
      </c>
      <c r="BH168" s="189">
        <f t="shared" si="7"/>
        <v>0</v>
      </c>
      <c r="BI168" s="189">
        <f t="shared" si="8"/>
        <v>0</v>
      </c>
      <c r="BJ168" s="16" t="s">
        <v>80</v>
      </c>
      <c r="BK168" s="189">
        <f t="shared" si="9"/>
        <v>0</v>
      </c>
      <c r="BL168" s="16" t="s">
        <v>184</v>
      </c>
      <c r="BM168" s="188" t="s">
        <v>368</v>
      </c>
    </row>
    <row r="169" spans="1:65" s="2" customFormat="1" ht="16.5" customHeight="1">
      <c r="A169" s="33"/>
      <c r="B169" s="34"/>
      <c r="C169" s="217" t="s">
        <v>365</v>
      </c>
      <c r="D169" s="217" t="s">
        <v>191</v>
      </c>
      <c r="E169" s="218" t="s">
        <v>370</v>
      </c>
      <c r="F169" s="219" t="s">
        <v>371</v>
      </c>
      <c r="G169" s="220" t="s">
        <v>286</v>
      </c>
      <c r="H169" s="221">
        <v>60</v>
      </c>
      <c r="I169" s="222"/>
      <c r="J169" s="223">
        <f t="shared" si="0"/>
        <v>0</v>
      </c>
      <c r="K169" s="219" t="s">
        <v>19</v>
      </c>
      <c r="L169" s="224"/>
      <c r="M169" s="225" t="s">
        <v>19</v>
      </c>
      <c r="N169" s="226" t="s">
        <v>44</v>
      </c>
      <c r="O169" s="63"/>
      <c r="P169" s="186">
        <f t="shared" si="1"/>
        <v>0</v>
      </c>
      <c r="Q169" s="186">
        <v>0</v>
      </c>
      <c r="R169" s="186">
        <f t="shared" si="2"/>
        <v>0</v>
      </c>
      <c r="S169" s="186">
        <v>0</v>
      </c>
      <c r="T169" s="18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195</v>
      </c>
      <c r="AT169" s="188" t="s">
        <v>191</v>
      </c>
      <c r="AU169" s="188" t="s">
        <v>82</v>
      </c>
      <c r="AY169" s="16" t="s">
        <v>177</v>
      </c>
      <c r="BE169" s="189">
        <f t="shared" si="4"/>
        <v>0</v>
      </c>
      <c r="BF169" s="189">
        <f t="shared" si="5"/>
        <v>0</v>
      </c>
      <c r="BG169" s="189">
        <f t="shared" si="6"/>
        <v>0</v>
      </c>
      <c r="BH169" s="189">
        <f t="shared" si="7"/>
        <v>0</v>
      </c>
      <c r="BI169" s="189">
        <f t="shared" si="8"/>
        <v>0</v>
      </c>
      <c r="BJ169" s="16" t="s">
        <v>80</v>
      </c>
      <c r="BK169" s="189">
        <f t="shared" si="9"/>
        <v>0</v>
      </c>
      <c r="BL169" s="16" t="s">
        <v>184</v>
      </c>
      <c r="BM169" s="188" t="s">
        <v>372</v>
      </c>
    </row>
    <row r="170" spans="1:65" s="2" customFormat="1" ht="16.5" customHeight="1">
      <c r="A170" s="33"/>
      <c r="B170" s="34"/>
      <c r="C170" s="217" t="s">
        <v>369</v>
      </c>
      <c r="D170" s="217" t="s">
        <v>191</v>
      </c>
      <c r="E170" s="218" t="s">
        <v>374</v>
      </c>
      <c r="F170" s="219" t="s">
        <v>375</v>
      </c>
      <c r="G170" s="220" t="s">
        <v>286</v>
      </c>
      <c r="H170" s="221">
        <v>60</v>
      </c>
      <c r="I170" s="222"/>
      <c r="J170" s="223">
        <f t="shared" si="0"/>
        <v>0</v>
      </c>
      <c r="K170" s="219" t="s">
        <v>19</v>
      </c>
      <c r="L170" s="224"/>
      <c r="M170" s="225" t="s">
        <v>19</v>
      </c>
      <c r="N170" s="226" t="s">
        <v>44</v>
      </c>
      <c r="O170" s="63"/>
      <c r="P170" s="186">
        <f t="shared" si="1"/>
        <v>0</v>
      </c>
      <c r="Q170" s="186">
        <v>0</v>
      </c>
      <c r="R170" s="186">
        <f t="shared" si="2"/>
        <v>0</v>
      </c>
      <c r="S170" s="186">
        <v>0</v>
      </c>
      <c r="T170" s="18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195</v>
      </c>
      <c r="AT170" s="188" t="s">
        <v>191</v>
      </c>
      <c r="AU170" s="188" t="s">
        <v>82</v>
      </c>
      <c r="AY170" s="16" t="s">
        <v>177</v>
      </c>
      <c r="BE170" s="189">
        <f t="shared" si="4"/>
        <v>0</v>
      </c>
      <c r="BF170" s="189">
        <f t="shared" si="5"/>
        <v>0</v>
      </c>
      <c r="BG170" s="189">
        <f t="shared" si="6"/>
        <v>0</v>
      </c>
      <c r="BH170" s="189">
        <f t="shared" si="7"/>
        <v>0</v>
      </c>
      <c r="BI170" s="189">
        <f t="shared" si="8"/>
        <v>0</v>
      </c>
      <c r="BJ170" s="16" t="s">
        <v>80</v>
      </c>
      <c r="BK170" s="189">
        <f t="shared" si="9"/>
        <v>0</v>
      </c>
      <c r="BL170" s="16" t="s">
        <v>184</v>
      </c>
      <c r="BM170" s="188" t="s">
        <v>376</v>
      </c>
    </row>
    <row r="171" spans="1:65" s="2" customFormat="1" ht="16.5" customHeight="1">
      <c r="A171" s="33"/>
      <c r="B171" s="34"/>
      <c r="C171" s="217" t="s">
        <v>373</v>
      </c>
      <c r="D171" s="217" t="s">
        <v>191</v>
      </c>
      <c r="E171" s="218" t="s">
        <v>378</v>
      </c>
      <c r="F171" s="219" t="s">
        <v>379</v>
      </c>
      <c r="G171" s="220" t="s">
        <v>286</v>
      </c>
      <c r="H171" s="221">
        <v>120</v>
      </c>
      <c r="I171" s="222"/>
      <c r="J171" s="223">
        <f t="shared" si="0"/>
        <v>0</v>
      </c>
      <c r="K171" s="219" t="s">
        <v>19</v>
      </c>
      <c r="L171" s="224"/>
      <c r="M171" s="225" t="s">
        <v>19</v>
      </c>
      <c r="N171" s="226" t="s">
        <v>44</v>
      </c>
      <c r="O171" s="63"/>
      <c r="P171" s="186">
        <f t="shared" si="1"/>
        <v>0</v>
      </c>
      <c r="Q171" s="186">
        <v>0</v>
      </c>
      <c r="R171" s="186">
        <f t="shared" si="2"/>
        <v>0</v>
      </c>
      <c r="S171" s="186">
        <v>0</v>
      </c>
      <c r="T171" s="18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8" t="s">
        <v>195</v>
      </c>
      <c r="AT171" s="188" t="s">
        <v>191</v>
      </c>
      <c r="AU171" s="188" t="s">
        <v>82</v>
      </c>
      <c r="AY171" s="16" t="s">
        <v>177</v>
      </c>
      <c r="BE171" s="189">
        <f t="shared" si="4"/>
        <v>0</v>
      </c>
      <c r="BF171" s="189">
        <f t="shared" si="5"/>
        <v>0</v>
      </c>
      <c r="BG171" s="189">
        <f t="shared" si="6"/>
        <v>0</v>
      </c>
      <c r="BH171" s="189">
        <f t="shared" si="7"/>
        <v>0</v>
      </c>
      <c r="BI171" s="189">
        <f t="shared" si="8"/>
        <v>0</v>
      </c>
      <c r="BJ171" s="16" t="s">
        <v>80</v>
      </c>
      <c r="BK171" s="189">
        <f t="shared" si="9"/>
        <v>0</v>
      </c>
      <c r="BL171" s="16" t="s">
        <v>184</v>
      </c>
      <c r="BM171" s="188" t="s">
        <v>380</v>
      </c>
    </row>
    <row r="172" spans="1:65" s="2" customFormat="1" ht="16.5" customHeight="1">
      <c r="A172" s="33"/>
      <c r="B172" s="34"/>
      <c r="C172" s="217" t="s">
        <v>377</v>
      </c>
      <c r="D172" s="217" t="s">
        <v>191</v>
      </c>
      <c r="E172" s="218" t="s">
        <v>382</v>
      </c>
      <c r="F172" s="219" t="s">
        <v>383</v>
      </c>
      <c r="G172" s="220" t="s">
        <v>286</v>
      </c>
      <c r="H172" s="221">
        <v>120</v>
      </c>
      <c r="I172" s="222"/>
      <c r="J172" s="223">
        <f t="shared" si="0"/>
        <v>0</v>
      </c>
      <c r="K172" s="219" t="s">
        <v>19</v>
      </c>
      <c r="L172" s="224"/>
      <c r="M172" s="225" t="s">
        <v>19</v>
      </c>
      <c r="N172" s="226" t="s">
        <v>44</v>
      </c>
      <c r="O172" s="63"/>
      <c r="P172" s="186">
        <f t="shared" si="1"/>
        <v>0</v>
      </c>
      <c r="Q172" s="186">
        <v>0</v>
      </c>
      <c r="R172" s="186">
        <f t="shared" si="2"/>
        <v>0</v>
      </c>
      <c r="S172" s="186">
        <v>0</v>
      </c>
      <c r="T172" s="18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8" t="s">
        <v>195</v>
      </c>
      <c r="AT172" s="188" t="s">
        <v>191</v>
      </c>
      <c r="AU172" s="188" t="s">
        <v>82</v>
      </c>
      <c r="AY172" s="16" t="s">
        <v>177</v>
      </c>
      <c r="BE172" s="189">
        <f t="shared" si="4"/>
        <v>0</v>
      </c>
      <c r="BF172" s="189">
        <f t="shared" si="5"/>
        <v>0</v>
      </c>
      <c r="BG172" s="189">
        <f t="shared" si="6"/>
        <v>0</v>
      </c>
      <c r="BH172" s="189">
        <f t="shared" si="7"/>
        <v>0</v>
      </c>
      <c r="BI172" s="189">
        <f t="shared" si="8"/>
        <v>0</v>
      </c>
      <c r="BJ172" s="16" t="s">
        <v>80</v>
      </c>
      <c r="BK172" s="189">
        <f t="shared" si="9"/>
        <v>0</v>
      </c>
      <c r="BL172" s="16" t="s">
        <v>184</v>
      </c>
      <c r="BM172" s="188" t="s">
        <v>384</v>
      </c>
    </row>
    <row r="173" spans="1:65" s="2" customFormat="1" ht="16.5" customHeight="1">
      <c r="A173" s="33"/>
      <c r="B173" s="34"/>
      <c r="C173" s="217" t="s">
        <v>381</v>
      </c>
      <c r="D173" s="217" t="s">
        <v>191</v>
      </c>
      <c r="E173" s="218" t="s">
        <v>386</v>
      </c>
      <c r="F173" s="219" t="s">
        <v>387</v>
      </c>
      <c r="G173" s="220" t="s">
        <v>286</v>
      </c>
      <c r="H173" s="221">
        <v>180</v>
      </c>
      <c r="I173" s="222"/>
      <c r="J173" s="223">
        <f t="shared" si="0"/>
        <v>0</v>
      </c>
      <c r="K173" s="219" t="s">
        <v>19</v>
      </c>
      <c r="L173" s="224"/>
      <c r="M173" s="225" t="s">
        <v>19</v>
      </c>
      <c r="N173" s="226" t="s">
        <v>44</v>
      </c>
      <c r="O173" s="63"/>
      <c r="P173" s="186">
        <f t="shared" si="1"/>
        <v>0</v>
      </c>
      <c r="Q173" s="186">
        <v>0</v>
      </c>
      <c r="R173" s="186">
        <f t="shared" si="2"/>
        <v>0</v>
      </c>
      <c r="S173" s="186">
        <v>0</v>
      </c>
      <c r="T173" s="18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195</v>
      </c>
      <c r="AT173" s="188" t="s">
        <v>191</v>
      </c>
      <c r="AU173" s="188" t="s">
        <v>82</v>
      </c>
      <c r="AY173" s="16" t="s">
        <v>177</v>
      </c>
      <c r="BE173" s="189">
        <f t="shared" si="4"/>
        <v>0</v>
      </c>
      <c r="BF173" s="189">
        <f t="shared" si="5"/>
        <v>0</v>
      </c>
      <c r="BG173" s="189">
        <f t="shared" si="6"/>
        <v>0</v>
      </c>
      <c r="BH173" s="189">
        <f t="shared" si="7"/>
        <v>0</v>
      </c>
      <c r="BI173" s="189">
        <f t="shared" si="8"/>
        <v>0</v>
      </c>
      <c r="BJ173" s="16" t="s">
        <v>80</v>
      </c>
      <c r="BK173" s="189">
        <f t="shared" si="9"/>
        <v>0</v>
      </c>
      <c r="BL173" s="16" t="s">
        <v>184</v>
      </c>
      <c r="BM173" s="188" t="s">
        <v>388</v>
      </c>
    </row>
    <row r="174" spans="1:65" s="2" customFormat="1" ht="16.5" customHeight="1">
      <c r="A174" s="33"/>
      <c r="B174" s="34"/>
      <c r="C174" s="217" t="s">
        <v>385</v>
      </c>
      <c r="D174" s="217" t="s">
        <v>191</v>
      </c>
      <c r="E174" s="218" t="s">
        <v>394</v>
      </c>
      <c r="F174" s="219" t="s">
        <v>395</v>
      </c>
      <c r="G174" s="220" t="s">
        <v>286</v>
      </c>
      <c r="H174" s="221">
        <v>30</v>
      </c>
      <c r="I174" s="222"/>
      <c r="J174" s="223">
        <f t="shared" si="0"/>
        <v>0</v>
      </c>
      <c r="K174" s="219" t="s">
        <v>19</v>
      </c>
      <c r="L174" s="224"/>
      <c r="M174" s="225" t="s">
        <v>19</v>
      </c>
      <c r="N174" s="226" t="s">
        <v>44</v>
      </c>
      <c r="O174" s="63"/>
      <c r="P174" s="186">
        <f t="shared" si="1"/>
        <v>0</v>
      </c>
      <c r="Q174" s="186">
        <v>0</v>
      </c>
      <c r="R174" s="186">
        <f t="shared" si="2"/>
        <v>0</v>
      </c>
      <c r="S174" s="186">
        <v>0</v>
      </c>
      <c r="T174" s="187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195</v>
      </c>
      <c r="AT174" s="188" t="s">
        <v>191</v>
      </c>
      <c r="AU174" s="188" t="s">
        <v>82</v>
      </c>
      <c r="AY174" s="16" t="s">
        <v>177</v>
      </c>
      <c r="BE174" s="189">
        <f t="shared" si="4"/>
        <v>0</v>
      </c>
      <c r="BF174" s="189">
        <f t="shared" si="5"/>
        <v>0</v>
      </c>
      <c r="BG174" s="189">
        <f t="shared" si="6"/>
        <v>0</v>
      </c>
      <c r="BH174" s="189">
        <f t="shared" si="7"/>
        <v>0</v>
      </c>
      <c r="BI174" s="189">
        <f t="shared" si="8"/>
        <v>0</v>
      </c>
      <c r="BJ174" s="16" t="s">
        <v>80</v>
      </c>
      <c r="BK174" s="189">
        <f t="shared" si="9"/>
        <v>0</v>
      </c>
      <c r="BL174" s="16" t="s">
        <v>184</v>
      </c>
      <c r="BM174" s="188" t="s">
        <v>396</v>
      </c>
    </row>
    <row r="175" spans="1:65" s="2" customFormat="1" ht="16.5" customHeight="1">
      <c r="A175" s="33"/>
      <c r="B175" s="34"/>
      <c r="C175" s="217" t="s">
        <v>389</v>
      </c>
      <c r="D175" s="217" t="s">
        <v>191</v>
      </c>
      <c r="E175" s="218" t="s">
        <v>398</v>
      </c>
      <c r="F175" s="219" t="s">
        <v>399</v>
      </c>
      <c r="G175" s="220" t="s">
        <v>286</v>
      </c>
      <c r="H175" s="221">
        <v>30</v>
      </c>
      <c r="I175" s="222"/>
      <c r="J175" s="223">
        <f t="shared" si="0"/>
        <v>0</v>
      </c>
      <c r="K175" s="219" t="s">
        <v>19</v>
      </c>
      <c r="L175" s="224"/>
      <c r="M175" s="225" t="s">
        <v>19</v>
      </c>
      <c r="N175" s="226" t="s">
        <v>44</v>
      </c>
      <c r="O175" s="63"/>
      <c r="P175" s="186">
        <f t="shared" si="1"/>
        <v>0</v>
      </c>
      <c r="Q175" s="186">
        <v>0</v>
      </c>
      <c r="R175" s="186">
        <f t="shared" si="2"/>
        <v>0</v>
      </c>
      <c r="S175" s="186">
        <v>0</v>
      </c>
      <c r="T175" s="18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195</v>
      </c>
      <c r="AT175" s="188" t="s">
        <v>191</v>
      </c>
      <c r="AU175" s="188" t="s">
        <v>82</v>
      </c>
      <c r="AY175" s="16" t="s">
        <v>177</v>
      </c>
      <c r="BE175" s="189">
        <f t="shared" si="4"/>
        <v>0</v>
      </c>
      <c r="BF175" s="189">
        <f t="shared" si="5"/>
        <v>0</v>
      </c>
      <c r="BG175" s="189">
        <f t="shared" si="6"/>
        <v>0</v>
      </c>
      <c r="BH175" s="189">
        <f t="shared" si="7"/>
        <v>0</v>
      </c>
      <c r="BI175" s="189">
        <f t="shared" si="8"/>
        <v>0</v>
      </c>
      <c r="BJ175" s="16" t="s">
        <v>80</v>
      </c>
      <c r="BK175" s="189">
        <f t="shared" si="9"/>
        <v>0</v>
      </c>
      <c r="BL175" s="16" t="s">
        <v>184</v>
      </c>
      <c r="BM175" s="188" t="s">
        <v>400</v>
      </c>
    </row>
    <row r="176" spans="1:65" s="12" customFormat="1" ht="25.95" customHeight="1">
      <c r="B176" s="161"/>
      <c r="C176" s="162"/>
      <c r="D176" s="163" t="s">
        <v>72</v>
      </c>
      <c r="E176" s="164" t="s">
        <v>401</v>
      </c>
      <c r="F176" s="164" t="s">
        <v>402</v>
      </c>
      <c r="G176" s="162"/>
      <c r="H176" s="162"/>
      <c r="I176" s="165"/>
      <c r="J176" s="166">
        <f>BK176</f>
        <v>0</v>
      </c>
      <c r="K176" s="162"/>
      <c r="L176" s="167"/>
      <c r="M176" s="168"/>
      <c r="N176" s="169"/>
      <c r="O176" s="169"/>
      <c r="P176" s="170">
        <f>P177+P185</f>
        <v>0</v>
      </c>
      <c r="Q176" s="169"/>
      <c r="R176" s="170">
        <f>R177+R185</f>
        <v>0</v>
      </c>
      <c r="S176" s="169"/>
      <c r="T176" s="171">
        <f>T177+T185</f>
        <v>0</v>
      </c>
      <c r="AR176" s="172" t="s">
        <v>210</v>
      </c>
      <c r="AT176" s="173" t="s">
        <v>72</v>
      </c>
      <c r="AU176" s="173" t="s">
        <v>73</v>
      </c>
      <c r="AY176" s="172" t="s">
        <v>177</v>
      </c>
      <c r="BK176" s="174">
        <f>BK177+BK185</f>
        <v>0</v>
      </c>
    </row>
    <row r="177" spans="1:65" s="12" customFormat="1" ht="22.8" customHeight="1">
      <c r="B177" s="161"/>
      <c r="C177" s="162"/>
      <c r="D177" s="163" t="s">
        <v>72</v>
      </c>
      <c r="E177" s="175" t="s">
        <v>403</v>
      </c>
      <c r="F177" s="175" t="s">
        <v>404</v>
      </c>
      <c r="G177" s="162"/>
      <c r="H177" s="162"/>
      <c r="I177" s="165"/>
      <c r="J177" s="176">
        <f>BK177</f>
        <v>0</v>
      </c>
      <c r="K177" s="162"/>
      <c r="L177" s="167"/>
      <c r="M177" s="168"/>
      <c r="N177" s="169"/>
      <c r="O177" s="169"/>
      <c r="P177" s="170">
        <f>SUM(P178:P184)</f>
        <v>0</v>
      </c>
      <c r="Q177" s="169"/>
      <c r="R177" s="170">
        <f>SUM(R178:R184)</f>
        <v>0</v>
      </c>
      <c r="S177" s="169"/>
      <c r="T177" s="171">
        <f>SUM(T178:T184)</f>
        <v>0</v>
      </c>
      <c r="AR177" s="172" t="s">
        <v>210</v>
      </c>
      <c r="AT177" s="173" t="s">
        <v>72</v>
      </c>
      <c r="AU177" s="173" t="s">
        <v>80</v>
      </c>
      <c r="AY177" s="172" t="s">
        <v>177</v>
      </c>
      <c r="BK177" s="174">
        <f>SUM(BK178:BK184)</f>
        <v>0</v>
      </c>
    </row>
    <row r="178" spans="1:65" s="2" customFormat="1" ht="16.5" customHeight="1">
      <c r="A178" s="33"/>
      <c r="B178" s="34"/>
      <c r="C178" s="177" t="s">
        <v>393</v>
      </c>
      <c r="D178" s="177" t="s">
        <v>179</v>
      </c>
      <c r="E178" s="178" t="s">
        <v>406</v>
      </c>
      <c r="F178" s="179" t="s">
        <v>407</v>
      </c>
      <c r="G178" s="180" t="s">
        <v>243</v>
      </c>
      <c r="H178" s="181">
        <v>487</v>
      </c>
      <c r="I178" s="182"/>
      <c r="J178" s="183">
        <f>ROUND(I178*H178,2)</f>
        <v>0</v>
      </c>
      <c r="K178" s="179" t="s">
        <v>183</v>
      </c>
      <c r="L178" s="38"/>
      <c r="M178" s="184" t="s">
        <v>19</v>
      </c>
      <c r="N178" s="185" t="s">
        <v>44</v>
      </c>
      <c r="O178" s="63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408</v>
      </c>
      <c r="AT178" s="188" t="s">
        <v>179</v>
      </c>
      <c r="AU178" s="188" t="s">
        <v>82</v>
      </c>
      <c r="AY178" s="16" t="s">
        <v>177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6" t="s">
        <v>80</v>
      </c>
      <c r="BK178" s="189">
        <f>ROUND(I178*H178,2)</f>
        <v>0</v>
      </c>
      <c r="BL178" s="16" t="s">
        <v>408</v>
      </c>
      <c r="BM178" s="188" t="s">
        <v>409</v>
      </c>
    </row>
    <row r="179" spans="1:65" s="2" customFormat="1" ht="10.199999999999999">
      <c r="A179" s="33"/>
      <c r="B179" s="34"/>
      <c r="C179" s="35"/>
      <c r="D179" s="190" t="s">
        <v>186</v>
      </c>
      <c r="E179" s="35"/>
      <c r="F179" s="191" t="s">
        <v>410</v>
      </c>
      <c r="G179" s="35"/>
      <c r="H179" s="35"/>
      <c r="I179" s="192"/>
      <c r="J179" s="35"/>
      <c r="K179" s="35"/>
      <c r="L179" s="38"/>
      <c r="M179" s="193"/>
      <c r="N179" s="19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186</v>
      </c>
      <c r="AU179" s="16" t="s">
        <v>82</v>
      </c>
    </row>
    <row r="180" spans="1:65" s="2" customFormat="1" ht="16.5" customHeight="1">
      <c r="A180" s="33"/>
      <c r="B180" s="34"/>
      <c r="C180" s="177" t="s">
        <v>397</v>
      </c>
      <c r="D180" s="177" t="s">
        <v>179</v>
      </c>
      <c r="E180" s="178" t="s">
        <v>412</v>
      </c>
      <c r="F180" s="179" t="s">
        <v>413</v>
      </c>
      <c r="G180" s="180" t="s">
        <v>414</v>
      </c>
      <c r="H180" s="181">
        <v>1</v>
      </c>
      <c r="I180" s="182"/>
      <c r="J180" s="183">
        <f>ROUND(I180*H180,2)</f>
        <v>0</v>
      </c>
      <c r="K180" s="179" t="s">
        <v>183</v>
      </c>
      <c r="L180" s="38"/>
      <c r="M180" s="184" t="s">
        <v>19</v>
      </c>
      <c r="N180" s="185" t="s">
        <v>44</v>
      </c>
      <c r="O180" s="63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8" t="s">
        <v>408</v>
      </c>
      <c r="AT180" s="188" t="s">
        <v>179</v>
      </c>
      <c r="AU180" s="188" t="s">
        <v>82</v>
      </c>
      <c r="AY180" s="16" t="s">
        <v>177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6" t="s">
        <v>80</v>
      </c>
      <c r="BK180" s="189">
        <f>ROUND(I180*H180,2)</f>
        <v>0</v>
      </c>
      <c r="BL180" s="16" t="s">
        <v>408</v>
      </c>
      <c r="BM180" s="188" t="s">
        <v>415</v>
      </c>
    </row>
    <row r="181" spans="1:65" s="2" customFormat="1" ht="10.199999999999999">
      <c r="A181" s="33"/>
      <c r="B181" s="34"/>
      <c r="C181" s="35"/>
      <c r="D181" s="190" t="s">
        <v>186</v>
      </c>
      <c r="E181" s="35"/>
      <c r="F181" s="191" t="s">
        <v>416</v>
      </c>
      <c r="G181" s="35"/>
      <c r="H181" s="35"/>
      <c r="I181" s="192"/>
      <c r="J181" s="35"/>
      <c r="K181" s="35"/>
      <c r="L181" s="38"/>
      <c r="M181" s="193"/>
      <c r="N181" s="194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186</v>
      </c>
      <c r="AU181" s="16" t="s">
        <v>82</v>
      </c>
    </row>
    <row r="182" spans="1:65" s="2" customFormat="1" ht="16.5" customHeight="1">
      <c r="A182" s="33"/>
      <c r="B182" s="34"/>
      <c r="C182" s="177" t="s">
        <v>405</v>
      </c>
      <c r="D182" s="177" t="s">
        <v>179</v>
      </c>
      <c r="E182" s="178" t="s">
        <v>418</v>
      </c>
      <c r="F182" s="179" t="s">
        <v>419</v>
      </c>
      <c r="G182" s="180" t="s">
        <v>414</v>
      </c>
      <c r="H182" s="181">
        <v>1</v>
      </c>
      <c r="I182" s="182"/>
      <c r="J182" s="183">
        <f>ROUND(I182*H182,2)</f>
        <v>0</v>
      </c>
      <c r="K182" s="179" t="s">
        <v>183</v>
      </c>
      <c r="L182" s="38"/>
      <c r="M182" s="184" t="s">
        <v>19</v>
      </c>
      <c r="N182" s="185" t="s">
        <v>44</v>
      </c>
      <c r="O182" s="63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408</v>
      </c>
      <c r="AT182" s="188" t="s">
        <v>179</v>
      </c>
      <c r="AU182" s="188" t="s">
        <v>82</v>
      </c>
      <c r="AY182" s="16" t="s">
        <v>177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80</v>
      </c>
      <c r="BK182" s="189">
        <f>ROUND(I182*H182,2)</f>
        <v>0</v>
      </c>
      <c r="BL182" s="16" t="s">
        <v>408</v>
      </c>
      <c r="BM182" s="188" t="s">
        <v>420</v>
      </c>
    </row>
    <row r="183" spans="1:65" s="2" customFormat="1" ht="10.199999999999999">
      <c r="A183" s="33"/>
      <c r="B183" s="34"/>
      <c r="C183" s="35"/>
      <c r="D183" s="190" t="s">
        <v>186</v>
      </c>
      <c r="E183" s="35"/>
      <c r="F183" s="191" t="s">
        <v>421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186</v>
      </c>
      <c r="AU183" s="16" t="s">
        <v>82</v>
      </c>
    </row>
    <row r="184" spans="1:65" s="2" customFormat="1" ht="16.5" customHeight="1">
      <c r="A184" s="33"/>
      <c r="B184" s="34"/>
      <c r="C184" s="177" t="s">
        <v>411</v>
      </c>
      <c r="D184" s="177" t="s">
        <v>179</v>
      </c>
      <c r="E184" s="178" t="s">
        <v>423</v>
      </c>
      <c r="F184" s="179" t="s">
        <v>424</v>
      </c>
      <c r="G184" s="180" t="s">
        <v>414</v>
      </c>
      <c r="H184" s="181">
        <v>1</v>
      </c>
      <c r="I184" s="182"/>
      <c r="J184" s="183">
        <f>ROUND(I184*H184,2)</f>
        <v>0</v>
      </c>
      <c r="K184" s="179" t="s">
        <v>19</v>
      </c>
      <c r="L184" s="38"/>
      <c r="M184" s="184" t="s">
        <v>19</v>
      </c>
      <c r="N184" s="185" t="s">
        <v>44</v>
      </c>
      <c r="O184" s="63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8" t="s">
        <v>408</v>
      </c>
      <c r="AT184" s="188" t="s">
        <v>179</v>
      </c>
      <c r="AU184" s="188" t="s">
        <v>82</v>
      </c>
      <c r="AY184" s="16" t="s">
        <v>177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6" t="s">
        <v>80</v>
      </c>
      <c r="BK184" s="189">
        <f>ROUND(I184*H184,2)</f>
        <v>0</v>
      </c>
      <c r="BL184" s="16" t="s">
        <v>408</v>
      </c>
      <c r="BM184" s="188" t="s">
        <v>425</v>
      </c>
    </row>
    <row r="185" spans="1:65" s="12" customFormat="1" ht="22.8" customHeight="1">
      <c r="B185" s="161"/>
      <c r="C185" s="162"/>
      <c r="D185" s="163" t="s">
        <v>72</v>
      </c>
      <c r="E185" s="175" t="s">
        <v>426</v>
      </c>
      <c r="F185" s="175" t="s">
        <v>427</v>
      </c>
      <c r="G185" s="162"/>
      <c r="H185" s="162"/>
      <c r="I185" s="165"/>
      <c r="J185" s="176">
        <f>BK185</f>
        <v>0</v>
      </c>
      <c r="K185" s="162"/>
      <c r="L185" s="167"/>
      <c r="M185" s="168"/>
      <c r="N185" s="169"/>
      <c r="O185" s="169"/>
      <c r="P185" s="170">
        <f>SUM(P186:P187)</f>
        <v>0</v>
      </c>
      <c r="Q185" s="169"/>
      <c r="R185" s="170">
        <f>SUM(R186:R187)</f>
        <v>0</v>
      </c>
      <c r="S185" s="169"/>
      <c r="T185" s="171">
        <f>SUM(T186:T187)</f>
        <v>0</v>
      </c>
      <c r="AR185" s="172" t="s">
        <v>210</v>
      </c>
      <c r="AT185" s="173" t="s">
        <v>72</v>
      </c>
      <c r="AU185" s="173" t="s">
        <v>80</v>
      </c>
      <c r="AY185" s="172" t="s">
        <v>177</v>
      </c>
      <c r="BK185" s="174">
        <f>SUM(BK186:BK187)</f>
        <v>0</v>
      </c>
    </row>
    <row r="186" spans="1:65" s="2" customFormat="1" ht="16.5" customHeight="1">
      <c r="A186" s="33"/>
      <c r="B186" s="34"/>
      <c r="C186" s="177" t="s">
        <v>417</v>
      </c>
      <c r="D186" s="177" t="s">
        <v>179</v>
      </c>
      <c r="E186" s="178" t="s">
        <v>429</v>
      </c>
      <c r="F186" s="179" t="s">
        <v>430</v>
      </c>
      <c r="G186" s="180" t="s">
        <v>431</v>
      </c>
      <c r="H186" s="181">
        <v>1</v>
      </c>
      <c r="I186" s="182"/>
      <c r="J186" s="183">
        <f>ROUND(I186*H186,2)</f>
        <v>0</v>
      </c>
      <c r="K186" s="179" t="s">
        <v>183</v>
      </c>
      <c r="L186" s="38"/>
      <c r="M186" s="184" t="s">
        <v>19</v>
      </c>
      <c r="N186" s="185" t="s">
        <v>44</v>
      </c>
      <c r="O186" s="63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8" t="s">
        <v>408</v>
      </c>
      <c r="AT186" s="188" t="s">
        <v>179</v>
      </c>
      <c r="AU186" s="188" t="s">
        <v>82</v>
      </c>
      <c r="AY186" s="16" t="s">
        <v>177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6" t="s">
        <v>80</v>
      </c>
      <c r="BK186" s="189">
        <f>ROUND(I186*H186,2)</f>
        <v>0</v>
      </c>
      <c r="BL186" s="16" t="s">
        <v>408</v>
      </c>
      <c r="BM186" s="188" t="s">
        <v>432</v>
      </c>
    </row>
    <row r="187" spans="1:65" s="2" customFormat="1" ht="10.199999999999999">
      <c r="A187" s="33"/>
      <c r="B187" s="34"/>
      <c r="C187" s="35"/>
      <c r="D187" s="190" t="s">
        <v>186</v>
      </c>
      <c r="E187" s="35"/>
      <c r="F187" s="191" t="s">
        <v>433</v>
      </c>
      <c r="G187" s="35"/>
      <c r="H187" s="35"/>
      <c r="I187" s="192"/>
      <c r="J187" s="35"/>
      <c r="K187" s="35"/>
      <c r="L187" s="38"/>
      <c r="M187" s="227"/>
      <c r="N187" s="228"/>
      <c r="O187" s="229"/>
      <c r="P187" s="229"/>
      <c r="Q187" s="229"/>
      <c r="R187" s="229"/>
      <c r="S187" s="229"/>
      <c r="T187" s="23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186</v>
      </c>
      <c r="AU187" s="16" t="s">
        <v>82</v>
      </c>
    </row>
    <row r="188" spans="1:65" s="2" customFormat="1" ht="6.9" customHeight="1">
      <c r="A188" s="33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38"/>
      <c r="M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</row>
  </sheetData>
  <sheetProtection algorithmName="SHA-512" hashValue="UbmByPeE9/M7tTVkEBdmfnrgICNi/471C0viajNF8yq64UPqPrAqtckT09FPZKTygqvFXpG6iEBdp9OHlbZLZg==" saltValue="NrRZVILGB8XKnnk5CYcUE6pSnEWJ3Njg/pLrdO3/eX+SfknpZpj+cCH/quCbseoHrUU0YqoMVrnUPRwNnJAwJA==" spinCount="100000" sheet="1" objects="1" scenarios="1" formatColumns="0" formatRows="0" autoFilter="0"/>
  <autoFilter ref="C86:K187" xr:uid="{00000000-0009-0000-0000-000009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900-000000000000}"/>
    <hyperlink ref="F97" r:id="rId2" xr:uid="{00000000-0004-0000-0900-000001000000}"/>
    <hyperlink ref="F101" r:id="rId3" xr:uid="{00000000-0004-0000-0900-000002000000}"/>
    <hyperlink ref="F103" r:id="rId4" xr:uid="{00000000-0004-0000-0900-000003000000}"/>
    <hyperlink ref="F105" r:id="rId5" xr:uid="{00000000-0004-0000-0900-000004000000}"/>
    <hyperlink ref="F107" r:id="rId6" xr:uid="{00000000-0004-0000-0900-000005000000}"/>
    <hyperlink ref="F120" r:id="rId7" xr:uid="{00000000-0004-0000-0900-000006000000}"/>
    <hyperlink ref="F130" r:id="rId8" xr:uid="{00000000-0004-0000-0900-000007000000}"/>
    <hyperlink ref="F134" r:id="rId9" xr:uid="{00000000-0004-0000-0900-000008000000}"/>
    <hyperlink ref="F139" r:id="rId10" xr:uid="{00000000-0004-0000-0900-000009000000}"/>
    <hyperlink ref="F143" r:id="rId11" xr:uid="{00000000-0004-0000-0900-00000A000000}"/>
    <hyperlink ref="F148" r:id="rId12" xr:uid="{00000000-0004-0000-0900-00000B000000}"/>
    <hyperlink ref="F155" r:id="rId13" xr:uid="{00000000-0004-0000-0900-00000C000000}"/>
    <hyperlink ref="F157" r:id="rId14" xr:uid="{00000000-0004-0000-0900-00000D000000}"/>
    <hyperlink ref="F160" r:id="rId15" xr:uid="{00000000-0004-0000-0900-00000E000000}"/>
    <hyperlink ref="F179" r:id="rId16" xr:uid="{00000000-0004-0000-0900-00000F000000}"/>
    <hyperlink ref="F181" r:id="rId17" xr:uid="{00000000-0004-0000-0900-000010000000}"/>
    <hyperlink ref="F183" r:id="rId18" xr:uid="{00000000-0004-0000-0900-000011000000}"/>
    <hyperlink ref="F187" r:id="rId19" xr:uid="{00000000-0004-0000-09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112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549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571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550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549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SO-3-1N - TEO3 - následná péče 1.rok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3694,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572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549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SO-3-1N - TEO3 - následná péče 1.rok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3694,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1.08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1.08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573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1.08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80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8182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440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574</v>
      </c>
      <c r="G92" s="196"/>
      <c r="H92" s="200">
        <v>8182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82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54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443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575</v>
      </c>
      <c r="G95" s="196"/>
      <c r="H95" s="200">
        <v>54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198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5.4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1.08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446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576</v>
      </c>
      <c r="G98" s="196"/>
      <c r="H98" s="200">
        <v>5.4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184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16.2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451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577</v>
      </c>
      <c r="G101" s="196"/>
      <c r="H101" s="200">
        <v>16.2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210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810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455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578</v>
      </c>
      <c r="G105" s="196"/>
      <c r="H105" s="200">
        <v>810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215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3.24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459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579</v>
      </c>
      <c r="G107" s="196"/>
      <c r="H107" s="200">
        <v>3.24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220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38.880000000000003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461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580</v>
      </c>
      <c r="G110" s="196"/>
      <c r="H110" s="200">
        <v>38.880000000000003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195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38.880000000000003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464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233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233.28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465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581</v>
      </c>
      <c r="G116" s="196"/>
      <c r="H116" s="200">
        <v>233.28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s3QrdKICmOTfwilXj7MDSa2Vaa9FvuJdkW+8jKBy9mwUqu3WpRkQrP0yiO8owkJoTkAT/87RWf6rVMnRGlDcAg==" saltValue="x7op9z2xjFTzhzKHe1PC6ssESa8+MdH5u7bUELd8GyWAINfYS4k5hdYDJtGlXzyVYPqmf2hf1r3O+mJPVcCFng==" spinCount="100000" sheet="1" objects="1" scenarios="1" formatColumns="0" formatRows="0" autoFilter="0"/>
  <autoFilter ref="C86:K116" xr:uid="{00000000-0009-0000-0000-00000A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A00-000000000000}"/>
    <hyperlink ref="F94" r:id="rId2" xr:uid="{00000000-0004-0000-0A00-000001000000}"/>
    <hyperlink ref="F100" r:id="rId3" xr:uid="{00000000-0004-0000-0A00-000002000000}"/>
    <hyperlink ref="F104" r:id="rId4" xr:uid="{00000000-0004-0000-0A00-000003000000}"/>
    <hyperlink ref="F109" r:id="rId5" xr:uid="{00000000-0004-0000-0A00-000004000000}"/>
    <hyperlink ref="F113" r:id="rId6" xr:uid="{00000000-0004-0000-0A00-000005000000}"/>
    <hyperlink ref="F115" r:id="rId7" xr:uid="{00000000-0004-0000-0A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115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549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582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550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549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SO-3-2N - TEO3 - následná péče 2.rok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3694,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583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549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SO-3-2N - TEO3 - následná péče 2.rok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3694,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1.08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1.08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82</v>
      </c>
      <c r="F89" s="175" t="s">
        <v>584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1.08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240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8182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585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574</v>
      </c>
      <c r="G92" s="196"/>
      <c r="H92" s="200">
        <v>8182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247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54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586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575</v>
      </c>
      <c r="G95" s="196"/>
      <c r="H95" s="200">
        <v>54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255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5.4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1.08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587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576</v>
      </c>
      <c r="G98" s="196"/>
      <c r="H98" s="200">
        <v>5.4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261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16.2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588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577</v>
      </c>
      <c r="G101" s="196"/>
      <c r="H101" s="200">
        <v>16.2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267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810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589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578</v>
      </c>
      <c r="G105" s="196"/>
      <c r="H105" s="200">
        <v>810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8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3.24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590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579</v>
      </c>
      <c r="G107" s="196"/>
      <c r="H107" s="200">
        <v>3.24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277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38.880000000000003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591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580</v>
      </c>
      <c r="G110" s="196"/>
      <c r="H110" s="200">
        <v>38.880000000000003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283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38.880000000000003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592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288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233.28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593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581</v>
      </c>
      <c r="G116" s="196"/>
      <c r="H116" s="200">
        <v>233.28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Ov7JTBXfo07epkkC+l9+cQgROiiPkfUs8b+paSl70vzVdgRKaU17CJVjmF9jE4ukms6vQ5MdDnF5yP5Pbq0uEQ==" saltValue="DnnHJnBUD9/oOmVbRUTR18QsjuiWflmkrc99SS/9lFavjAOmJgXj8NFeO6Q+Xyt0EotE9tvWc40bxYJq03puVw==" spinCount="100000" sheet="1" objects="1" scenarios="1" formatColumns="0" formatRows="0" autoFilter="0"/>
  <autoFilter ref="C86:K116" xr:uid="{00000000-0009-0000-0000-00000B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B00-000000000000}"/>
    <hyperlink ref="F94" r:id="rId2" xr:uid="{00000000-0004-0000-0B00-000001000000}"/>
    <hyperlink ref="F100" r:id="rId3" xr:uid="{00000000-0004-0000-0B00-000002000000}"/>
    <hyperlink ref="F104" r:id="rId4" xr:uid="{00000000-0004-0000-0B00-000003000000}"/>
    <hyperlink ref="F109" r:id="rId5" xr:uid="{00000000-0004-0000-0B00-000004000000}"/>
    <hyperlink ref="F113" r:id="rId6" xr:uid="{00000000-0004-0000-0B00-000005000000}"/>
    <hyperlink ref="F115" r:id="rId7" xr:uid="{00000000-0004-0000-0B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118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549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594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550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549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SO-3-3N - TEO3 - následná péče 3.rok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3694,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595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549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SO-3-3N - TEO3 - následná péče 3.rok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3694,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1.08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1.08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198</v>
      </c>
      <c r="F89" s="175" t="s">
        <v>596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1.08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293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8182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597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574</v>
      </c>
      <c r="G92" s="196"/>
      <c r="H92" s="200">
        <v>8182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299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54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598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575</v>
      </c>
      <c r="G95" s="196"/>
      <c r="H95" s="200">
        <v>54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7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5.4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1.08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599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576</v>
      </c>
      <c r="G98" s="196"/>
      <c r="H98" s="200">
        <v>5.4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309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16.2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600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577</v>
      </c>
      <c r="G101" s="196"/>
      <c r="H101" s="200">
        <v>16.2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319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810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601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578</v>
      </c>
      <c r="G105" s="196"/>
      <c r="H105" s="200">
        <v>810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324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3.24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602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579</v>
      </c>
      <c r="G107" s="196"/>
      <c r="H107" s="200">
        <v>3.24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330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38.880000000000003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603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580</v>
      </c>
      <c r="G110" s="196"/>
      <c r="H110" s="200">
        <v>38.880000000000003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337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38.880000000000003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604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341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233.28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605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581</v>
      </c>
      <c r="G116" s="196"/>
      <c r="H116" s="200">
        <v>233.28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6Tmi5G6eh9dyoR+n3HQeI2MKXaJqDViQ6Av9AfYPBJOhdOnTum75jBBj8mtAox4IuKUkIEvz40uVhGj8budVoQ==" saltValue="1P/scLqrDj0g+z2E8leYEbKAD+xMrvAG/WwBPPUz/jcR9wL6qaykp7o7ZdGpyqbYs7mTt1R9o2yjGIzEPBbL/A==" spinCount="100000" sheet="1" objects="1" scenarios="1" formatColumns="0" formatRows="0" autoFilter="0"/>
  <autoFilter ref="C86:K116" xr:uid="{00000000-0009-0000-0000-00000C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C00-000000000000}"/>
    <hyperlink ref="F94" r:id="rId2" xr:uid="{00000000-0004-0000-0C00-000001000000}"/>
    <hyperlink ref="F100" r:id="rId3" xr:uid="{00000000-0004-0000-0C00-000002000000}"/>
    <hyperlink ref="F104" r:id="rId4" xr:uid="{00000000-0004-0000-0C00-000003000000}"/>
    <hyperlink ref="F109" r:id="rId5" xr:uid="{00000000-0004-0000-0C00-000004000000}"/>
    <hyperlink ref="F113" r:id="rId6" xr:uid="{00000000-0004-0000-0C00-000005000000}"/>
    <hyperlink ref="F115" r:id="rId7" xr:uid="{00000000-0004-0000-0C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9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121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144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606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607</v>
      </c>
      <c r="G12" s="33"/>
      <c r="H12" s="33"/>
      <c r="I12" s="111" t="s">
        <v>23</v>
      </c>
      <c r="J12" s="113" t="str">
        <f>'Rekapitulace stavby'!AN8</f>
        <v>27. 10. 2023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27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147</v>
      </c>
      <c r="F15" s="33"/>
      <c r="G15" s="33"/>
      <c r="H15" s="33"/>
      <c r="I15" s="111" t="s">
        <v>29</v>
      </c>
      <c r="J15" s="102" t="s">
        <v>148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149</v>
      </c>
      <c r="F21" s="33"/>
      <c r="G21" s="33"/>
      <c r="H21" s="33"/>
      <c r="I21" s="111" t="s">
        <v>29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36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37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19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ROUND(J87,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43</v>
      </c>
      <c r="E33" s="111" t="s">
        <v>44</v>
      </c>
      <c r="F33" s="122">
        <f>ROUND((SUM(BE87:BE189)),  2)</f>
        <v>0</v>
      </c>
      <c r="G33" s="33"/>
      <c r="H33" s="33"/>
      <c r="I33" s="123">
        <v>0.21</v>
      </c>
      <c r="J33" s="122">
        <f>ROUND(((SUM(BE87:BE189))*I33),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45</v>
      </c>
      <c r="F34" s="122">
        <f>ROUND((SUM(BF87:BF189)),  2)</f>
        <v>0</v>
      </c>
      <c r="G34" s="33"/>
      <c r="H34" s="33"/>
      <c r="I34" s="123">
        <v>0.15</v>
      </c>
      <c r="J34" s="122">
        <f>ROUND(((SUM(BF87:BF189))*I34),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46</v>
      </c>
      <c r="F35" s="122">
        <f>ROUND((SUM(BG87:BG189)),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47</v>
      </c>
      <c r="F36" s="122">
        <f>ROUND((SUM(BH87:BH189)),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48</v>
      </c>
      <c r="F37" s="122">
        <f>ROUND((SUM(BI87:BI189)),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hidden="1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hidden="1" customHeight="1">
      <c r="A45" s="33"/>
      <c r="B45" s="34"/>
      <c r="C45" s="22" t="s">
        <v>150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85" t="str">
        <f>E7</f>
        <v>Větrolamy TEO1, TEO2, TEO3, TEO4 a TEO5 v k.ú. Prosiměřice</v>
      </c>
      <c r="F48" s="286"/>
      <c r="G48" s="286"/>
      <c r="H48" s="28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144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SO-4 - Větrolam TEO4</v>
      </c>
      <c r="F50" s="287"/>
      <c r="G50" s="287"/>
      <c r="H50" s="28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8" t="s">
        <v>21</v>
      </c>
      <c r="D52" s="35"/>
      <c r="E52" s="35"/>
      <c r="F52" s="26" t="str">
        <f>F12</f>
        <v xml:space="preserve">p.č. 3623, k.ú Prosiměřice </v>
      </c>
      <c r="G52" s="35"/>
      <c r="H52" s="35"/>
      <c r="I52" s="28" t="s">
        <v>23</v>
      </c>
      <c r="J52" s="58" t="str">
        <f>IF(J12="","",J12)</f>
        <v>27. 10. 2023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hidden="1" customHeight="1">
      <c r="A54" s="33"/>
      <c r="B54" s="34"/>
      <c r="C54" s="28" t="s">
        <v>25</v>
      </c>
      <c r="D54" s="35"/>
      <c r="E54" s="35"/>
      <c r="F54" s="26" t="str">
        <f>E15</f>
        <v>ČŘ-Státní pozemkový úřad</v>
      </c>
      <c r="G54" s="35"/>
      <c r="H54" s="35"/>
      <c r="I54" s="28" t="s">
        <v>33</v>
      </c>
      <c r="J54" s="31" t="str">
        <f>E21</f>
        <v>Ing. Jaroslav Krejčí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hidden="1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36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35" t="s">
        <v>151</v>
      </c>
      <c r="D57" s="136"/>
      <c r="E57" s="136"/>
      <c r="F57" s="136"/>
      <c r="G57" s="136"/>
      <c r="H57" s="136"/>
      <c r="I57" s="136"/>
      <c r="J57" s="137" t="s">
        <v>152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hidden="1" customHeight="1">
      <c r="A59" s="33"/>
      <c r="B59" s="34"/>
      <c r="C59" s="138" t="s">
        <v>71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153</v>
      </c>
    </row>
    <row r="60" spans="1:47" s="9" customFormat="1" ht="24.9" hidden="1" customHeight="1">
      <c r="B60" s="139"/>
      <c r="C60" s="140"/>
      <c r="D60" s="141" t="s">
        <v>154</v>
      </c>
      <c r="E60" s="142"/>
      <c r="F60" s="142"/>
      <c r="G60" s="142"/>
      <c r="H60" s="142"/>
      <c r="I60" s="142"/>
      <c r="J60" s="143">
        <f>J88</f>
        <v>0</v>
      </c>
      <c r="K60" s="140"/>
      <c r="L60" s="144"/>
    </row>
    <row r="61" spans="1:47" s="10" customFormat="1" ht="19.95" hidden="1" customHeight="1">
      <c r="B61" s="145"/>
      <c r="C61" s="96"/>
      <c r="D61" s="146" t="s">
        <v>155</v>
      </c>
      <c r="E61" s="147"/>
      <c r="F61" s="147"/>
      <c r="G61" s="147"/>
      <c r="H61" s="147"/>
      <c r="I61" s="147"/>
      <c r="J61" s="148">
        <f>J89</f>
        <v>0</v>
      </c>
      <c r="K61" s="96"/>
      <c r="L61" s="149"/>
    </row>
    <row r="62" spans="1:47" s="10" customFormat="1" ht="19.95" hidden="1" customHeight="1">
      <c r="B62" s="145"/>
      <c r="C62" s="96"/>
      <c r="D62" s="146" t="s">
        <v>156</v>
      </c>
      <c r="E62" s="147"/>
      <c r="F62" s="147"/>
      <c r="G62" s="147"/>
      <c r="H62" s="147"/>
      <c r="I62" s="147"/>
      <c r="J62" s="148">
        <f>J112</f>
        <v>0</v>
      </c>
      <c r="K62" s="96"/>
      <c r="L62" s="149"/>
    </row>
    <row r="63" spans="1:47" s="10" customFormat="1" ht="19.95" hidden="1" customHeight="1">
      <c r="B63" s="145"/>
      <c r="C63" s="96"/>
      <c r="D63" s="146" t="s">
        <v>157</v>
      </c>
      <c r="E63" s="147"/>
      <c r="F63" s="147"/>
      <c r="G63" s="147"/>
      <c r="H63" s="147"/>
      <c r="I63" s="147"/>
      <c r="J63" s="148">
        <f>J118</f>
        <v>0</v>
      </c>
      <c r="K63" s="96"/>
      <c r="L63" s="149"/>
    </row>
    <row r="64" spans="1:47" s="10" customFormat="1" ht="19.95" hidden="1" customHeight="1">
      <c r="B64" s="145"/>
      <c r="C64" s="96"/>
      <c r="D64" s="146" t="s">
        <v>158</v>
      </c>
      <c r="E64" s="147"/>
      <c r="F64" s="147"/>
      <c r="G64" s="147"/>
      <c r="H64" s="147"/>
      <c r="I64" s="147"/>
      <c r="J64" s="148">
        <f>J161</f>
        <v>0</v>
      </c>
      <c r="K64" s="96"/>
      <c r="L64" s="149"/>
    </row>
    <row r="65" spans="1:31" s="9" customFormat="1" ht="24.9" hidden="1" customHeight="1">
      <c r="B65" s="139"/>
      <c r="C65" s="140"/>
      <c r="D65" s="141" t="s">
        <v>159</v>
      </c>
      <c r="E65" s="142"/>
      <c r="F65" s="142"/>
      <c r="G65" s="142"/>
      <c r="H65" s="142"/>
      <c r="I65" s="142"/>
      <c r="J65" s="143">
        <f>J178</f>
        <v>0</v>
      </c>
      <c r="K65" s="140"/>
      <c r="L65" s="144"/>
    </row>
    <row r="66" spans="1:31" s="10" customFormat="1" ht="19.95" hidden="1" customHeight="1">
      <c r="B66" s="145"/>
      <c r="C66" s="96"/>
      <c r="D66" s="146" t="s">
        <v>160</v>
      </c>
      <c r="E66" s="147"/>
      <c r="F66" s="147"/>
      <c r="G66" s="147"/>
      <c r="H66" s="147"/>
      <c r="I66" s="147"/>
      <c r="J66" s="148">
        <f>J179</f>
        <v>0</v>
      </c>
      <c r="K66" s="96"/>
      <c r="L66" s="149"/>
    </row>
    <row r="67" spans="1:31" s="10" customFormat="1" ht="19.95" hidden="1" customHeight="1">
      <c r="B67" s="145"/>
      <c r="C67" s="96"/>
      <c r="D67" s="146" t="s">
        <v>161</v>
      </c>
      <c r="E67" s="147"/>
      <c r="F67" s="147"/>
      <c r="G67" s="147"/>
      <c r="H67" s="147"/>
      <c r="I67" s="147"/>
      <c r="J67" s="148">
        <f>J187</f>
        <v>0</v>
      </c>
      <c r="K67" s="96"/>
      <c r="L67" s="149"/>
    </row>
    <row r="68" spans="1:31" s="2" customFormat="1" ht="21.75" hidden="1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hidden="1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ht="10.199999999999999" hidden="1"/>
    <row r="71" spans="1:31" ht="10.199999999999999" hidden="1"/>
    <row r="72" spans="1:31" ht="10.199999999999999" hidden="1"/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162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85" t="str">
        <f>E7</f>
        <v>Větrolamy TEO1, TEO2, TEO3, TEO4 a TEO5 v k.ú. Prosiměřice</v>
      </c>
      <c r="F77" s="286"/>
      <c r="G77" s="286"/>
      <c r="H77" s="286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144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E9</f>
        <v>SO-4 - Větrolam TEO4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p.č. 3623, k.ú Prosiměřice </v>
      </c>
      <c r="G81" s="35"/>
      <c r="H81" s="35"/>
      <c r="I81" s="28" t="s">
        <v>23</v>
      </c>
      <c r="J81" s="58" t="str">
        <f>IF(J12="","",J12)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E15</f>
        <v>ČŘ-Státní pozemkový úřad</v>
      </c>
      <c r="G83" s="35"/>
      <c r="H83" s="35"/>
      <c r="I83" s="28" t="s">
        <v>33</v>
      </c>
      <c r="J83" s="31" t="str">
        <f>E21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36</v>
      </c>
      <c r="J84" s="31" t="str">
        <f>E24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P88+P178</f>
        <v>0</v>
      </c>
      <c r="Q87" s="71"/>
      <c r="R87" s="158">
        <f>R88+R178</f>
        <v>6.445015999999999</v>
      </c>
      <c r="S87" s="71"/>
      <c r="T87" s="159">
        <f>T88+T178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BK88+BK178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P89+P112+P118+P161</f>
        <v>0</v>
      </c>
      <c r="Q88" s="169"/>
      <c r="R88" s="170">
        <f>R89+R112+R118+R161</f>
        <v>6.445015999999999</v>
      </c>
      <c r="S88" s="169"/>
      <c r="T88" s="171">
        <f>T89+T112+T118+T161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BK89+BK112+BK118+BK161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178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SUM(P90:P111)</f>
        <v>0</v>
      </c>
      <c r="Q89" s="169"/>
      <c r="R89" s="170">
        <f>SUM(R90:R111)</f>
        <v>0.32057499999999994</v>
      </c>
      <c r="S89" s="169"/>
      <c r="T89" s="171">
        <f>SUM(T90:T111)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SUM(BK90:BK111)</f>
        <v>0</v>
      </c>
    </row>
    <row r="90" spans="1:65" s="2" customFormat="1" ht="24.15" customHeight="1">
      <c r="A90" s="33"/>
      <c r="B90" s="34"/>
      <c r="C90" s="177" t="s">
        <v>80</v>
      </c>
      <c r="D90" s="177" t="s">
        <v>179</v>
      </c>
      <c r="E90" s="178" t="s">
        <v>180</v>
      </c>
      <c r="F90" s="179" t="s">
        <v>181</v>
      </c>
      <c r="G90" s="180" t="s">
        <v>182</v>
      </c>
      <c r="H90" s="181">
        <v>21164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185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187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608</v>
      </c>
      <c r="G92" s="196"/>
      <c r="H92" s="200">
        <v>21164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14" customFormat="1" ht="10.199999999999999">
      <c r="B93" s="207"/>
      <c r="C93" s="208"/>
      <c r="D93" s="197" t="s">
        <v>188</v>
      </c>
      <c r="E93" s="209" t="s">
        <v>19</v>
      </c>
      <c r="F93" s="210" t="s">
        <v>190</v>
      </c>
      <c r="G93" s="208"/>
      <c r="H93" s="209" t="s">
        <v>19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188</v>
      </c>
      <c r="AU93" s="216" t="s">
        <v>82</v>
      </c>
      <c r="AV93" s="14" t="s">
        <v>80</v>
      </c>
      <c r="AW93" s="14" t="s">
        <v>35</v>
      </c>
      <c r="AX93" s="14" t="s">
        <v>73</v>
      </c>
      <c r="AY93" s="216" t="s">
        <v>177</v>
      </c>
    </row>
    <row r="94" spans="1:65" s="2" customFormat="1" ht="16.5" customHeight="1">
      <c r="A94" s="33"/>
      <c r="B94" s="34"/>
      <c r="C94" s="217" t="s">
        <v>82</v>
      </c>
      <c r="D94" s="217" t="s">
        <v>191</v>
      </c>
      <c r="E94" s="218" t="s">
        <v>192</v>
      </c>
      <c r="F94" s="219" t="s">
        <v>193</v>
      </c>
      <c r="G94" s="220" t="s">
        <v>194</v>
      </c>
      <c r="H94" s="221">
        <v>3.1749999999999998</v>
      </c>
      <c r="I94" s="222"/>
      <c r="J94" s="223">
        <f>ROUND(I94*H94,2)</f>
        <v>0</v>
      </c>
      <c r="K94" s="219" t="s">
        <v>183</v>
      </c>
      <c r="L94" s="224"/>
      <c r="M94" s="225" t="s">
        <v>19</v>
      </c>
      <c r="N94" s="226" t="s">
        <v>44</v>
      </c>
      <c r="O94" s="63"/>
      <c r="P94" s="186">
        <f>O94*H94</f>
        <v>0</v>
      </c>
      <c r="Q94" s="186">
        <v>1E-3</v>
      </c>
      <c r="R94" s="186">
        <f>Q94*H94</f>
        <v>3.1749999999999999E-3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195</v>
      </c>
      <c r="AT94" s="188" t="s">
        <v>191</v>
      </c>
      <c r="AU94" s="188" t="s">
        <v>82</v>
      </c>
      <c r="AY94" s="16" t="s">
        <v>177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80</v>
      </c>
      <c r="BK94" s="189">
        <f>ROUND(I94*H94,2)</f>
        <v>0</v>
      </c>
      <c r="BL94" s="16" t="s">
        <v>184</v>
      </c>
      <c r="BM94" s="188" t="s">
        <v>196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609</v>
      </c>
      <c r="G95" s="196"/>
      <c r="H95" s="200">
        <v>3.1749999999999998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2" customFormat="1" ht="21.75" customHeight="1">
      <c r="A96" s="33"/>
      <c r="B96" s="34"/>
      <c r="C96" s="177" t="s">
        <v>198</v>
      </c>
      <c r="D96" s="177" t="s">
        <v>179</v>
      </c>
      <c r="E96" s="178" t="s">
        <v>199</v>
      </c>
      <c r="F96" s="179" t="s">
        <v>200</v>
      </c>
      <c r="G96" s="180" t="s">
        <v>201</v>
      </c>
      <c r="H96" s="181">
        <v>1.0580000000000001</v>
      </c>
      <c r="I96" s="182"/>
      <c r="J96" s="183">
        <f>ROUND(I96*H96,2)</f>
        <v>0</v>
      </c>
      <c r="K96" s="179" t="s">
        <v>183</v>
      </c>
      <c r="L96" s="38"/>
      <c r="M96" s="184" t="s">
        <v>19</v>
      </c>
      <c r="N96" s="185" t="s">
        <v>44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184</v>
      </c>
      <c r="AT96" s="188" t="s">
        <v>179</v>
      </c>
      <c r="AU96" s="188" t="s">
        <v>82</v>
      </c>
      <c r="AY96" s="16" t="s">
        <v>177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80</v>
      </c>
      <c r="BK96" s="189">
        <f>ROUND(I96*H96,2)</f>
        <v>0</v>
      </c>
      <c r="BL96" s="16" t="s">
        <v>184</v>
      </c>
      <c r="BM96" s="188" t="s">
        <v>202</v>
      </c>
    </row>
    <row r="97" spans="1:65" s="2" customFormat="1" ht="10.199999999999999">
      <c r="A97" s="33"/>
      <c r="B97" s="34"/>
      <c r="C97" s="35"/>
      <c r="D97" s="190" t="s">
        <v>186</v>
      </c>
      <c r="E97" s="35"/>
      <c r="F97" s="191" t="s">
        <v>203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186</v>
      </c>
      <c r="AU97" s="16" t="s">
        <v>82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610</v>
      </c>
      <c r="G98" s="196"/>
      <c r="H98" s="200">
        <v>1.0580000000000001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14" customFormat="1" ht="10.199999999999999">
      <c r="B99" s="207"/>
      <c r="C99" s="208"/>
      <c r="D99" s="197" t="s">
        <v>188</v>
      </c>
      <c r="E99" s="209" t="s">
        <v>19</v>
      </c>
      <c r="F99" s="210" t="s">
        <v>205</v>
      </c>
      <c r="G99" s="208"/>
      <c r="H99" s="209" t="s">
        <v>19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188</v>
      </c>
      <c r="AU99" s="216" t="s">
        <v>82</v>
      </c>
      <c r="AV99" s="14" t="s">
        <v>80</v>
      </c>
      <c r="AW99" s="14" t="s">
        <v>35</v>
      </c>
      <c r="AX99" s="14" t="s">
        <v>73</v>
      </c>
      <c r="AY99" s="216" t="s">
        <v>177</v>
      </c>
    </row>
    <row r="100" spans="1:65" s="2" customFormat="1" ht="16.5" customHeight="1">
      <c r="A100" s="33"/>
      <c r="B100" s="34"/>
      <c r="C100" s="177" t="s">
        <v>184</v>
      </c>
      <c r="D100" s="177" t="s">
        <v>179</v>
      </c>
      <c r="E100" s="178" t="s">
        <v>206</v>
      </c>
      <c r="F100" s="179" t="s">
        <v>207</v>
      </c>
      <c r="G100" s="180" t="s">
        <v>182</v>
      </c>
      <c r="H100" s="181">
        <v>10582</v>
      </c>
      <c r="I100" s="182"/>
      <c r="J100" s="183">
        <f>ROUND(I100*H100,2)</f>
        <v>0</v>
      </c>
      <c r="K100" s="179" t="s">
        <v>183</v>
      </c>
      <c r="L100" s="38"/>
      <c r="M100" s="184" t="s">
        <v>19</v>
      </c>
      <c r="N100" s="185" t="s">
        <v>44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184</v>
      </c>
      <c r="AT100" s="188" t="s">
        <v>179</v>
      </c>
      <c r="AU100" s="188" t="s">
        <v>82</v>
      </c>
      <c r="AY100" s="16" t="s">
        <v>177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80</v>
      </c>
      <c r="BK100" s="189">
        <f>ROUND(I100*H100,2)</f>
        <v>0</v>
      </c>
      <c r="BL100" s="16" t="s">
        <v>184</v>
      </c>
      <c r="BM100" s="188" t="s">
        <v>208</v>
      </c>
    </row>
    <row r="101" spans="1:65" s="2" customFormat="1" ht="10.199999999999999">
      <c r="A101" s="33"/>
      <c r="B101" s="34"/>
      <c r="C101" s="35"/>
      <c r="D101" s="190" t="s">
        <v>186</v>
      </c>
      <c r="E101" s="35"/>
      <c r="F101" s="191" t="s">
        <v>209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186</v>
      </c>
      <c r="AU101" s="16" t="s">
        <v>82</v>
      </c>
    </row>
    <row r="102" spans="1:65" s="2" customFormat="1" ht="16.5" customHeight="1">
      <c r="A102" s="33"/>
      <c r="B102" s="34"/>
      <c r="C102" s="177" t="s">
        <v>210</v>
      </c>
      <c r="D102" s="177" t="s">
        <v>179</v>
      </c>
      <c r="E102" s="178" t="s">
        <v>211</v>
      </c>
      <c r="F102" s="179" t="s">
        <v>212</v>
      </c>
      <c r="G102" s="180" t="s">
        <v>182</v>
      </c>
      <c r="H102" s="181">
        <v>10582</v>
      </c>
      <c r="I102" s="182"/>
      <c r="J102" s="183">
        <f>ROUND(I102*H102,2)</f>
        <v>0</v>
      </c>
      <c r="K102" s="179" t="s">
        <v>183</v>
      </c>
      <c r="L102" s="38"/>
      <c r="M102" s="184" t="s">
        <v>19</v>
      </c>
      <c r="N102" s="185" t="s">
        <v>44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184</v>
      </c>
      <c r="AT102" s="188" t="s">
        <v>179</v>
      </c>
      <c r="AU102" s="188" t="s">
        <v>82</v>
      </c>
      <c r="AY102" s="16" t="s">
        <v>177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80</v>
      </c>
      <c r="BK102" s="189">
        <f>ROUND(I102*H102,2)</f>
        <v>0</v>
      </c>
      <c r="BL102" s="16" t="s">
        <v>184</v>
      </c>
      <c r="BM102" s="188" t="s">
        <v>213</v>
      </c>
    </row>
    <row r="103" spans="1:65" s="2" customFormat="1" ht="10.199999999999999">
      <c r="A103" s="33"/>
      <c r="B103" s="34"/>
      <c r="C103" s="35"/>
      <c r="D103" s="190" t="s">
        <v>186</v>
      </c>
      <c r="E103" s="35"/>
      <c r="F103" s="191" t="s">
        <v>214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186</v>
      </c>
      <c r="AU103" s="16" t="s">
        <v>82</v>
      </c>
    </row>
    <row r="104" spans="1:65" s="2" customFormat="1" ht="16.5" customHeight="1">
      <c r="A104" s="33"/>
      <c r="B104" s="34"/>
      <c r="C104" s="177" t="s">
        <v>215</v>
      </c>
      <c r="D104" s="177" t="s">
        <v>179</v>
      </c>
      <c r="E104" s="178" t="s">
        <v>216</v>
      </c>
      <c r="F104" s="179" t="s">
        <v>217</v>
      </c>
      <c r="G104" s="180" t="s">
        <v>182</v>
      </c>
      <c r="H104" s="181">
        <v>10582</v>
      </c>
      <c r="I104" s="182"/>
      <c r="J104" s="183">
        <f>ROUND(I104*H104,2)</f>
        <v>0</v>
      </c>
      <c r="K104" s="179" t="s">
        <v>183</v>
      </c>
      <c r="L104" s="38"/>
      <c r="M104" s="184" t="s">
        <v>19</v>
      </c>
      <c r="N104" s="185" t="s">
        <v>44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184</v>
      </c>
      <c r="AT104" s="188" t="s">
        <v>179</v>
      </c>
      <c r="AU104" s="188" t="s">
        <v>82</v>
      </c>
      <c r="AY104" s="16" t="s">
        <v>177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80</v>
      </c>
      <c r="BK104" s="189">
        <f>ROUND(I104*H104,2)</f>
        <v>0</v>
      </c>
      <c r="BL104" s="16" t="s">
        <v>184</v>
      </c>
      <c r="BM104" s="188" t="s">
        <v>218</v>
      </c>
    </row>
    <row r="105" spans="1:65" s="2" customFormat="1" ht="10.199999999999999">
      <c r="A105" s="33"/>
      <c r="B105" s="34"/>
      <c r="C105" s="35"/>
      <c r="D105" s="190" t="s">
        <v>186</v>
      </c>
      <c r="E105" s="35"/>
      <c r="F105" s="191" t="s">
        <v>219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186</v>
      </c>
      <c r="AU105" s="16" t="s">
        <v>82</v>
      </c>
    </row>
    <row r="106" spans="1:65" s="2" customFormat="1" ht="16.5" customHeight="1">
      <c r="A106" s="33"/>
      <c r="B106" s="34"/>
      <c r="C106" s="177" t="s">
        <v>220</v>
      </c>
      <c r="D106" s="177" t="s">
        <v>179</v>
      </c>
      <c r="E106" s="178" t="s">
        <v>221</v>
      </c>
      <c r="F106" s="179" t="s">
        <v>222</v>
      </c>
      <c r="G106" s="180" t="s">
        <v>201</v>
      </c>
      <c r="H106" s="181">
        <v>1.0580000000000001</v>
      </c>
      <c r="I106" s="182"/>
      <c r="J106" s="183">
        <f>ROUND(I106*H106,2)</f>
        <v>0</v>
      </c>
      <c r="K106" s="179" t="s">
        <v>183</v>
      </c>
      <c r="L106" s="38"/>
      <c r="M106" s="184" t="s">
        <v>19</v>
      </c>
      <c r="N106" s="185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184</v>
      </c>
      <c r="AT106" s="188" t="s">
        <v>179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223</v>
      </c>
    </row>
    <row r="107" spans="1:65" s="2" customFormat="1" ht="10.199999999999999">
      <c r="A107" s="33"/>
      <c r="B107" s="34"/>
      <c r="C107" s="35"/>
      <c r="D107" s="190" t="s">
        <v>186</v>
      </c>
      <c r="E107" s="35"/>
      <c r="F107" s="191" t="s">
        <v>224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186</v>
      </c>
      <c r="AU107" s="16" t="s">
        <v>82</v>
      </c>
    </row>
    <row r="108" spans="1:65" s="13" customFormat="1" ht="10.199999999999999">
      <c r="B108" s="195"/>
      <c r="C108" s="196"/>
      <c r="D108" s="197" t="s">
        <v>188</v>
      </c>
      <c r="E108" s="198" t="s">
        <v>19</v>
      </c>
      <c r="F108" s="199" t="s">
        <v>611</v>
      </c>
      <c r="G108" s="196"/>
      <c r="H108" s="200">
        <v>1.0580000000000001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188</v>
      </c>
      <c r="AU108" s="206" t="s">
        <v>82</v>
      </c>
      <c r="AV108" s="13" t="s">
        <v>82</v>
      </c>
      <c r="AW108" s="13" t="s">
        <v>35</v>
      </c>
      <c r="AX108" s="13" t="s">
        <v>80</v>
      </c>
      <c r="AY108" s="206" t="s">
        <v>177</v>
      </c>
    </row>
    <row r="109" spans="1:65" s="2" customFormat="1" ht="16.5" customHeight="1">
      <c r="A109" s="33"/>
      <c r="B109" s="34"/>
      <c r="C109" s="217" t="s">
        <v>195</v>
      </c>
      <c r="D109" s="217" t="s">
        <v>191</v>
      </c>
      <c r="E109" s="218" t="s">
        <v>226</v>
      </c>
      <c r="F109" s="219" t="s">
        <v>227</v>
      </c>
      <c r="G109" s="220" t="s">
        <v>228</v>
      </c>
      <c r="H109" s="221">
        <v>317.39999999999998</v>
      </c>
      <c r="I109" s="222"/>
      <c r="J109" s="223">
        <f>ROUND(I109*H109,2)</f>
        <v>0</v>
      </c>
      <c r="K109" s="219" t="s">
        <v>183</v>
      </c>
      <c r="L109" s="224"/>
      <c r="M109" s="225" t="s">
        <v>19</v>
      </c>
      <c r="N109" s="226" t="s">
        <v>44</v>
      </c>
      <c r="O109" s="63"/>
      <c r="P109" s="186">
        <f>O109*H109</f>
        <v>0</v>
      </c>
      <c r="Q109" s="186">
        <v>1E-3</v>
      </c>
      <c r="R109" s="186">
        <f>Q109*H109</f>
        <v>0.31739999999999996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195</v>
      </c>
      <c r="AT109" s="188" t="s">
        <v>191</v>
      </c>
      <c r="AU109" s="188" t="s">
        <v>82</v>
      </c>
      <c r="AY109" s="16" t="s">
        <v>177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80</v>
      </c>
      <c r="BK109" s="189">
        <f>ROUND(I109*H109,2)</f>
        <v>0</v>
      </c>
      <c r="BL109" s="16" t="s">
        <v>184</v>
      </c>
      <c r="BM109" s="188" t="s">
        <v>612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613</v>
      </c>
      <c r="G110" s="196"/>
      <c r="H110" s="200">
        <v>317.39999999999998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10.199999999999999">
      <c r="B111" s="207"/>
      <c r="C111" s="208"/>
      <c r="D111" s="197" t="s">
        <v>188</v>
      </c>
      <c r="E111" s="209" t="s">
        <v>19</v>
      </c>
      <c r="F111" s="210" t="s">
        <v>231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12" customFormat="1" ht="22.8" customHeight="1">
      <c r="B112" s="161"/>
      <c r="C112" s="162"/>
      <c r="D112" s="163" t="s">
        <v>72</v>
      </c>
      <c r="E112" s="175" t="s">
        <v>82</v>
      </c>
      <c r="F112" s="175" t="s">
        <v>232</v>
      </c>
      <c r="G112" s="162"/>
      <c r="H112" s="162"/>
      <c r="I112" s="165"/>
      <c r="J112" s="176">
        <f>BK112</f>
        <v>0</v>
      </c>
      <c r="K112" s="162"/>
      <c r="L112" s="167"/>
      <c r="M112" s="168"/>
      <c r="N112" s="169"/>
      <c r="O112" s="169"/>
      <c r="P112" s="170">
        <f>SUM(P113:P117)</f>
        <v>0</v>
      </c>
      <c r="Q112" s="169"/>
      <c r="R112" s="170">
        <f>SUM(R113:R117)</f>
        <v>1.77356</v>
      </c>
      <c r="S112" s="169"/>
      <c r="T112" s="171">
        <f>SUM(T113:T117)</f>
        <v>0</v>
      </c>
      <c r="AR112" s="172" t="s">
        <v>80</v>
      </c>
      <c r="AT112" s="173" t="s">
        <v>72</v>
      </c>
      <c r="AU112" s="173" t="s">
        <v>80</v>
      </c>
      <c r="AY112" s="172" t="s">
        <v>177</v>
      </c>
      <c r="BK112" s="174">
        <f>SUM(BK113:BK117)</f>
        <v>0</v>
      </c>
    </row>
    <row r="113" spans="1:65" s="2" customFormat="1" ht="24.15" customHeight="1">
      <c r="A113" s="33"/>
      <c r="B113" s="34"/>
      <c r="C113" s="177" t="s">
        <v>233</v>
      </c>
      <c r="D113" s="177" t="s">
        <v>179</v>
      </c>
      <c r="E113" s="178" t="s">
        <v>234</v>
      </c>
      <c r="F113" s="179" t="s">
        <v>235</v>
      </c>
      <c r="G113" s="180" t="s">
        <v>236</v>
      </c>
      <c r="H113" s="181">
        <v>1756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44</v>
      </c>
      <c r="O113" s="63"/>
      <c r="P113" s="186">
        <f>O113*H113</f>
        <v>0</v>
      </c>
      <c r="Q113" s="186">
        <v>1.01E-3</v>
      </c>
      <c r="R113" s="186">
        <f>Q113*H113</f>
        <v>1.77356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184</v>
      </c>
      <c r="AT113" s="188" t="s">
        <v>179</v>
      </c>
      <c r="AU113" s="188" t="s">
        <v>82</v>
      </c>
      <c r="AY113" s="16" t="s">
        <v>177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80</v>
      </c>
      <c r="BK113" s="189">
        <f>ROUND(I113*H113,2)</f>
        <v>0</v>
      </c>
      <c r="BL113" s="16" t="s">
        <v>184</v>
      </c>
      <c r="BM113" s="188" t="s">
        <v>237</v>
      </c>
    </row>
    <row r="114" spans="1:65" s="13" customFormat="1" ht="10.199999999999999">
      <c r="B114" s="195"/>
      <c r="C114" s="196"/>
      <c r="D114" s="197" t="s">
        <v>188</v>
      </c>
      <c r="E114" s="198" t="s">
        <v>19</v>
      </c>
      <c r="F114" s="199" t="s">
        <v>614</v>
      </c>
      <c r="G114" s="196"/>
      <c r="H114" s="200">
        <v>1756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188</v>
      </c>
      <c r="AU114" s="206" t="s">
        <v>82</v>
      </c>
      <c r="AV114" s="13" t="s">
        <v>82</v>
      </c>
      <c r="AW114" s="13" t="s">
        <v>35</v>
      </c>
      <c r="AX114" s="13" t="s">
        <v>80</v>
      </c>
      <c r="AY114" s="206" t="s">
        <v>177</v>
      </c>
    </row>
    <row r="115" spans="1:65" s="14" customFormat="1" ht="20.399999999999999">
      <c r="B115" s="207"/>
      <c r="C115" s="208"/>
      <c r="D115" s="197" t="s">
        <v>188</v>
      </c>
      <c r="E115" s="209" t="s">
        <v>19</v>
      </c>
      <c r="F115" s="210" t="s">
        <v>239</v>
      </c>
      <c r="G115" s="208"/>
      <c r="H115" s="209" t="s">
        <v>19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188</v>
      </c>
      <c r="AU115" s="216" t="s">
        <v>82</v>
      </c>
      <c r="AV115" s="14" t="s">
        <v>80</v>
      </c>
      <c r="AW115" s="14" t="s">
        <v>35</v>
      </c>
      <c r="AX115" s="14" t="s">
        <v>73</v>
      </c>
      <c r="AY115" s="216" t="s">
        <v>177</v>
      </c>
    </row>
    <row r="116" spans="1:65" s="2" customFormat="1" ht="21.75" customHeight="1">
      <c r="A116" s="33"/>
      <c r="B116" s="34"/>
      <c r="C116" s="177" t="s">
        <v>240</v>
      </c>
      <c r="D116" s="177" t="s">
        <v>179</v>
      </c>
      <c r="E116" s="178" t="s">
        <v>241</v>
      </c>
      <c r="F116" s="179" t="s">
        <v>242</v>
      </c>
      <c r="G116" s="180" t="s">
        <v>243</v>
      </c>
      <c r="H116" s="181">
        <v>18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44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184</v>
      </c>
      <c r="AT116" s="188" t="s">
        <v>179</v>
      </c>
      <c r="AU116" s="188" t="s">
        <v>82</v>
      </c>
      <c r="AY116" s="16" t="s">
        <v>177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80</v>
      </c>
      <c r="BK116" s="189">
        <f>ROUND(I116*H116,2)</f>
        <v>0</v>
      </c>
      <c r="BL116" s="16" t="s">
        <v>184</v>
      </c>
      <c r="BM116" s="188" t="s">
        <v>244</v>
      </c>
    </row>
    <row r="117" spans="1:65" s="13" customFormat="1" ht="10.199999999999999">
      <c r="B117" s="195"/>
      <c r="C117" s="196"/>
      <c r="D117" s="197" t="s">
        <v>188</v>
      </c>
      <c r="E117" s="198" t="s">
        <v>19</v>
      </c>
      <c r="F117" s="199" t="s">
        <v>245</v>
      </c>
      <c r="G117" s="196"/>
      <c r="H117" s="200">
        <v>18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188</v>
      </c>
      <c r="AU117" s="206" t="s">
        <v>82</v>
      </c>
      <c r="AV117" s="13" t="s">
        <v>82</v>
      </c>
      <c r="AW117" s="13" t="s">
        <v>35</v>
      </c>
      <c r="AX117" s="13" t="s">
        <v>80</v>
      </c>
      <c r="AY117" s="206" t="s">
        <v>177</v>
      </c>
    </row>
    <row r="118" spans="1:65" s="12" customFormat="1" ht="22.8" customHeight="1">
      <c r="B118" s="161"/>
      <c r="C118" s="162"/>
      <c r="D118" s="163" t="s">
        <v>72</v>
      </c>
      <c r="E118" s="175" t="s">
        <v>198</v>
      </c>
      <c r="F118" s="175" t="s">
        <v>246</v>
      </c>
      <c r="G118" s="162"/>
      <c r="H118" s="162"/>
      <c r="I118" s="165"/>
      <c r="J118" s="176">
        <f>BK118</f>
        <v>0</v>
      </c>
      <c r="K118" s="162"/>
      <c r="L118" s="167"/>
      <c r="M118" s="168"/>
      <c r="N118" s="169"/>
      <c r="O118" s="169"/>
      <c r="P118" s="170">
        <f>SUM(P119:P160)</f>
        <v>0</v>
      </c>
      <c r="Q118" s="169"/>
      <c r="R118" s="170">
        <f>SUM(R119:R160)</f>
        <v>4.3508809999999993</v>
      </c>
      <c r="S118" s="169"/>
      <c r="T118" s="171">
        <f>SUM(T119:T160)</f>
        <v>0</v>
      </c>
      <c r="AR118" s="172" t="s">
        <v>80</v>
      </c>
      <c r="AT118" s="173" t="s">
        <v>72</v>
      </c>
      <c r="AU118" s="173" t="s">
        <v>80</v>
      </c>
      <c r="AY118" s="172" t="s">
        <v>177</v>
      </c>
      <c r="BK118" s="174">
        <f>SUM(BK119:BK160)</f>
        <v>0</v>
      </c>
    </row>
    <row r="119" spans="1:65" s="2" customFormat="1" ht="24.15" customHeight="1">
      <c r="A119" s="33"/>
      <c r="B119" s="34"/>
      <c r="C119" s="177" t="s">
        <v>247</v>
      </c>
      <c r="D119" s="177" t="s">
        <v>179</v>
      </c>
      <c r="E119" s="178" t="s">
        <v>248</v>
      </c>
      <c r="F119" s="179" t="s">
        <v>249</v>
      </c>
      <c r="G119" s="180" t="s">
        <v>250</v>
      </c>
      <c r="H119" s="181">
        <v>3105</v>
      </c>
      <c r="I119" s="182"/>
      <c r="J119" s="183">
        <f>ROUND(I119*H119,2)</f>
        <v>0</v>
      </c>
      <c r="K119" s="179" t="s">
        <v>183</v>
      </c>
      <c r="L119" s="38"/>
      <c r="M119" s="184" t="s">
        <v>19</v>
      </c>
      <c r="N119" s="185" t="s">
        <v>44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184</v>
      </c>
      <c r="AT119" s="188" t="s">
        <v>179</v>
      </c>
      <c r="AU119" s="188" t="s">
        <v>82</v>
      </c>
      <c r="AY119" s="16" t="s">
        <v>177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80</v>
      </c>
      <c r="BK119" s="189">
        <f>ROUND(I119*H119,2)</f>
        <v>0</v>
      </c>
      <c r="BL119" s="16" t="s">
        <v>184</v>
      </c>
      <c r="BM119" s="188" t="s">
        <v>251</v>
      </c>
    </row>
    <row r="120" spans="1:65" s="2" customFormat="1" ht="10.199999999999999">
      <c r="A120" s="33"/>
      <c r="B120" s="34"/>
      <c r="C120" s="35"/>
      <c r="D120" s="190" t="s">
        <v>186</v>
      </c>
      <c r="E120" s="35"/>
      <c r="F120" s="191" t="s">
        <v>252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186</v>
      </c>
      <c r="AU120" s="16" t="s">
        <v>82</v>
      </c>
    </row>
    <row r="121" spans="1:65" s="13" customFormat="1" ht="10.199999999999999">
      <c r="B121" s="195"/>
      <c r="C121" s="196"/>
      <c r="D121" s="197" t="s">
        <v>188</v>
      </c>
      <c r="E121" s="198" t="s">
        <v>19</v>
      </c>
      <c r="F121" s="199" t="s">
        <v>615</v>
      </c>
      <c r="G121" s="196"/>
      <c r="H121" s="200">
        <v>3105</v>
      </c>
      <c r="I121" s="201"/>
      <c r="J121" s="196"/>
      <c r="K121" s="196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188</v>
      </c>
      <c r="AU121" s="206" t="s">
        <v>82</v>
      </c>
      <c r="AV121" s="13" t="s">
        <v>82</v>
      </c>
      <c r="AW121" s="13" t="s">
        <v>35</v>
      </c>
      <c r="AX121" s="13" t="s">
        <v>80</v>
      </c>
      <c r="AY121" s="206" t="s">
        <v>177</v>
      </c>
    </row>
    <row r="122" spans="1:65" s="14" customFormat="1" ht="10.199999999999999">
      <c r="B122" s="207"/>
      <c r="C122" s="208"/>
      <c r="D122" s="197" t="s">
        <v>188</v>
      </c>
      <c r="E122" s="209" t="s">
        <v>19</v>
      </c>
      <c r="F122" s="210" t="s">
        <v>254</v>
      </c>
      <c r="G122" s="208"/>
      <c r="H122" s="209" t="s">
        <v>19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188</v>
      </c>
      <c r="AU122" s="216" t="s">
        <v>82</v>
      </c>
      <c r="AV122" s="14" t="s">
        <v>80</v>
      </c>
      <c r="AW122" s="14" t="s">
        <v>35</v>
      </c>
      <c r="AX122" s="14" t="s">
        <v>73</v>
      </c>
      <c r="AY122" s="216" t="s">
        <v>177</v>
      </c>
    </row>
    <row r="123" spans="1:65" s="2" customFormat="1" ht="16.5" customHeight="1">
      <c r="A123" s="33"/>
      <c r="B123" s="34"/>
      <c r="C123" s="217" t="s">
        <v>255</v>
      </c>
      <c r="D123" s="217" t="s">
        <v>191</v>
      </c>
      <c r="E123" s="218" t="s">
        <v>256</v>
      </c>
      <c r="F123" s="219" t="s">
        <v>257</v>
      </c>
      <c r="G123" s="220" t="s">
        <v>228</v>
      </c>
      <c r="H123" s="221">
        <v>62.1</v>
      </c>
      <c r="I123" s="222"/>
      <c r="J123" s="223">
        <f>ROUND(I123*H123,2)</f>
        <v>0</v>
      </c>
      <c r="K123" s="219" t="s">
        <v>183</v>
      </c>
      <c r="L123" s="224"/>
      <c r="M123" s="225" t="s">
        <v>19</v>
      </c>
      <c r="N123" s="226" t="s">
        <v>44</v>
      </c>
      <c r="O123" s="63"/>
      <c r="P123" s="186">
        <f>O123*H123</f>
        <v>0</v>
      </c>
      <c r="Q123" s="186">
        <v>1E-3</v>
      </c>
      <c r="R123" s="186">
        <f>Q123*H123</f>
        <v>6.2100000000000002E-2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195</v>
      </c>
      <c r="AT123" s="188" t="s">
        <v>191</v>
      </c>
      <c r="AU123" s="188" t="s">
        <v>82</v>
      </c>
      <c r="AY123" s="16" t="s">
        <v>177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80</v>
      </c>
      <c r="BK123" s="189">
        <f>ROUND(I123*H123,2)</f>
        <v>0</v>
      </c>
      <c r="BL123" s="16" t="s">
        <v>184</v>
      </c>
      <c r="BM123" s="188" t="s">
        <v>258</v>
      </c>
    </row>
    <row r="124" spans="1:65" s="14" customFormat="1" ht="10.199999999999999">
      <c r="B124" s="207"/>
      <c r="C124" s="208"/>
      <c r="D124" s="197" t="s">
        <v>188</v>
      </c>
      <c r="E124" s="209" t="s">
        <v>19</v>
      </c>
      <c r="F124" s="210" t="s">
        <v>259</v>
      </c>
      <c r="G124" s="208"/>
      <c r="H124" s="209" t="s">
        <v>19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188</v>
      </c>
      <c r="AU124" s="216" t="s">
        <v>82</v>
      </c>
      <c r="AV124" s="14" t="s">
        <v>80</v>
      </c>
      <c r="AW124" s="14" t="s">
        <v>35</v>
      </c>
      <c r="AX124" s="14" t="s">
        <v>73</v>
      </c>
      <c r="AY124" s="216" t="s">
        <v>177</v>
      </c>
    </row>
    <row r="125" spans="1:65" s="13" customFormat="1" ht="10.199999999999999">
      <c r="B125" s="195"/>
      <c r="C125" s="196"/>
      <c r="D125" s="197" t="s">
        <v>188</v>
      </c>
      <c r="E125" s="198" t="s">
        <v>19</v>
      </c>
      <c r="F125" s="199" t="s">
        <v>616</v>
      </c>
      <c r="G125" s="196"/>
      <c r="H125" s="200">
        <v>62.1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188</v>
      </c>
      <c r="AU125" s="206" t="s">
        <v>82</v>
      </c>
      <c r="AV125" s="13" t="s">
        <v>82</v>
      </c>
      <c r="AW125" s="13" t="s">
        <v>35</v>
      </c>
      <c r="AX125" s="13" t="s">
        <v>80</v>
      </c>
      <c r="AY125" s="206" t="s">
        <v>177</v>
      </c>
    </row>
    <row r="126" spans="1:65" s="2" customFormat="1" ht="21.75" customHeight="1">
      <c r="A126" s="33"/>
      <c r="B126" s="34"/>
      <c r="C126" s="217" t="s">
        <v>261</v>
      </c>
      <c r="D126" s="217" t="s">
        <v>191</v>
      </c>
      <c r="E126" s="218" t="s">
        <v>262</v>
      </c>
      <c r="F126" s="219" t="s">
        <v>263</v>
      </c>
      <c r="G126" s="220" t="s">
        <v>228</v>
      </c>
      <c r="H126" s="221">
        <v>97.031000000000006</v>
      </c>
      <c r="I126" s="222"/>
      <c r="J126" s="223">
        <f>ROUND(I126*H126,2)</f>
        <v>0</v>
      </c>
      <c r="K126" s="219" t="s">
        <v>183</v>
      </c>
      <c r="L126" s="224"/>
      <c r="M126" s="225" t="s">
        <v>19</v>
      </c>
      <c r="N126" s="226" t="s">
        <v>44</v>
      </c>
      <c r="O126" s="63"/>
      <c r="P126" s="186">
        <f>O126*H126</f>
        <v>0</v>
      </c>
      <c r="Q126" s="186">
        <v>1E-3</v>
      </c>
      <c r="R126" s="186">
        <f>Q126*H126</f>
        <v>9.7031000000000006E-2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195</v>
      </c>
      <c r="AT126" s="188" t="s">
        <v>191</v>
      </c>
      <c r="AU126" s="188" t="s">
        <v>82</v>
      </c>
      <c r="AY126" s="16" t="s">
        <v>177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80</v>
      </c>
      <c r="BK126" s="189">
        <f>ROUND(I126*H126,2)</f>
        <v>0</v>
      </c>
      <c r="BL126" s="16" t="s">
        <v>184</v>
      </c>
      <c r="BM126" s="188" t="s">
        <v>264</v>
      </c>
    </row>
    <row r="127" spans="1:65" s="13" customFormat="1" ht="10.199999999999999">
      <c r="B127" s="195"/>
      <c r="C127" s="196"/>
      <c r="D127" s="197" t="s">
        <v>188</v>
      </c>
      <c r="E127" s="198" t="s">
        <v>19</v>
      </c>
      <c r="F127" s="199" t="s">
        <v>617</v>
      </c>
      <c r="G127" s="196"/>
      <c r="H127" s="200">
        <v>97.031000000000006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188</v>
      </c>
      <c r="AU127" s="206" t="s">
        <v>82</v>
      </c>
      <c r="AV127" s="13" t="s">
        <v>82</v>
      </c>
      <c r="AW127" s="13" t="s">
        <v>35</v>
      </c>
      <c r="AX127" s="13" t="s">
        <v>80</v>
      </c>
      <c r="AY127" s="206" t="s">
        <v>177</v>
      </c>
    </row>
    <row r="128" spans="1:65" s="14" customFormat="1" ht="10.199999999999999">
      <c r="B128" s="207"/>
      <c r="C128" s="208"/>
      <c r="D128" s="197" t="s">
        <v>188</v>
      </c>
      <c r="E128" s="209" t="s">
        <v>19</v>
      </c>
      <c r="F128" s="210" t="s">
        <v>266</v>
      </c>
      <c r="G128" s="208"/>
      <c r="H128" s="209" t="s">
        <v>19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188</v>
      </c>
      <c r="AU128" s="216" t="s">
        <v>82</v>
      </c>
      <c r="AV128" s="14" t="s">
        <v>80</v>
      </c>
      <c r="AW128" s="14" t="s">
        <v>35</v>
      </c>
      <c r="AX128" s="14" t="s">
        <v>73</v>
      </c>
      <c r="AY128" s="216" t="s">
        <v>177</v>
      </c>
    </row>
    <row r="129" spans="1:65" s="2" customFormat="1" ht="16.5" customHeight="1">
      <c r="A129" s="33"/>
      <c r="B129" s="34"/>
      <c r="C129" s="177" t="s">
        <v>267</v>
      </c>
      <c r="D129" s="177" t="s">
        <v>179</v>
      </c>
      <c r="E129" s="178" t="s">
        <v>268</v>
      </c>
      <c r="F129" s="179" t="s">
        <v>269</v>
      </c>
      <c r="G129" s="180" t="s">
        <v>250</v>
      </c>
      <c r="H129" s="181">
        <v>1035</v>
      </c>
      <c r="I129" s="182"/>
      <c r="J129" s="183">
        <f>ROUND(I129*H129,2)</f>
        <v>0</v>
      </c>
      <c r="K129" s="179" t="s">
        <v>183</v>
      </c>
      <c r="L129" s="38"/>
      <c r="M129" s="184" t="s">
        <v>19</v>
      </c>
      <c r="N129" s="185" t="s">
        <v>44</v>
      </c>
      <c r="O129" s="63"/>
      <c r="P129" s="186">
        <f>O129*H129</f>
        <v>0</v>
      </c>
      <c r="Q129" s="186">
        <v>5.0000000000000002E-5</v>
      </c>
      <c r="R129" s="186">
        <f>Q129*H129</f>
        <v>5.1750000000000004E-2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184</v>
      </c>
      <c r="AT129" s="188" t="s">
        <v>179</v>
      </c>
      <c r="AU129" s="188" t="s">
        <v>82</v>
      </c>
      <c r="AY129" s="16" t="s">
        <v>177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80</v>
      </c>
      <c r="BK129" s="189">
        <f>ROUND(I129*H129,2)</f>
        <v>0</v>
      </c>
      <c r="BL129" s="16" t="s">
        <v>184</v>
      </c>
      <c r="BM129" s="188" t="s">
        <v>270</v>
      </c>
    </row>
    <row r="130" spans="1:65" s="2" customFormat="1" ht="10.199999999999999">
      <c r="A130" s="33"/>
      <c r="B130" s="34"/>
      <c r="C130" s="35"/>
      <c r="D130" s="190" t="s">
        <v>186</v>
      </c>
      <c r="E130" s="35"/>
      <c r="F130" s="191" t="s">
        <v>271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186</v>
      </c>
      <c r="AU130" s="16" t="s">
        <v>82</v>
      </c>
    </row>
    <row r="131" spans="1:65" s="13" customFormat="1" ht="10.199999999999999">
      <c r="B131" s="195"/>
      <c r="C131" s="196"/>
      <c r="D131" s="197" t="s">
        <v>188</v>
      </c>
      <c r="E131" s="198" t="s">
        <v>19</v>
      </c>
      <c r="F131" s="199" t="s">
        <v>618</v>
      </c>
      <c r="G131" s="196"/>
      <c r="H131" s="200">
        <v>1035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188</v>
      </c>
      <c r="AU131" s="206" t="s">
        <v>82</v>
      </c>
      <c r="AV131" s="13" t="s">
        <v>82</v>
      </c>
      <c r="AW131" s="13" t="s">
        <v>35</v>
      </c>
      <c r="AX131" s="13" t="s">
        <v>80</v>
      </c>
      <c r="AY131" s="206" t="s">
        <v>177</v>
      </c>
    </row>
    <row r="132" spans="1:65" s="2" customFormat="1" ht="16.5" customHeight="1">
      <c r="A132" s="33"/>
      <c r="B132" s="34"/>
      <c r="C132" s="217" t="s">
        <v>8</v>
      </c>
      <c r="D132" s="217" t="s">
        <v>191</v>
      </c>
      <c r="E132" s="218" t="s">
        <v>274</v>
      </c>
      <c r="F132" s="219" t="s">
        <v>275</v>
      </c>
      <c r="G132" s="220" t="s">
        <v>414</v>
      </c>
      <c r="H132" s="221">
        <v>1035</v>
      </c>
      <c r="I132" s="222"/>
      <c r="J132" s="223">
        <f>ROUND(I132*H132,2)</f>
        <v>0</v>
      </c>
      <c r="K132" s="219" t="s">
        <v>19</v>
      </c>
      <c r="L132" s="224"/>
      <c r="M132" s="225" t="s">
        <v>19</v>
      </c>
      <c r="N132" s="226" t="s">
        <v>44</v>
      </c>
      <c r="O132" s="63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195</v>
      </c>
      <c r="AT132" s="188" t="s">
        <v>191</v>
      </c>
      <c r="AU132" s="188" t="s">
        <v>82</v>
      </c>
      <c r="AY132" s="16" t="s">
        <v>177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80</v>
      </c>
      <c r="BK132" s="189">
        <f>ROUND(I132*H132,2)</f>
        <v>0</v>
      </c>
      <c r="BL132" s="16" t="s">
        <v>184</v>
      </c>
      <c r="BM132" s="188" t="s">
        <v>276</v>
      </c>
    </row>
    <row r="133" spans="1:65" s="2" customFormat="1" ht="16.5" customHeight="1">
      <c r="A133" s="33"/>
      <c r="B133" s="34"/>
      <c r="C133" s="177" t="s">
        <v>277</v>
      </c>
      <c r="D133" s="177" t="s">
        <v>179</v>
      </c>
      <c r="E133" s="178" t="s">
        <v>278</v>
      </c>
      <c r="F133" s="179" t="s">
        <v>279</v>
      </c>
      <c r="G133" s="180" t="s">
        <v>250</v>
      </c>
      <c r="H133" s="181">
        <v>1035</v>
      </c>
      <c r="I133" s="182"/>
      <c r="J133" s="183">
        <f>ROUND(I133*H133,2)</f>
        <v>0</v>
      </c>
      <c r="K133" s="179" t="s">
        <v>183</v>
      </c>
      <c r="L133" s="38"/>
      <c r="M133" s="184" t="s">
        <v>19</v>
      </c>
      <c r="N133" s="185" t="s">
        <v>44</v>
      </c>
      <c r="O133" s="63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8" t="s">
        <v>184</v>
      </c>
      <c r="AT133" s="188" t="s">
        <v>179</v>
      </c>
      <c r="AU133" s="188" t="s">
        <v>82</v>
      </c>
      <c r="AY133" s="16" t="s">
        <v>177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6" t="s">
        <v>80</v>
      </c>
      <c r="BK133" s="189">
        <f>ROUND(I133*H133,2)</f>
        <v>0</v>
      </c>
      <c r="BL133" s="16" t="s">
        <v>184</v>
      </c>
      <c r="BM133" s="188" t="s">
        <v>280</v>
      </c>
    </row>
    <row r="134" spans="1:65" s="2" customFormat="1" ht="10.199999999999999">
      <c r="A134" s="33"/>
      <c r="B134" s="34"/>
      <c r="C134" s="35"/>
      <c r="D134" s="190" t="s">
        <v>186</v>
      </c>
      <c r="E134" s="35"/>
      <c r="F134" s="191" t="s">
        <v>281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186</v>
      </c>
      <c r="AU134" s="16" t="s">
        <v>82</v>
      </c>
    </row>
    <row r="135" spans="1:65" s="13" customFormat="1" ht="10.199999999999999">
      <c r="B135" s="195"/>
      <c r="C135" s="196"/>
      <c r="D135" s="197" t="s">
        <v>188</v>
      </c>
      <c r="E135" s="198" t="s">
        <v>19</v>
      </c>
      <c r="F135" s="199" t="s">
        <v>619</v>
      </c>
      <c r="G135" s="196"/>
      <c r="H135" s="200">
        <v>1035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188</v>
      </c>
      <c r="AU135" s="206" t="s">
        <v>82</v>
      </c>
      <c r="AV135" s="13" t="s">
        <v>82</v>
      </c>
      <c r="AW135" s="13" t="s">
        <v>35</v>
      </c>
      <c r="AX135" s="13" t="s">
        <v>80</v>
      </c>
      <c r="AY135" s="206" t="s">
        <v>177</v>
      </c>
    </row>
    <row r="136" spans="1:65" s="14" customFormat="1" ht="10.199999999999999">
      <c r="B136" s="207"/>
      <c r="C136" s="208"/>
      <c r="D136" s="197" t="s">
        <v>188</v>
      </c>
      <c r="E136" s="209" t="s">
        <v>19</v>
      </c>
      <c r="F136" s="210" t="s">
        <v>282</v>
      </c>
      <c r="G136" s="208"/>
      <c r="H136" s="209" t="s">
        <v>19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188</v>
      </c>
      <c r="AU136" s="216" t="s">
        <v>82</v>
      </c>
      <c r="AV136" s="14" t="s">
        <v>80</v>
      </c>
      <c r="AW136" s="14" t="s">
        <v>35</v>
      </c>
      <c r="AX136" s="14" t="s">
        <v>73</v>
      </c>
      <c r="AY136" s="216" t="s">
        <v>177</v>
      </c>
    </row>
    <row r="137" spans="1:65" s="2" customFormat="1" ht="33" customHeight="1">
      <c r="A137" s="33"/>
      <c r="B137" s="34"/>
      <c r="C137" s="217" t="s">
        <v>283</v>
      </c>
      <c r="D137" s="217" t="s">
        <v>191</v>
      </c>
      <c r="E137" s="218" t="s">
        <v>284</v>
      </c>
      <c r="F137" s="219" t="s">
        <v>285</v>
      </c>
      <c r="G137" s="220" t="s">
        <v>286</v>
      </c>
      <c r="H137" s="221">
        <v>1035</v>
      </c>
      <c r="I137" s="222"/>
      <c r="J137" s="223">
        <f>ROUND(I137*H137,2)</f>
        <v>0</v>
      </c>
      <c r="K137" s="219" t="s">
        <v>19</v>
      </c>
      <c r="L137" s="224"/>
      <c r="M137" s="225" t="s">
        <v>19</v>
      </c>
      <c r="N137" s="226" t="s">
        <v>44</v>
      </c>
      <c r="O137" s="63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8" t="s">
        <v>195</v>
      </c>
      <c r="AT137" s="188" t="s">
        <v>191</v>
      </c>
      <c r="AU137" s="188" t="s">
        <v>82</v>
      </c>
      <c r="AY137" s="16" t="s">
        <v>177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6" t="s">
        <v>80</v>
      </c>
      <c r="BK137" s="189">
        <f>ROUND(I137*H137,2)</f>
        <v>0</v>
      </c>
      <c r="BL137" s="16" t="s">
        <v>184</v>
      </c>
      <c r="BM137" s="188" t="s">
        <v>287</v>
      </c>
    </row>
    <row r="138" spans="1:65" s="2" customFormat="1" ht="16.5" customHeight="1">
      <c r="A138" s="33"/>
      <c r="B138" s="34"/>
      <c r="C138" s="177" t="s">
        <v>288</v>
      </c>
      <c r="D138" s="177" t="s">
        <v>179</v>
      </c>
      <c r="E138" s="178" t="s">
        <v>289</v>
      </c>
      <c r="F138" s="179" t="s">
        <v>290</v>
      </c>
      <c r="G138" s="180" t="s">
        <v>182</v>
      </c>
      <c r="H138" s="181">
        <v>2070</v>
      </c>
      <c r="I138" s="182"/>
      <c r="J138" s="183">
        <f>ROUND(I138*H138,2)</f>
        <v>0</v>
      </c>
      <c r="K138" s="179" t="s">
        <v>183</v>
      </c>
      <c r="L138" s="38"/>
      <c r="M138" s="184" t="s">
        <v>19</v>
      </c>
      <c r="N138" s="185" t="s">
        <v>44</v>
      </c>
      <c r="O138" s="63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184</v>
      </c>
      <c r="AT138" s="188" t="s">
        <v>179</v>
      </c>
      <c r="AU138" s="188" t="s">
        <v>82</v>
      </c>
      <c r="AY138" s="16" t="s">
        <v>177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80</v>
      </c>
      <c r="BK138" s="189">
        <f>ROUND(I138*H138,2)</f>
        <v>0</v>
      </c>
      <c r="BL138" s="16" t="s">
        <v>184</v>
      </c>
      <c r="BM138" s="188" t="s">
        <v>291</v>
      </c>
    </row>
    <row r="139" spans="1:65" s="2" customFormat="1" ht="10.199999999999999">
      <c r="A139" s="33"/>
      <c r="B139" s="34"/>
      <c r="C139" s="35"/>
      <c r="D139" s="190" t="s">
        <v>186</v>
      </c>
      <c r="E139" s="35"/>
      <c r="F139" s="191" t="s">
        <v>292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186</v>
      </c>
      <c r="AU139" s="16" t="s">
        <v>82</v>
      </c>
    </row>
    <row r="140" spans="1:65" s="2" customFormat="1" ht="16.5" customHeight="1">
      <c r="A140" s="33"/>
      <c r="B140" s="34"/>
      <c r="C140" s="217" t="s">
        <v>293</v>
      </c>
      <c r="D140" s="217" t="s">
        <v>191</v>
      </c>
      <c r="E140" s="218" t="s">
        <v>294</v>
      </c>
      <c r="F140" s="219" t="s">
        <v>295</v>
      </c>
      <c r="G140" s="220" t="s">
        <v>296</v>
      </c>
      <c r="H140" s="221">
        <v>20.7</v>
      </c>
      <c r="I140" s="222"/>
      <c r="J140" s="223">
        <f>ROUND(I140*H140,2)</f>
        <v>0</v>
      </c>
      <c r="K140" s="219" t="s">
        <v>183</v>
      </c>
      <c r="L140" s="224"/>
      <c r="M140" s="225" t="s">
        <v>19</v>
      </c>
      <c r="N140" s="226" t="s">
        <v>44</v>
      </c>
      <c r="O140" s="63"/>
      <c r="P140" s="186">
        <f>O140*H140</f>
        <v>0</v>
      </c>
      <c r="Q140" s="186">
        <v>0.2</v>
      </c>
      <c r="R140" s="186">
        <f>Q140*H140</f>
        <v>4.1399999999999997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195</v>
      </c>
      <c r="AT140" s="188" t="s">
        <v>191</v>
      </c>
      <c r="AU140" s="188" t="s">
        <v>82</v>
      </c>
      <c r="AY140" s="16" t="s">
        <v>177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6" t="s">
        <v>80</v>
      </c>
      <c r="BK140" s="189">
        <f>ROUND(I140*H140,2)</f>
        <v>0</v>
      </c>
      <c r="BL140" s="16" t="s">
        <v>184</v>
      </c>
      <c r="BM140" s="188" t="s">
        <v>297</v>
      </c>
    </row>
    <row r="141" spans="1:65" s="13" customFormat="1" ht="10.199999999999999">
      <c r="B141" s="195"/>
      <c r="C141" s="196"/>
      <c r="D141" s="197" t="s">
        <v>188</v>
      </c>
      <c r="E141" s="198" t="s">
        <v>19</v>
      </c>
      <c r="F141" s="199" t="s">
        <v>620</v>
      </c>
      <c r="G141" s="196"/>
      <c r="H141" s="200">
        <v>20.7</v>
      </c>
      <c r="I141" s="201"/>
      <c r="J141" s="196"/>
      <c r="K141" s="196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188</v>
      </c>
      <c r="AU141" s="206" t="s">
        <v>82</v>
      </c>
      <c r="AV141" s="13" t="s">
        <v>82</v>
      </c>
      <c r="AW141" s="13" t="s">
        <v>35</v>
      </c>
      <c r="AX141" s="13" t="s">
        <v>80</v>
      </c>
      <c r="AY141" s="206" t="s">
        <v>177</v>
      </c>
    </row>
    <row r="142" spans="1:65" s="2" customFormat="1" ht="16.5" customHeight="1">
      <c r="A142" s="33"/>
      <c r="B142" s="34"/>
      <c r="C142" s="177" t="s">
        <v>299</v>
      </c>
      <c r="D142" s="177" t="s">
        <v>179</v>
      </c>
      <c r="E142" s="178" t="s">
        <v>300</v>
      </c>
      <c r="F142" s="179" t="s">
        <v>301</v>
      </c>
      <c r="G142" s="180" t="s">
        <v>250</v>
      </c>
      <c r="H142" s="181">
        <v>3105</v>
      </c>
      <c r="I142" s="182"/>
      <c r="J142" s="183">
        <f>ROUND(I142*H142,2)</f>
        <v>0</v>
      </c>
      <c r="K142" s="179" t="s">
        <v>183</v>
      </c>
      <c r="L142" s="38"/>
      <c r="M142" s="184" t="s">
        <v>19</v>
      </c>
      <c r="N142" s="185" t="s">
        <v>44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184</v>
      </c>
      <c r="AT142" s="188" t="s">
        <v>179</v>
      </c>
      <c r="AU142" s="188" t="s">
        <v>82</v>
      </c>
      <c r="AY142" s="16" t="s">
        <v>177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80</v>
      </c>
      <c r="BK142" s="189">
        <f>ROUND(I142*H142,2)</f>
        <v>0</v>
      </c>
      <c r="BL142" s="16" t="s">
        <v>184</v>
      </c>
      <c r="BM142" s="188" t="s">
        <v>302</v>
      </c>
    </row>
    <row r="143" spans="1:65" s="2" customFormat="1" ht="10.199999999999999">
      <c r="A143" s="33"/>
      <c r="B143" s="34"/>
      <c r="C143" s="35"/>
      <c r="D143" s="190" t="s">
        <v>186</v>
      </c>
      <c r="E143" s="35"/>
      <c r="F143" s="191" t="s">
        <v>303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186</v>
      </c>
      <c r="AU143" s="16" t="s">
        <v>82</v>
      </c>
    </row>
    <row r="144" spans="1:65" s="13" customFormat="1" ht="10.199999999999999">
      <c r="B144" s="195"/>
      <c r="C144" s="196"/>
      <c r="D144" s="197" t="s">
        <v>188</v>
      </c>
      <c r="E144" s="198" t="s">
        <v>19</v>
      </c>
      <c r="F144" s="199" t="s">
        <v>621</v>
      </c>
      <c r="G144" s="196"/>
      <c r="H144" s="200">
        <v>3105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188</v>
      </c>
      <c r="AU144" s="206" t="s">
        <v>82</v>
      </c>
      <c r="AV144" s="13" t="s">
        <v>82</v>
      </c>
      <c r="AW144" s="13" t="s">
        <v>35</v>
      </c>
      <c r="AX144" s="13" t="s">
        <v>80</v>
      </c>
      <c r="AY144" s="206" t="s">
        <v>177</v>
      </c>
    </row>
    <row r="145" spans="1:65" s="2" customFormat="1" ht="16.5" customHeight="1">
      <c r="A145" s="33"/>
      <c r="B145" s="34"/>
      <c r="C145" s="217" t="s">
        <v>7</v>
      </c>
      <c r="D145" s="217" t="s">
        <v>191</v>
      </c>
      <c r="E145" s="218" t="s">
        <v>305</v>
      </c>
      <c r="F145" s="219" t="s">
        <v>306</v>
      </c>
      <c r="G145" s="220" t="s">
        <v>228</v>
      </c>
      <c r="H145" s="221">
        <v>12.42</v>
      </c>
      <c r="I145" s="222"/>
      <c r="J145" s="223">
        <f>ROUND(I145*H145,2)</f>
        <v>0</v>
      </c>
      <c r="K145" s="219" t="s">
        <v>19</v>
      </c>
      <c r="L145" s="224"/>
      <c r="M145" s="225" t="s">
        <v>19</v>
      </c>
      <c r="N145" s="226" t="s">
        <v>44</v>
      </c>
      <c r="O145" s="63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195</v>
      </c>
      <c r="AT145" s="188" t="s">
        <v>191</v>
      </c>
      <c r="AU145" s="188" t="s">
        <v>82</v>
      </c>
      <c r="AY145" s="16" t="s">
        <v>177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80</v>
      </c>
      <c r="BK145" s="189">
        <f>ROUND(I145*H145,2)</f>
        <v>0</v>
      </c>
      <c r="BL145" s="16" t="s">
        <v>184</v>
      </c>
      <c r="BM145" s="188" t="s">
        <v>307</v>
      </c>
    </row>
    <row r="146" spans="1:65" s="13" customFormat="1" ht="10.199999999999999">
      <c r="B146" s="195"/>
      <c r="C146" s="196"/>
      <c r="D146" s="197" t="s">
        <v>188</v>
      </c>
      <c r="E146" s="198" t="s">
        <v>19</v>
      </c>
      <c r="F146" s="199" t="s">
        <v>622</v>
      </c>
      <c r="G146" s="196"/>
      <c r="H146" s="200">
        <v>12.42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188</v>
      </c>
      <c r="AU146" s="206" t="s">
        <v>82</v>
      </c>
      <c r="AV146" s="13" t="s">
        <v>82</v>
      </c>
      <c r="AW146" s="13" t="s">
        <v>35</v>
      </c>
      <c r="AX146" s="13" t="s">
        <v>80</v>
      </c>
      <c r="AY146" s="206" t="s">
        <v>177</v>
      </c>
    </row>
    <row r="147" spans="1:65" s="2" customFormat="1" ht="16.5" customHeight="1">
      <c r="A147" s="33"/>
      <c r="B147" s="34"/>
      <c r="C147" s="177" t="s">
        <v>309</v>
      </c>
      <c r="D147" s="177" t="s">
        <v>179</v>
      </c>
      <c r="E147" s="178" t="s">
        <v>310</v>
      </c>
      <c r="F147" s="179" t="s">
        <v>311</v>
      </c>
      <c r="G147" s="180" t="s">
        <v>296</v>
      </c>
      <c r="H147" s="181">
        <v>9.3149999999999995</v>
      </c>
      <c r="I147" s="182"/>
      <c r="J147" s="183">
        <f>ROUND(I147*H147,2)</f>
        <v>0</v>
      </c>
      <c r="K147" s="179" t="s">
        <v>183</v>
      </c>
      <c r="L147" s="38"/>
      <c r="M147" s="184" t="s">
        <v>19</v>
      </c>
      <c r="N147" s="185" t="s">
        <v>44</v>
      </c>
      <c r="O147" s="63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8" t="s">
        <v>184</v>
      </c>
      <c r="AT147" s="188" t="s">
        <v>179</v>
      </c>
      <c r="AU147" s="188" t="s">
        <v>82</v>
      </c>
      <c r="AY147" s="16" t="s">
        <v>177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6" t="s">
        <v>80</v>
      </c>
      <c r="BK147" s="189">
        <f>ROUND(I147*H147,2)</f>
        <v>0</v>
      </c>
      <c r="BL147" s="16" t="s">
        <v>184</v>
      </c>
      <c r="BM147" s="188" t="s">
        <v>312</v>
      </c>
    </row>
    <row r="148" spans="1:65" s="2" customFormat="1" ht="10.199999999999999">
      <c r="A148" s="33"/>
      <c r="B148" s="34"/>
      <c r="C148" s="35"/>
      <c r="D148" s="190" t="s">
        <v>186</v>
      </c>
      <c r="E148" s="35"/>
      <c r="F148" s="191" t="s">
        <v>313</v>
      </c>
      <c r="G148" s="35"/>
      <c r="H148" s="35"/>
      <c r="I148" s="192"/>
      <c r="J148" s="35"/>
      <c r="K148" s="35"/>
      <c r="L148" s="38"/>
      <c r="M148" s="193"/>
      <c r="N148" s="194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186</v>
      </c>
      <c r="AU148" s="16" t="s">
        <v>82</v>
      </c>
    </row>
    <row r="149" spans="1:65" s="13" customFormat="1" ht="10.199999999999999">
      <c r="B149" s="195"/>
      <c r="C149" s="196"/>
      <c r="D149" s="197" t="s">
        <v>188</v>
      </c>
      <c r="E149" s="198" t="s">
        <v>19</v>
      </c>
      <c r="F149" s="199" t="s">
        <v>623</v>
      </c>
      <c r="G149" s="196"/>
      <c r="H149" s="200">
        <v>9.3149999999999995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188</v>
      </c>
      <c r="AU149" s="206" t="s">
        <v>82</v>
      </c>
      <c r="AV149" s="13" t="s">
        <v>82</v>
      </c>
      <c r="AW149" s="13" t="s">
        <v>35</v>
      </c>
      <c r="AX149" s="13" t="s">
        <v>80</v>
      </c>
      <c r="AY149" s="206" t="s">
        <v>177</v>
      </c>
    </row>
    <row r="150" spans="1:65" s="14" customFormat="1" ht="10.199999999999999">
      <c r="B150" s="207"/>
      <c r="C150" s="208"/>
      <c r="D150" s="197" t="s">
        <v>188</v>
      </c>
      <c r="E150" s="209" t="s">
        <v>19</v>
      </c>
      <c r="F150" s="210" t="s">
        <v>315</v>
      </c>
      <c r="G150" s="208"/>
      <c r="H150" s="209" t="s">
        <v>19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188</v>
      </c>
      <c r="AU150" s="216" t="s">
        <v>82</v>
      </c>
      <c r="AV150" s="14" t="s">
        <v>80</v>
      </c>
      <c r="AW150" s="14" t="s">
        <v>35</v>
      </c>
      <c r="AX150" s="14" t="s">
        <v>73</v>
      </c>
      <c r="AY150" s="216" t="s">
        <v>177</v>
      </c>
    </row>
    <row r="151" spans="1:65" s="14" customFormat="1" ht="10.199999999999999">
      <c r="B151" s="207"/>
      <c r="C151" s="208"/>
      <c r="D151" s="197" t="s">
        <v>188</v>
      </c>
      <c r="E151" s="209" t="s">
        <v>19</v>
      </c>
      <c r="F151" s="210" t="s">
        <v>624</v>
      </c>
      <c r="G151" s="208"/>
      <c r="H151" s="209" t="s">
        <v>19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188</v>
      </c>
      <c r="AU151" s="216" t="s">
        <v>82</v>
      </c>
      <c r="AV151" s="14" t="s">
        <v>80</v>
      </c>
      <c r="AW151" s="14" t="s">
        <v>35</v>
      </c>
      <c r="AX151" s="14" t="s">
        <v>73</v>
      </c>
      <c r="AY151" s="216" t="s">
        <v>177</v>
      </c>
    </row>
    <row r="152" spans="1:65" s="14" customFormat="1" ht="10.199999999999999">
      <c r="B152" s="207"/>
      <c r="C152" s="208"/>
      <c r="D152" s="197" t="s">
        <v>188</v>
      </c>
      <c r="E152" s="209" t="s">
        <v>19</v>
      </c>
      <c r="F152" s="210" t="s">
        <v>625</v>
      </c>
      <c r="G152" s="208"/>
      <c r="H152" s="209" t="s">
        <v>19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188</v>
      </c>
      <c r="AU152" s="216" t="s">
        <v>82</v>
      </c>
      <c r="AV152" s="14" t="s">
        <v>80</v>
      </c>
      <c r="AW152" s="14" t="s">
        <v>35</v>
      </c>
      <c r="AX152" s="14" t="s">
        <v>73</v>
      </c>
      <c r="AY152" s="216" t="s">
        <v>177</v>
      </c>
    </row>
    <row r="153" spans="1:65" s="14" customFormat="1" ht="10.199999999999999">
      <c r="B153" s="207"/>
      <c r="C153" s="208"/>
      <c r="D153" s="197" t="s">
        <v>188</v>
      </c>
      <c r="E153" s="209" t="s">
        <v>19</v>
      </c>
      <c r="F153" s="210" t="s">
        <v>626</v>
      </c>
      <c r="G153" s="208"/>
      <c r="H153" s="209" t="s">
        <v>19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188</v>
      </c>
      <c r="AU153" s="216" t="s">
        <v>82</v>
      </c>
      <c r="AV153" s="14" t="s">
        <v>80</v>
      </c>
      <c r="AW153" s="14" t="s">
        <v>35</v>
      </c>
      <c r="AX153" s="14" t="s">
        <v>73</v>
      </c>
      <c r="AY153" s="216" t="s">
        <v>177</v>
      </c>
    </row>
    <row r="154" spans="1:65" s="2" customFormat="1" ht="16.5" customHeight="1">
      <c r="A154" s="33"/>
      <c r="B154" s="34"/>
      <c r="C154" s="177" t="s">
        <v>319</v>
      </c>
      <c r="D154" s="177" t="s">
        <v>179</v>
      </c>
      <c r="E154" s="178" t="s">
        <v>320</v>
      </c>
      <c r="F154" s="179" t="s">
        <v>321</v>
      </c>
      <c r="G154" s="180" t="s">
        <v>296</v>
      </c>
      <c r="H154" s="181">
        <v>9.3149999999999995</v>
      </c>
      <c r="I154" s="182"/>
      <c r="J154" s="183">
        <f>ROUND(I154*H154,2)</f>
        <v>0</v>
      </c>
      <c r="K154" s="179" t="s">
        <v>183</v>
      </c>
      <c r="L154" s="38"/>
      <c r="M154" s="184" t="s">
        <v>19</v>
      </c>
      <c r="N154" s="185" t="s">
        <v>44</v>
      </c>
      <c r="O154" s="63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8" t="s">
        <v>184</v>
      </c>
      <c r="AT154" s="188" t="s">
        <v>179</v>
      </c>
      <c r="AU154" s="188" t="s">
        <v>82</v>
      </c>
      <c r="AY154" s="16" t="s">
        <v>177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6" t="s">
        <v>80</v>
      </c>
      <c r="BK154" s="189">
        <f>ROUND(I154*H154,2)</f>
        <v>0</v>
      </c>
      <c r="BL154" s="16" t="s">
        <v>184</v>
      </c>
      <c r="BM154" s="188" t="s">
        <v>322</v>
      </c>
    </row>
    <row r="155" spans="1:65" s="2" customFormat="1" ht="10.199999999999999">
      <c r="A155" s="33"/>
      <c r="B155" s="34"/>
      <c r="C155" s="35"/>
      <c r="D155" s="190" t="s">
        <v>186</v>
      </c>
      <c r="E155" s="35"/>
      <c r="F155" s="191" t="s">
        <v>323</v>
      </c>
      <c r="G155" s="35"/>
      <c r="H155" s="35"/>
      <c r="I155" s="192"/>
      <c r="J155" s="35"/>
      <c r="K155" s="35"/>
      <c r="L155" s="38"/>
      <c r="M155" s="193"/>
      <c r="N155" s="194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186</v>
      </c>
      <c r="AU155" s="16" t="s">
        <v>82</v>
      </c>
    </row>
    <row r="156" spans="1:65" s="2" customFormat="1" ht="16.5" customHeight="1">
      <c r="A156" s="33"/>
      <c r="B156" s="34"/>
      <c r="C156" s="177" t="s">
        <v>324</v>
      </c>
      <c r="D156" s="177" t="s">
        <v>179</v>
      </c>
      <c r="E156" s="178" t="s">
        <v>325</v>
      </c>
      <c r="F156" s="179" t="s">
        <v>326</v>
      </c>
      <c r="G156" s="180" t="s">
        <v>296</v>
      </c>
      <c r="H156" s="181">
        <v>55.89</v>
      </c>
      <c r="I156" s="182"/>
      <c r="J156" s="183">
        <f>ROUND(I156*H156,2)</f>
        <v>0</v>
      </c>
      <c r="K156" s="179" t="s">
        <v>183</v>
      </c>
      <c r="L156" s="38"/>
      <c r="M156" s="184" t="s">
        <v>19</v>
      </c>
      <c r="N156" s="185" t="s">
        <v>44</v>
      </c>
      <c r="O156" s="63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184</v>
      </c>
      <c r="AT156" s="188" t="s">
        <v>179</v>
      </c>
      <c r="AU156" s="188" t="s">
        <v>82</v>
      </c>
      <c r="AY156" s="16" t="s">
        <v>177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80</v>
      </c>
      <c r="BK156" s="189">
        <f>ROUND(I156*H156,2)</f>
        <v>0</v>
      </c>
      <c r="BL156" s="16" t="s">
        <v>184</v>
      </c>
      <c r="BM156" s="188" t="s">
        <v>327</v>
      </c>
    </row>
    <row r="157" spans="1:65" s="2" customFormat="1" ht="10.199999999999999">
      <c r="A157" s="33"/>
      <c r="B157" s="34"/>
      <c r="C157" s="35"/>
      <c r="D157" s="190" t="s">
        <v>186</v>
      </c>
      <c r="E157" s="35"/>
      <c r="F157" s="191" t="s">
        <v>328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186</v>
      </c>
      <c r="AU157" s="16" t="s">
        <v>82</v>
      </c>
    </row>
    <row r="158" spans="1:65" s="13" customFormat="1" ht="10.199999999999999">
      <c r="B158" s="195"/>
      <c r="C158" s="196"/>
      <c r="D158" s="197" t="s">
        <v>188</v>
      </c>
      <c r="E158" s="198" t="s">
        <v>19</v>
      </c>
      <c r="F158" s="199" t="s">
        <v>627</v>
      </c>
      <c r="G158" s="196"/>
      <c r="H158" s="200">
        <v>55.89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188</v>
      </c>
      <c r="AU158" s="206" t="s">
        <v>82</v>
      </c>
      <c r="AV158" s="13" t="s">
        <v>82</v>
      </c>
      <c r="AW158" s="13" t="s">
        <v>35</v>
      </c>
      <c r="AX158" s="13" t="s">
        <v>80</v>
      </c>
      <c r="AY158" s="206" t="s">
        <v>177</v>
      </c>
    </row>
    <row r="159" spans="1:65" s="2" customFormat="1" ht="16.5" customHeight="1">
      <c r="A159" s="33"/>
      <c r="B159" s="34"/>
      <c r="C159" s="177" t="s">
        <v>330</v>
      </c>
      <c r="D159" s="177" t="s">
        <v>179</v>
      </c>
      <c r="E159" s="178" t="s">
        <v>331</v>
      </c>
      <c r="F159" s="179" t="s">
        <v>332</v>
      </c>
      <c r="G159" s="180" t="s">
        <v>333</v>
      </c>
      <c r="H159" s="181">
        <v>6.4450000000000003</v>
      </c>
      <c r="I159" s="182"/>
      <c r="J159" s="183">
        <f>ROUND(I159*H159,2)</f>
        <v>0</v>
      </c>
      <c r="K159" s="179" t="s">
        <v>183</v>
      </c>
      <c r="L159" s="38"/>
      <c r="M159" s="184" t="s">
        <v>19</v>
      </c>
      <c r="N159" s="185" t="s">
        <v>44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184</v>
      </c>
      <c r="AT159" s="188" t="s">
        <v>179</v>
      </c>
      <c r="AU159" s="188" t="s">
        <v>82</v>
      </c>
      <c r="AY159" s="16" t="s">
        <v>177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80</v>
      </c>
      <c r="BK159" s="189">
        <f>ROUND(I159*H159,2)</f>
        <v>0</v>
      </c>
      <c r="BL159" s="16" t="s">
        <v>184</v>
      </c>
      <c r="BM159" s="188" t="s">
        <v>334</v>
      </c>
    </row>
    <row r="160" spans="1:65" s="2" customFormat="1" ht="10.199999999999999">
      <c r="A160" s="33"/>
      <c r="B160" s="34"/>
      <c r="C160" s="35"/>
      <c r="D160" s="190" t="s">
        <v>186</v>
      </c>
      <c r="E160" s="35"/>
      <c r="F160" s="191" t="s">
        <v>335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186</v>
      </c>
      <c r="AU160" s="16" t="s">
        <v>82</v>
      </c>
    </row>
    <row r="161" spans="1:65" s="12" customFormat="1" ht="22.8" customHeight="1">
      <c r="B161" s="161"/>
      <c r="C161" s="162"/>
      <c r="D161" s="163" t="s">
        <v>72</v>
      </c>
      <c r="E161" s="175" t="s">
        <v>184</v>
      </c>
      <c r="F161" s="175" t="s">
        <v>336</v>
      </c>
      <c r="G161" s="162"/>
      <c r="H161" s="162"/>
      <c r="I161" s="165"/>
      <c r="J161" s="176">
        <f>BK161</f>
        <v>0</v>
      </c>
      <c r="K161" s="162"/>
      <c r="L161" s="167"/>
      <c r="M161" s="168"/>
      <c r="N161" s="169"/>
      <c r="O161" s="169"/>
      <c r="P161" s="170">
        <f>SUM(P162:P177)</f>
        <v>0</v>
      </c>
      <c r="Q161" s="169"/>
      <c r="R161" s="170">
        <f>SUM(R162:R177)</f>
        <v>0</v>
      </c>
      <c r="S161" s="169"/>
      <c r="T161" s="171">
        <f>SUM(T162:T177)</f>
        <v>0</v>
      </c>
      <c r="AR161" s="172" t="s">
        <v>80</v>
      </c>
      <c r="AT161" s="173" t="s">
        <v>72</v>
      </c>
      <c r="AU161" s="173" t="s">
        <v>80</v>
      </c>
      <c r="AY161" s="172" t="s">
        <v>177</v>
      </c>
      <c r="BK161" s="174">
        <f>SUM(BK162:BK177)</f>
        <v>0</v>
      </c>
    </row>
    <row r="162" spans="1:65" s="2" customFormat="1" ht="16.5" customHeight="1">
      <c r="A162" s="33"/>
      <c r="B162" s="34"/>
      <c r="C162" s="217" t="s">
        <v>337</v>
      </c>
      <c r="D162" s="217" t="s">
        <v>191</v>
      </c>
      <c r="E162" s="218" t="s">
        <v>338</v>
      </c>
      <c r="F162" s="219" t="s">
        <v>339</v>
      </c>
      <c r="G162" s="220" t="s">
        <v>286</v>
      </c>
      <c r="H162" s="221">
        <v>170</v>
      </c>
      <c r="I162" s="222"/>
      <c r="J162" s="223">
        <f t="shared" ref="J162:J177" si="0">ROUND(I162*H162,2)</f>
        <v>0</v>
      </c>
      <c r="K162" s="219" t="s">
        <v>19</v>
      </c>
      <c r="L162" s="224"/>
      <c r="M162" s="225" t="s">
        <v>19</v>
      </c>
      <c r="N162" s="226" t="s">
        <v>44</v>
      </c>
      <c r="O162" s="63"/>
      <c r="P162" s="186">
        <f t="shared" ref="P162:P177" si="1">O162*H162</f>
        <v>0</v>
      </c>
      <c r="Q162" s="186">
        <v>0</v>
      </c>
      <c r="R162" s="186">
        <f t="shared" ref="R162:R177" si="2">Q162*H162</f>
        <v>0</v>
      </c>
      <c r="S162" s="186">
        <v>0</v>
      </c>
      <c r="T162" s="187">
        <f t="shared" ref="T162:T177" si="3"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195</v>
      </c>
      <c r="AT162" s="188" t="s">
        <v>191</v>
      </c>
      <c r="AU162" s="188" t="s">
        <v>82</v>
      </c>
      <c r="AY162" s="16" t="s">
        <v>177</v>
      </c>
      <c r="BE162" s="189">
        <f t="shared" ref="BE162:BE177" si="4">IF(N162="základní",J162,0)</f>
        <v>0</v>
      </c>
      <c r="BF162" s="189">
        <f t="shared" ref="BF162:BF177" si="5">IF(N162="snížená",J162,0)</f>
        <v>0</v>
      </c>
      <c r="BG162" s="189">
        <f t="shared" ref="BG162:BG177" si="6">IF(N162="zákl. přenesená",J162,0)</f>
        <v>0</v>
      </c>
      <c r="BH162" s="189">
        <f t="shared" ref="BH162:BH177" si="7">IF(N162="sníž. přenesená",J162,0)</f>
        <v>0</v>
      </c>
      <c r="BI162" s="189">
        <f t="shared" ref="BI162:BI177" si="8">IF(N162="nulová",J162,0)</f>
        <v>0</v>
      </c>
      <c r="BJ162" s="16" t="s">
        <v>80</v>
      </c>
      <c r="BK162" s="189">
        <f t="shared" ref="BK162:BK177" si="9">ROUND(I162*H162,2)</f>
        <v>0</v>
      </c>
      <c r="BL162" s="16" t="s">
        <v>184</v>
      </c>
      <c r="BM162" s="188" t="s">
        <v>340</v>
      </c>
    </row>
    <row r="163" spans="1:65" s="2" customFormat="1" ht="16.5" customHeight="1">
      <c r="A163" s="33"/>
      <c r="B163" s="34"/>
      <c r="C163" s="217" t="s">
        <v>341</v>
      </c>
      <c r="D163" s="217" t="s">
        <v>191</v>
      </c>
      <c r="E163" s="218" t="s">
        <v>342</v>
      </c>
      <c r="F163" s="219" t="s">
        <v>343</v>
      </c>
      <c r="G163" s="220" t="s">
        <v>286</v>
      </c>
      <c r="H163" s="221">
        <v>115</v>
      </c>
      <c r="I163" s="222"/>
      <c r="J163" s="223">
        <f t="shared" si="0"/>
        <v>0</v>
      </c>
      <c r="K163" s="219" t="s">
        <v>19</v>
      </c>
      <c r="L163" s="224"/>
      <c r="M163" s="225" t="s">
        <v>19</v>
      </c>
      <c r="N163" s="226" t="s">
        <v>44</v>
      </c>
      <c r="O163" s="63"/>
      <c r="P163" s="186">
        <f t="shared" si="1"/>
        <v>0</v>
      </c>
      <c r="Q163" s="186">
        <v>0</v>
      </c>
      <c r="R163" s="186">
        <f t="shared" si="2"/>
        <v>0</v>
      </c>
      <c r="S163" s="186">
        <v>0</v>
      </c>
      <c r="T163" s="187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8" t="s">
        <v>195</v>
      </c>
      <c r="AT163" s="188" t="s">
        <v>191</v>
      </c>
      <c r="AU163" s="188" t="s">
        <v>82</v>
      </c>
      <c r="AY163" s="16" t="s">
        <v>177</v>
      </c>
      <c r="BE163" s="189">
        <f t="shared" si="4"/>
        <v>0</v>
      </c>
      <c r="BF163" s="189">
        <f t="shared" si="5"/>
        <v>0</v>
      </c>
      <c r="BG163" s="189">
        <f t="shared" si="6"/>
        <v>0</v>
      </c>
      <c r="BH163" s="189">
        <f t="shared" si="7"/>
        <v>0</v>
      </c>
      <c r="BI163" s="189">
        <f t="shared" si="8"/>
        <v>0</v>
      </c>
      <c r="BJ163" s="16" t="s">
        <v>80</v>
      </c>
      <c r="BK163" s="189">
        <f t="shared" si="9"/>
        <v>0</v>
      </c>
      <c r="BL163" s="16" t="s">
        <v>184</v>
      </c>
      <c r="BM163" s="188" t="s">
        <v>344</v>
      </c>
    </row>
    <row r="164" spans="1:65" s="2" customFormat="1" ht="16.5" customHeight="1">
      <c r="A164" s="33"/>
      <c r="B164" s="34"/>
      <c r="C164" s="217" t="s">
        <v>345</v>
      </c>
      <c r="D164" s="217" t="s">
        <v>191</v>
      </c>
      <c r="E164" s="218" t="s">
        <v>346</v>
      </c>
      <c r="F164" s="219" t="s">
        <v>347</v>
      </c>
      <c r="G164" s="220" t="s">
        <v>286</v>
      </c>
      <c r="H164" s="221">
        <v>60</v>
      </c>
      <c r="I164" s="222"/>
      <c r="J164" s="223">
        <f t="shared" si="0"/>
        <v>0</v>
      </c>
      <c r="K164" s="219" t="s">
        <v>19</v>
      </c>
      <c r="L164" s="224"/>
      <c r="M164" s="225" t="s">
        <v>19</v>
      </c>
      <c r="N164" s="226" t="s">
        <v>44</v>
      </c>
      <c r="O164" s="63"/>
      <c r="P164" s="186">
        <f t="shared" si="1"/>
        <v>0</v>
      </c>
      <c r="Q164" s="186">
        <v>0</v>
      </c>
      <c r="R164" s="186">
        <f t="shared" si="2"/>
        <v>0</v>
      </c>
      <c r="S164" s="186">
        <v>0</v>
      </c>
      <c r="T164" s="187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195</v>
      </c>
      <c r="AT164" s="188" t="s">
        <v>191</v>
      </c>
      <c r="AU164" s="188" t="s">
        <v>82</v>
      </c>
      <c r="AY164" s="16" t="s">
        <v>177</v>
      </c>
      <c r="BE164" s="189">
        <f t="shared" si="4"/>
        <v>0</v>
      </c>
      <c r="BF164" s="189">
        <f t="shared" si="5"/>
        <v>0</v>
      </c>
      <c r="BG164" s="189">
        <f t="shared" si="6"/>
        <v>0</v>
      </c>
      <c r="BH164" s="189">
        <f t="shared" si="7"/>
        <v>0</v>
      </c>
      <c r="BI164" s="189">
        <f t="shared" si="8"/>
        <v>0</v>
      </c>
      <c r="BJ164" s="16" t="s">
        <v>80</v>
      </c>
      <c r="BK164" s="189">
        <f t="shared" si="9"/>
        <v>0</v>
      </c>
      <c r="BL164" s="16" t="s">
        <v>184</v>
      </c>
      <c r="BM164" s="188" t="s">
        <v>348</v>
      </c>
    </row>
    <row r="165" spans="1:65" s="2" customFormat="1" ht="16.5" customHeight="1">
      <c r="A165" s="33"/>
      <c r="B165" s="34"/>
      <c r="C165" s="217" t="s">
        <v>349</v>
      </c>
      <c r="D165" s="217" t="s">
        <v>191</v>
      </c>
      <c r="E165" s="218" t="s">
        <v>350</v>
      </c>
      <c r="F165" s="219" t="s">
        <v>351</v>
      </c>
      <c r="G165" s="220" t="s">
        <v>286</v>
      </c>
      <c r="H165" s="221">
        <v>58</v>
      </c>
      <c r="I165" s="222"/>
      <c r="J165" s="223">
        <f t="shared" si="0"/>
        <v>0</v>
      </c>
      <c r="K165" s="219" t="s">
        <v>19</v>
      </c>
      <c r="L165" s="224"/>
      <c r="M165" s="225" t="s">
        <v>19</v>
      </c>
      <c r="N165" s="226" t="s">
        <v>44</v>
      </c>
      <c r="O165" s="63"/>
      <c r="P165" s="186">
        <f t="shared" si="1"/>
        <v>0</v>
      </c>
      <c r="Q165" s="186">
        <v>0</v>
      </c>
      <c r="R165" s="186">
        <f t="shared" si="2"/>
        <v>0</v>
      </c>
      <c r="S165" s="186">
        <v>0</v>
      </c>
      <c r="T165" s="187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8" t="s">
        <v>195</v>
      </c>
      <c r="AT165" s="188" t="s">
        <v>191</v>
      </c>
      <c r="AU165" s="188" t="s">
        <v>82</v>
      </c>
      <c r="AY165" s="16" t="s">
        <v>177</v>
      </c>
      <c r="BE165" s="189">
        <f t="shared" si="4"/>
        <v>0</v>
      </c>
      <c r="BF165" s="189">
        <f t="shared" si="5"/>
        <v>0</v>
      </c>
      <c r="BG165" s="189">
        <f t="shared" si="6"/>
        <v>0</v>
      </c>
      <c r="BH165" s="189">
        <f t="shared" si="7"/>
        <v>0</v>
      </c>
      <c r="BI165" s="189">
        <f t="shared" si="8"/>
        <v>0</v>
      </c>
      <c r="BJ165" s="16" t="s">
        <v>80</v>
      </c>
      <c r="BK165" s="189">
        <f t="shared" si="9"/>
        <v>0</v>
      </c>
      <c r="BL165" s="16" t="s">
        <v>184</v>
      </c>
      <c r="BM165" s="188" t="s">
        <v>352</v>
      </c>
    </row>
    <row r="166" spans="1:65" s="2" customFormat="1" ht="16.5" customHeight="1">
      <c r="A166" s="33"/>
      <c r="B166" s="34"/>
      <c r="C166" s="217" t="s">
        <v>353</v>
      </c>
      <c r="D166" s="217" t="s">
        <v>191</v>
      </c>
      <c r="E166" s="218" t="s">
        <v>354</v>
      </c>
      <c r="F166" s="219" t="s">
        <v>355</v>
      </c>
      <c r="G166" s="220" t="s">
        <v>286</v>
      </c>
      <c r="H166" s="221">
        <v>115</v>
      </c>
      <c r="I166" s="222"/>
      <c r="J166" s="223">
        <f t="shared" si="0"/>
        <v>0</v>
      </c>
      <c r="K166" s="219" t="s">
        <v>19</v>
      </c>
      <c r="L166" s="224"/>
      <c r="M166" s="225" t="s">
        <v>19</v>
      </c>
      <c r="N166" s="226" t="s">
        <v>44</v>
      </c>
      <c r="O166" s="63"/>
      <c r="P166" s="186">
        <f t="shared" si="1"/>
        <v>0</v>
      </c>
      <c r="Q166" s="186">
        <v>0</v>
      </c>
      <c r="R166" s="186">
        <f t="shared" si="2"/>
        <v>0</v>
      </c>
      <c r="S166" s="186">
        <v>0</v>
      </c>
      <c r="T166" s="187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195</v>
      </c>
      <c r="AT166" s="188" t="s">
        <v>191</v>
      </c>
      <c r="AU166" s="188" t="s">
        <v>82</v>
      </c>
      <c r="AY166" s="16" t="s">
        <v>177</v>
      </c>
      <c r="BE166" s="189">
        <f t="shared" si="4"/>
        <v>0</v>
      </c>
      <c r="BF166" s="189">
        <f t="shared" si="5"/>
        <v>0</v>
      </c>
      <c r="BG166" s="189">
        <f t="shared" si="6"/>
        <v>0</v>
      </c>
      <c r="BH166" s="189">
        <f t="shared" si="7"/>
        <v>0</v>
      </c>
      <c r="BI166" s="189">
        <f t="shared" si="8"/>
        <v>0</v>
      </c>
      <c r="BJ166" s="16" t="s">
        <v>80</v>
      </c>
      <c r="BK166" s="189">
        <f t="shared" si="9"/>
        <v>0</v>
      </c>
      <c r="BL166" s="16" t="s">
        <v>184</v>
      </c>
      <c r="BM166" s="188" t="s">
        <v>356</v>
      </c>
    </row>
    <row r="167" spans="1:65" s="2" customFormat="1" ht="16.5" customHeight="1">
      <c r="A167" s="33"/>
      <c r="B167" s="34"/>
      <c r="C167" s="217" t="s">
        <v>357</v>
      </c>
      <c r="D167" s="217" t="s">
        <v>191</v>
      </c>
      <c r="E167" s="218" t="s">
        <v>358</v>
      </c>
      <c r="F167" s="219" t="s">
        <v>359</v>
      </c>
      <c r="G167" s="220" t="s">
        <v>286</v>
      </c>
      <c r="H167" s="221">
        <v>57</v>
      </c>
      <c r="I167" s="222"/>
      <c r="J167" s="223">
        <f t="shared" si="0"/>
        <v>0</v>
      </c>
      <c r="K167" s="219" t="s">
        <v>19</v>
      </c>
      <c r="L167" s="224"/>
      <c r="M167" s="225" t="s">
        <v>19</v>
      </c>
      <c r="N167" s="226" t="s">
        <v>44</v>
      </c>
      <c r="O167" s="63"/>
      <c r="P167" s="186">
        <f t="shared" si="1"/>
        <v>0</v>
      </c>
      <c r="Q167" s="186">
        <v>0</v>
      </c>
      <c r="R167" s="186">
        <f t="shared" si="2"/>
        <v>0</v>
      </c>
      <c r="S167" s="186">
        <v>0</v>
      </c>
      <c r="T167" s="18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195</v>
      </c>
      <c r="AT167" s="188" t="s">
        <v>191</v>
      </c>
      <c r="AU167" s="188" t="s">
        <v>82</v>
      </c>
      <c r="AY167" s="16" t="s">
        <v>177</v>
      </c>
      <c r="BE167" s="189">
        <f t="shared" si="4"/>
        <v>0</v>
      </c>
      <c r="BF167" s="189">
        <f t="shared" si="5"/>
        <v>0</v>
      </c>
      <c r="BG167" s="189">
        <f t="shared" si="6"/>
        <v>0</v>
      </c>
      <c r="BH167" s="189">
        <f t="shared" si="7"/>
        <v>0</v>
      </c>
      <c r="BI167" s="189">
        <f t="shared" si="8"/>
        <v>0</v>
      </c>
      <c r="BJ167" s="16" t="s">
        <v>80</v>
      </c>
      <c r="BK167" s="189">
        <f t="shared" si="9"/>
        <v>0</v>
      </c>
      <c r="BL167" s="16" t="s">
        <v>184</v>
      </c>
      <c r="BM167" s="188" t="s">
        <v>360</v>
      </c>
    </row>
    <row r="168" spans="1:65" s="2" customFormat="1" ht="16.5" customHeight="1">
      <c r="A168" s="33"/>
      <c r="B168" s="34"/>
      <c r="C168" s="217" t="s">
        <v>361</v>
      </c>
      <c r="D168" s="217" t="s">
        <v>191</v>
      </c>
      <c r="E168" s="218" t="s">
        <v>362</v>
      </c>
      <c r="F168" s="219" t="s">
        <v>363</v>
      </c>
      <c r="G168" s="220" t="s">
        <v>286</v>
      </c>
      <c r="H168" s="221">
        <v>55</v>
      </c>
      <c r="I168" s="222"/>
      <c r="J168" s="223">
        <f t="shared" si="0"/>
        <v>0</v>
      </c>
      <c r="K168" s="219" t="s">
        <v>19</v>
      </c>
      <c r="L168" s="224"/>
      <c r="M168" s="225" t="s">
        <v>19</v>
      </c>
      <c r="N168" s="226" t="s">
        <v>44</v>
      </c>
      <c r="O168" s="63"/>
      <c r="P168" s="186">
        <f t="shared" si="1"/>
        <v>0</v>
      </c>
      <c r="Q168" s="186">
        <v>0</v>
      </c>
      <c r="R168" s="186">
        <f t="shared" si="2"/>
        <v>0</v>
      </c>
      <c r="S168" s="186">
        <v>0</v>
      </c>
      <c r="T168" s="18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8" t="s">
        <v>195</v>
      </c>
      <c r="AT168" s="188" t="s">
        <v>191</v>
      </c>
      <c r="AU168" s="188" t="s">
        <v>82</v>
      </c>
      <c r="AY168" s="16" t="s">
        <v>177</v>
      </c>
      <c r="BE168" s="189">
        <f t="shared" si="4"/>
        <v>0</v>
      </c>
      <c r="BF168" s="189">
        <f t="shared" si="5"/>
        <v>0</v>
      </c>
      <c r="BG168" s="189">
        <f t="shared" si="6"/>
        <v>0</v>
      </c>
      <c r="BH168" s="189">
        <f t="shared" si="7"/>
        <v>0</v>
      </c>
      <c r="BI168" s="189">
        <f t="shared" si="8"/>
        <v>0</v>
      </c>
      <c r="BJ168" s="16" t="s">
        <v>80</v>
      </c>
      <c r="BK168" s="189">
        <f t="shared" si="9"/>
        <v>0</v>
      </c>
      <c r="BL168" s="16" t="s">
        <v>184</v>
      </c>
      <c r="BM168" s="188" t="s">
        <v>364</v>
      </c>
    </row>
    <row r="169" spans="1:65" s="2" customFormat="1" ht="16.5" customHeight="1">
      <c r="A169" s="33"/>
      <c r="B169" s="34"/>
      <c r="C169" s="217" t="s">
        <v>365</v>
      </c>
      <c r="D169" s="217" t="s">
        <v>191</v>
      </c>
      <c r="E169" s="218" t="s">
        <v>366</v>
      </c>
      <c r="F169" s="219" t="s">
        <v>367</v>
      </c>
      <c r="G169" s="220" t="s">
        <v>286</v>
      </c>
      <c r="H169" s="221">
        <v>175</v>
      </c>
      <c r="I169" s="222"/>
      <c r="J169" s="223">
        <f t="shared" si="0"/>
        <v>0</v>
      </c>
      <c r="K169" s="219" t="s">
        <v>19</v>
      </c>
      <c r="L169" s="224"/>
      <c r="M169" s="225" t="s">
        <v>19</v>
      </c>
      <c r="N169" s="226" t="s">
        <v>44</v>
      </c>
      <c r="O169" s="63"/>
      <c r="P169" s="186">
        <f t="shared" si="1"/>
        <v>0</v>
      </c>
      <c r="Q169" s="186">
        <v>0</v>
      </c>
      <c r="R169" s="186">
        <f t="shared" si="2"/>
        <v>0</v>
      </c>
      <c r="S169" s="186">
        <v>0</v>
      </c>
      <c r="T169" s="18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195</v>
      </c>
      <c r="AT169" s="188" t="s">
        <v>191</v>
      </c>
      <c r="AU169" s="188" t="s">
        <v>82</v>
      </c>
      <c r="AY169" s="16" t="s">
        <v>177</v>
      </c>
      <c r="BE169" s="189">
        <f t="shared" si="4"/>
        <v>0</v>
      </c>
      <c r="BF169" s="189">
        <f t="shared" si="5"/>
        <v>0</v>
      </c>
      <c r="BG169" s="189">
        <f t="shared" si="6"/>
        <v>0</v>
      </c>
      <c r="BH169" s="189">
        <f t="shared" si="7"/>
        <v>0</v>
      </c>
      <c r="BI169" s="189">
        <f t="shared" si="8"/>
        <v>0</v>
      </c>
      <c r="BJ169" s="16" t="s">
        <v>80</v>
      </c>
      <c r="BK169" s="189">
        <f t="shared" si="9"/>
        <v>0</v>
      </c>
      <c r="BL169" s="16" t="s">
        <v>184</v>
      </c>
      <c r="BM169" s="188" t="s">
        <v>368</v>
      </c>
    </row>
    <row r="170" spans="1:65" s="2" customFormat="1" ht="16.5" customHeight="1">
      <c r="A170" s="33"/>
      <c r="B170" s="34"/>
      <c r="C170" s="217" t="s">
        <v>369</v>
      </c>
      <c r="D170" s="217" t="s">
        <v>191</v>
      </c>
      <c r="E170" s="218" t="s">
        <v>370</v>
      </c>
      <c r="F170" s="219" t="s">
        <v>371</v>
      </c>
      <c r="G170" s="220" t="s">
        <v>286</v>
      </c>
      <c r="H170" s="221">
        <v>230</v>
      </c>
      <c r="I170" s="222"/>
      <c r="J170" s="223">
        <f t="shared" si="0"/>
        <v>0</v>
      </c>
      <c r="K170" s="219" t="s">
        <v>19</v>
      </c>
      <c r="L170" s="224"/>
      <c r="M170" s="225" t="s">
        <v>19</v>
      </c>
      <c r="N170" s="226" t="s">
        <v>44</v>
      </c>
      <c r="O170" s="63"/>
      <c r="P170" s="186">
        <f t="shared" si="1"/>
        <v>0</v>
      </c>
      <c r="Q170" s="186">
        <v>0</v>
      </c>
      <c r="R170" s="186">
        <f t="shared" si="2"/>
        <v>0</v>
      </c>
      <c r="S170" s="186">
        <v>0</v>
      </c>
      <c r="T170" s="18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195</v>
      </c>
      <c r="AT170" s="188" t="s">
        <v>191</v>
      </c>
      <c r="AU170" s="188" t="s">
        <v>82</v>
      </c>
      <c r="AY170" s="16" t="s">
        <v>177</v>
      </c>
      <c r="BE170" s="189">
        <f t="shared" si="4"/>
        <v>0</v>
      </c>
      <c r="BF170" s="189">
        <f t="shared" si="5"/>
        <v>0</v>
      </c>
      <c r="BG170" s="189">
        <f t="shared" si="6"/>
        <v>0</v>
      </c>
      <c r="BH170" s="189">
        <f t="shared" si="7"/>
        <v>0</v>
      </c>
      <c r="BI170" s="189">
        <f t="shared" si="8"/>
        <v>0</v>
      </c>
      <c r="BJ170" s="16" t="s">
        <v>80</v>
      </c>
      <c r="BK170" s="189">
        <f t="shared" si="9"/>
        <v>0</v>
      </c>
      <c r="BL170" s="16" t="s">
        <v>184</v>
      </c>
      <c r="BM170" s="188" t="s">
        <v>372</v>
      </c>
    </row>
    <row r="171" spans="1:65" s="2" customFormat="1" ht="16.5" customHeight="1">
      <c r="A171" s="33"/>
      <c r="B171" s="34"/>
      <c r="C171" s="217" t="s">
        <v>373</v>
      </c>
      <c r="D171" s="217" t="s">
        <v>191</v>
      </c>
      <c r="E171" s="218" t="s">
        <v>374</v>
      </c>
      <c r="F171" s="219" t="s">
        <v>375</v>
      </c>
      <c r="G171" s="220" t="s">
        <v>286</v>
      </c>
      <c r="H171" s="221">
        <v>340</v>
      </c>
      <c r="I171" s="222"/>
      <c r="J171" s="223">
        <f t="shared" si="0"/>
        <v>0</v>
      </c>
      <c r="K171" s="219" t="s">
        <v>19</v>
      </c>
      <c r="L171" s="224"/>
      <c r="M171" s="225" t="s">
        <v>19</v>
      </c>
      <c r="N171" s="226" t="s">
        <v>44</v>
      </c>
      <c r="O171" s="63"/>
      <c r="P171" s="186">
        <f t="shared" si="1"/>
        <v>0</v>
      </c>
      <c r="Q171" s="186">
        <v>0</v>
      </c>
      <c r="R171" s="186">
        <f t="shared" si="2"/>
        <v>0</v>
      </c>
      <c r="S171" s="186">
        <v>0</v>
      </c>
      <c r="T171" s="18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8" t="s">
        <v>195</v>
      </c>
      <c r="AT171" s="188" t="s">
        <v>191</v>
      </c>
      <c r="AU171" s="188" t="s">
        <v>82</v>
      </c>
      <c r="AY171" s="16" t="s">
        <v>177</v>
      </c>
      <c r="BE171" s="189">
        <f t="shared" si="4"/>
        <v>0</v>
      </c>
      <c r="BF171" s="189">
        <f t="shared" si="5"/>
        <v>0</v>
      </c>
      <c r="BG171" s="189">
        <f t="shared" si="6"/>
        <v>0</v>
      </c>
      <c r="BH171" s="189">
        <f t="shared" si="7"/>
        <v>0</v>
      </c>
      <c r="BI171" s="189">
        <f t="shared" si="8"/>
        <v>0</v>
      </c>
      <c r="BJ171" s="16" t="s">
        <v>80</v>
      </c>
      <c r="BK171" s="189">
        <f t="shared" si="9"/>
        <v>0</v>
      </c>
      <c r="BL171" s="16" t="s">
        <v>184</v>
      </c>
      <c r="BM171" s="188" t="s">
        <v>376</v>
      </c>
    </row>
    <row r="172" spans="1:65" s="2" customFormat="1" ht="16.5" customHeight="1">
      <c r="A172" s="33"/>
      <c r="B172" s="34"/>
      <c r="C172" s="217" t="s">
        <v>377</v>
      </c>
      <c r="D172" s="217" t="s">
        <v>191</v>
      </c>
      <c r="E172" s="218" t="s">
        <v>378</v>
      </c>
      <c r="F172" s="219" t="s">
        <v>379</v>
      </c>
      <c r="G172" s="220" t="s">
        <v>286</v>
      </c>
      <c r="H172" s="221">
        <v>350</v>
      </c>
      <c r="I172" s="222"/>
      <c r="J172" s="223">
        <f t="shared" si="0"/>
        <v>0</v>
      </c>
      <c r="K172" s="219" t="s">
        <v>19</v>
      </c>
      <c r="L172" s="224"/>
      <c r="M172" s="225" t="s">
        <v>19</v>
      </c>
      <c r="N172" s="226" t="s">
        <v>44</v>
      </c>
      <c r="O172" s="63"/>
      <c r="P172" s="186">
        <f t="shared" si="1"/>
        <v>0</v>
      </c>
      <c r="Q172" s="186">
        <v>0</v>
      </c>
      <c r="R172" s="186">
        <f t="shared" si="2"/>
        <v>0</v>
      </c>
      <c r="S172" s="186">
        <v>0</v>
      </c>
      <c r="T172" s="18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8" t="s">
        <v>195</v>
      </c>
      <c r="AT172" s="188" t="s">
        <v>191</v>
      </c>
      <c r="AU172" s="188" t="s">
        <v>82</v>
      </c>
      <c r="AY172" s="16" t="s">
        <v>177</v>
      </c>
      <c r="BE172" s="189">
        <f t="shared" si="4"/>
        <v>0</v>
      </c>
      <c r="BF172" s="189">
        <f t="shared" si="5"/>
        <v>0</v>
      </c>
      <c r="BG172" s="189">
        <f t="shared" si="6"/>
        <v>0</v>
      </c>
      <c r="BH172" s="189">
        <f t="shared" si="7"/>
        <v>0</v>
      </c>
      <c r="BI172" s="189">
        <f t="shared" si="8"/>
        <v>0</v>
      </c>
      <c r="BJ172" s="16" t="s">
        <v>80</v>
      </c>
      <c r="BK172" s="189">
        <f t="shared" si="9"/>
        <v>0</v>
      </c>
      <c r="BL172" s="16" t="s">
        <v>184</v>
      </c>
      <c r="BM172" s="188" t="s">
        <v>380</v>
      </c>
    </row>
    <row r="173" spans="1:65" s="2" customFormat="1" ht="16.5" customHeight="1">
      <c r="A173" s="33"/>
      <c r="B173" s="34"/>
      <c r="C173" s="217" t="s">
        <v>381</v>
      </c>
      <c r="D173" s="217" t="s">
        <v>191</v>
      </c>
      <c r="E173" s="218" t="s">
        <v>382</v>
      </c>
      <c r="F173" s="219" t="s">
        <v>383</v>
      </c>
      <c r="G173" s="220" t="s">
        <v>286</v>
      </c>
      <c r="H173" s="221">
        <v>460</v>
      </c>
      <c r="I173" s="222"/>
      <c r="J173" s="223">
        <f t="shared" si="0"/>
        <v>0</v>
      </c>
      <c r="K173" s="219" t="s">
        <v>19</v>
      </c>
      <c r="L173" s="224"/>
      <c r="M173" s="225" t="s">
        <v>19</v>
      </c>
      <c r="N173" s="226" t="s">
        <v>44</v>
      </c>
      <c r="O173" s="63"/>
      <c r="P173" s="186">
        <f t="shared" si="1"/>
        <v>0</v>
      </c>
      <c r="Q173" s="186">
        <v>0</v>
      </c>
      <c r="R173" s="186">
        <f t="shared" si="2"/>
        <v>0</v>
      </c>
      <c r="S173" s="186">
        <v>0</v>
      </c>
      <c r="T173" s="18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195</v>
      </c>
      <c r="AT173" s="188" t="s">
        <v>191</v>
      </c>
      <c r="AU173" s="188" t="s">
        <v>82</v>
      </c>
      <c r="AY173" s="16" t="s">
        <v>177</v>
      </c>
      <c r="BE173" s="189">
        <f t="shared" si="4"/>
        <v>0</v>
      </c>
      <c r="BF173" s="189">
        <f t="shared" si="5"/>
        <v>0</v>
      </c>
      <c r="BG173" s="189">
        <f t="shared" si="6"/>
        <v>0</v>
      </c>
      <c r="BH173" s="189">
        <f t="shared" si="7"/>
        <v>0</v>
      </c>
      <c r="BI173" s="189">
        <f t="shared" si="8"/>
        <v>0</v>
      </c>
      <c r="BJ173" s="16" t="s">
        <v>80</v>
      </c>
      <c r="BK173" s="189">
        <f t="shared" si="9"/>
        <v>0</v>
      </c>
      <c r="BL173" s="16" t="s">
        <v>184</v>
      </c>
      <c r="BM173" s="188" t="s">
        <v>384</v>
      </c>
    </row>
    <row r="174" spans="1:65" s="2" customFormat="1" ht="16.5" customHeight="1">
      <c r="A174" s="33"/>
      <c r="B174" s="34"/>
      <c r="C174" s="217" t="s">
        <v>385</v>
      </c>
      <c r="D174" s="217" t="s">
        <v>191</v>
      </c>
      <c r="E174" s="218" t="s">
        <v>386</v>
      </c>
      <c r="F174" s="219" t="s">
        <v>387</v>
      </c>
      <c r="G174" s="220" t="s">
        <v>286</v>
      </c>
      <c r="H174" s="221">
        <v>470</v>
      </c>
      <c r="I174" s="222"/>
      <c r="J174" s="223">
        <f t="shared" si="0"/>
        <v>0</v>
      </c>
      <c r="K174" s="219" t="s">
        <v>19</v>
      </c>
      <c r="L174" s="224"/>
      <c r="M174" s="225" t="s">
        <v>19</v>
      </c>
      <c r="N174" s="226" t="s">
        <v>44</v>
      </c>
      <c r="O174" s="63"/>
      <c r="P174" s="186">
        <f t="shared" si="1"/>
        <v>0</v>
      </c>
      <c r="Q174" s="186">
        <v>0</v>
      </c>
      <c r="R174" s="186">
        <f t="shared" si="2"/>
        <v>0</v>
      </c>
      <c r="S174" s="186">
        <v>0</v>
      </c>
      <c r="T174" s="187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195</v>
      </c>
      <c r="AT174" s="188" t="s">
        <v>191</v>
      </c>
      <c r="AU174" s="188" t="s">
        <v>82</v>
      </c>
      <c r="AY174" s="16" t="s">
        <v>177</v>
      </c>
      <c r="BE174" s="189">
        <f t="shared" si="4"/>
        <v>0</v>
      </c>
      <c r="BF174" s="189">
        <f t="shared" si="5"/>
        <v>0</v>
      </c>
      <c r="BG174" s="189">
        <f t="shared" si="6"/>
        <v>0</v>
      </c>
      <c r="BH174" s="189">
        <f t="shared" si="7"/>
        <v>0</v>
      </c>
      <c r="BI174" s="189">
        <f t="shared" si="8"/>
        <v>0</v>
      </c>
      <c r="BJ174" s="16" t="s">
        <v>80</v>
      </c>
      <c r="BK174" s="189">
        <f t="shared" si="9"/>
        <v>0</v>
      </c>
      <c r="BL174" s="16" t="s">
        <v>184</v>
      </c>
      <c r="BM174" s="188" t="s">
        <v>388</v>
      </c>
    </row>
    <row r="175" spans="1:65" s="2" customFormat="1" ht="16.5" customHeight="1">
      <c r="A175" s="33"/>
      <c r="B175" s="34"/>
      <c r="C175" s="217" t="s">
        <v>389</v>
      </c>
      <c r="D175" s="217" t="s">
        <v>191</v>
      </c>
      <c r="E175" s="218" t="s">
        <v>390</v>
      </c>
      <c r="F175" s="219" t="s">
        <v>391</v>
      </c>
      <c r="G175" s="220" t="s">
        <v>286</v>
      </c>
      <c r="H175" s="221">
        <v>110</v>
      </c>
      <c r="I175" s="222"/>
      <c r="J175" s="223">
        <f t="shared" si="0"/>
        <v>0</v>
      </c>
      <c r="K175" s="219" t="s">
        <v>19</v>
      </c>
      <c r="L175" s="224"/>
      <c r="M175" s="225" t="s">
        <v>19</v>
      </c>
      <c r="N175" s="226" t="s">
        <v>44</v>
      </c>
      <c r="O175" s="63"/>
      <c r="P175" s="186">
        <f t="shared" si="1"/>
        <v>0</v>
      </c>
      <c r="Q175" s="186">
        <v>0</v>
      </c>
      <c r="R175" s="186">
        <f t="shared" si="2"/>
        <v>0</v>
      </c>
      <c r="S175" s="186">
        <v>0</v>
      </c>
      <c r="T175" s="18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195</v>
      </c>
      <c r="AT175" s="188" t="s">
        <v>191</v>
      </c>
      <c r="AU175" s="188" t="s">
        <v>82</v>
      </c>
      <c r="AY175" s="16" t="s">
        <v>177</v>
      </c>
      <c r="BE175" s="189">
        <f t="shared" si="4"/>
        <v>0</v>
      </c>
      <c r="BF175" s="189">
        <f t="shared" si="5"/>
        <v>0</v>
      </c>
      <c r="BG175" s="189">
        <f t="shared" si="6"/>
        <v>0</v>
      </c>
      <c r="BH175" s="189">
        <f t="shared" si="7"/>
        <v>0</v>
      </c>
      <c r="BI175" s="189">
        <f t="shared" si="8"/>
        <v>0</v>
      </c>
      <c r="BJ175" s="16" t="s">
        <v>80</v>
      </c>
      <c r="BK175" s="189">
        <f t="shared" si="9"/>
        <v>0</v>
      </c>
      <c r="BL175" s="16" t="s">
        <v>184</v>
      </c>
      <c r="BM175" s="188" t="s">
        <v>392</v>
      </c>
    </row>
    <row r="176" spans="1:65" s="2" customFormat="1" ht="16.5" customHeight="1">
      <c r="A176" s="33"/>
      <c r="B176" s="34"/>
      <c r="C176" s="217" t="s">
        <v>393</v>
      </c>
      <c r="D176" s="217" t="s">
        <v>191</v>
      </c>
      <c r="E176" s="218" t="s">
        <v>394</v>
      </c>
      <c r="F176" s="219" t="s">
        <v>395</v>
      </c>
      <c r="G176" s="220" t="s">
        <v>286</v>
      </c>
      <c r="H176" s="221">
        <v>60</v>
      </c>
      <c r="I176" s="222"/>
      <c r="J176" s="223">
        <f t="shared" si="0"/>
        <v>0</v>
      </c>
      <c r="K176" s="219" t="s">
        <v>19</v>
      </c>
      <c r="L176" s="224"/>
      <c r="M176" s="225" t="s">
        <v>19</v>
      </c>
      <c r="N176" s="226" t="s">
        <v>44</v>
      </c>
      <c r="O176" s="63"/>
      <c r="P176" s="186">
        <f t="shared" si="1"/>
        <v>0</v>
      </c>
      <c r="Q176" s="186">
        <v>0</v>
      </c>
      <c r="R176" s="186">
        <f t="shared" si="2"/>
        <v>0</v>
      </c>
      <c r="S176" s="186">
        <v>0</v>
      </c>
      <c r="T176" s="187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8" t="s">
        <v>195</v>
      </c>
      <c r="AT176" s="188" t="s">
        <v>191</v>
      </c>
      <c r="AU176" s="188" t="s">
        <v>82</v>
      </c>
      <c r="AY176" s="16" t="s">
        <v>177</v>
      </c>
      <c r="BE176" s="189">
        <f t="shared" si="4"/>
        <v>0</v>
      </c>
      <c r="BF176" s="189">
        <f t="shared" si="5"/>
        <v>0</v>
      </c>
      <c r="BG176" s="189">
        <f t="shared" si="6"/>
        <v>0</v>
      </c>
      <c r="BH176" s="189">
        <f t="shared" si="7"/>
        <v>0</v>
      </c>
      <c r="BI176" s="189">
        <f t="shared" si="8"/>
        <v>0</v>
      </c>
      <c r="BJ176" s="16" t="s">
        <v>80</v>
      </c>
      <c r="BK176" s="189">
        <f t="shared" si="9"/>
        <v>0</v>
      </c>
      <c r="BL176" s="16" t="s">
        <v>184</v>
      </c>
      <c r="BM176" s="188" t="s">
        <v>396</v>
      </c>
    </row>
    <row r="177" spans="1:65" s="2" customFormat="1" ht="16.5" customHeight="1">
      <c r="A177" s="33"/>
      <c r="B177" s="34"/>
      <c r="C177" s="217" t="s">
        <v>397</v>
      </c>
      <c r="D177" s="217" t="s">
        <v>191</v>
      </c>
      <c r="E177" s="218" t="s">
        <v>398</v>
      </c>
      <c r="F177" s="219" t="s">
        <v>399</v>
      </c>
      <c r="G177" s="220" t="s">
        <v>286</v>
      </c>
      <c r="H177" s="221">
        <v>280</v>
      </c>
      <c r="I177" s="222"/>
      <c r="J177" s="223">
        <f t="shared" si="0"/>
        <v>0</v>
      </c>
      <c r="K177" s="219" t="s">
        <v>19</v>
      </c>
      <c r="L177" s="224"/>
      <c r="M177" s="225" t="s">
        <v>19</v>
      </c>
      <c r="N177" s="226" t="s">
        <v>44</v>
      </c>
      <c r="O177" s="63"/>
      <c r="P177" s="186">
        <f t="shared" si="1"/>
        <v>0</v>
      </c>
      <c r="Q177" s="186">
        <v>0</v>
      </c>
      <c r="R177" s="186">
        <f t="shared" si="2"/>
        <v>0</v>
      </c>
      <c r="S177" s="186">
        <v>0</v>
      </c>
      <c r="T177" s="187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8" t="s">
        <v>195</v>
      </c>
      <c r="AT177" s="188" t="s">
        <v>191</v>
      </c>
      <c r="AU177" s="188" t="s">
        <v>82</v>
      </c>
      <c r="AY177" s="16" t="s">
        <v>177</v>
      </c>
      <c r="BE177" s="189">
        <f t="shared" si="4"/>
        <v>0</v>
      </c>
      <c r="BF177" s="189">
        <f t="shared" si="5"/>
        <v>0</v>
      </c>
      <c r="BG177" s="189">
        <f t="shared" si="6"/>
        <v>0</v>
      </c>
      <c r="BH177" s="189">
        <f t="shared" si="7"/>
        <v>0</v>
      </c>
      <c r="BI177" s="189">
        <f t="shared" si="8"/>
        <v>0</v>
      </c>
      <c r="BJ177" s="16" t="s">
        <v>80</v>
      </c>
      <c r="BK177" s="189">
        <f t="shared" si="9"/>
        <v>0</v>
      </c>
      <c r="BL177" s="16" t="s">
        <v>184</v>
      </c>
      <c r="BM177" s="188" t="s">
        <v>400</v>
      </c>
    </row>
    <row r="178" spans="1:65" s="12" customFormat="1" ht="25.95" customHeight="1">
      <c r="B178" s="161"/>
      <c r="C178" s="162"/>
      <c r="D178" s="163" t="s">
        <v>72</v>
      </c>
      <c r="E178" s="164" t="s">
        <v>401</v>
      </c>
      <c r="F178" s="164" t="s">
        <v>402</v>
      </c>
      <c r="G178" s="162"/>
      <c r="H178" s="162"/>
      <c r="I178" s="165"/>
      <c r="J178" s="166">
        <f>BK178</f>
        <v>0</v>
      </c>
      <c r="K178" s="162"/>
      <c r="L178" s="167"/>
      <c r="M178" s="168"/>
      <c r="N178" s="169"/>
      <c r="O178" s="169"/>
      <c r="P178" s="170">
        <f>P179+P187</f>
        <v>0</v>
      </c>
      <c r="Q178" s="169"/>
      <c r="R178" s="170">
        <f>R179+R187</f>
        <v>0</v>
      </c>
      <c r="S178" s="169"/>
      <c r="T178" s="171">
        <f>T179+T187</f>
        <v>0</v>
      </c>
      <c r="AR178" s="172" t="s">
        <v>210</v>
      </c>
      <c r="AT178" s="173" t="s">
        <v>72</v>
      </c>
      <c r="AU178" s="173" t="s">
        <v>73</v>
      </c>
      <c r="AY178" s="172" t="s">
        <v>177</v>
      </c>
      <c r="BK178" s="174">
        <f>BK179+BK187</f>
        <v>0</v>
      </c>
    </row>
    <row r="179" spans="1:65" s="12" customFormat="1" ht="22.8" customHeight="1">
      <c r="B179" s="161"/>
      <c r="C179" s="162"/>
      <c r="D179" s="163" t="s">
        <v>72</v>
      </c>
      <c r="E179" s="175" t="s">
        <v>403</v>
      </c>
      <c r="F179" s="175" t="s">
        <v>404</v>
      </c>
      <c r="G179" s="162"/>
      <c r="H179" s="162"/>
      <c r="I179" s="165"/>
      <c r="J179" s="176">
        <f>BK179</f>
        <v>0</v>
      </c>
      <c r="K179" s="162"/>
      <c r="L179" s="167"/>
      <c r="M179" s="168"/>
      <c r="N179" s="169"/>
      <c r="O179" s="169"/>
      <c r="P179" s="170">
        <f>SUM(P180:P186)</f>
        <v>0</v>
      </c>
      <c r="Q179" s="169"/>
      <c r="R179" s="170">
        <f>SUM(R180:R186)</f>
        <v>0</v>
      </c>
      <c r="S179" s="169"/>
      <c r="T179" s="171">
        <f>SUM(T180:T186)</f>
        <v>0</v>
      </c>
      <c r="AR179" s="172" t="s">
        <v>210</v>
      </c>
      <c r="AT179" s="173" t="s">
        <v>72</v>
      </c>
      <c r="AU179" s="173" t="s">
        <v>80</v>
      </c>
      <c r="AY179" s="172" t="s">
        <v>177</v>
      </c>
      <c r="BK179" s="174">
        <f>SUM(BK180:BK186)</f>
        <v>0</v>
      </c>
    </row>
    <row r="180" spans="1:65" s="2" customFormat="1" ht="16.5" customHeight="1">
      <c r="A180" s="33"/>
      <c r="B180" s="34"/>
      <c r="C180" s="177" t="s">
        <v>405</v>
      </c>
      <c r="D180" s="177" t="s">
        <v>179</v>
      </c>
      <c r="E180" s="178" t="s">
        <v>406</v>
      </c>
      <c r="F180" s="179" t="s">
        <v>407</v>
      </c>
      <c r="G180" s="180" t="s">
        <v>243</v>
      </c>
      <c r="H180" s="181">
        <v>1756</v>
      </c>
      <c r="I180" s="182"/>
      <c r="J180" s="183">
        <f>ROUND(I180*H180,2)</f>
        <v>0</v>
      </c>
      <c r="K180" s="179" t="s">
        <v>183</v>
      </c>
      <c r="L180" s="38"/>
      <c r="M180" s="184" t="s">
        <v>19</v>
      </c>
      <c r="N180" s="185" t="s">
        <v>44</v>
      </c>
      <c r="O180" s="63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8" t="s">
        <v>408</v>
      </c>
      <c r="AT180" s="188" t="s">
        <v>179</v>
      </c>
      <c r="AU180" s="188" t="s">
        <v>82</v>
      </c>
      <c r="AY180" s="16" t="s">
        <v>177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6" t="s">
        <v>80</v>
      </c>
      <c r="BK180" s="189">
        <f>ROUND(I180*H180,2)</f>
        <v>0</v>
      </c>
      <c r="BL180" s="16" t="s">
        <v>408</v>
      </c>
      <c r="BM180" s="188" t="s">
        <v>409</v>
      </c>
    </row>
    <row r="181" spans="1:65" s="2" customFormat="1" ht="10.199999999999999">
      <c r="A181" s="33"/>
      <c r="B181" s="34"/>
      <c r="C181" s="35"/>
      <c r="D181" s="190" t="s">
        <v>186</v>
      </c>
      <c r="E181" s="35"/>
      <c r="F181" s="191" t="s">
        <v>410</v>
      </c>
      <c r="G181" s="35"/>
      <c r="H181" s="35"/>
      <c r="I181" s="192"/>
      <c r="J181" s="35"/>
      <c r="K181" s="35"/>
      <c r="L181" s="38"/>
      <c r="M181" s="193"/>
      <c r="N181" s="194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186</v>
      </c>
      <c r="AU181" s="16" t="s">
        <v>82</v>
      </c>
    </row>
    <row r="182" spans="1:65" s="2" customFormat="1" ht="16.5" customHeight="1">
      <c r="A182" s="33"/>
      <c r="B182" s="34"/>
      <c r="C182" s="177" t="s">
        <v>411</v>
      </c>
      <c r="D182" s="177" t="s">
        <v>179</v>
      </c>
      <c r="E182" s="178" t="s">
        <v>412</v>
      </c>
      <c r="F182" s="179" t="s">
        <v>413</v>
      </c>
      <c r="G182" s="180" t="s">
        <v>414</v>
      </c>
      <c r="H182" s="181">
        <v>1</v>
      </c>
      <c r="I182" s="182"/>
      <c r="J182" s="183">
        <f>ROUND(I182*H182,2)</f>
        <v>0</v>
      </c>
      <c r="K182" s="179" t="s">
        <v>183</v>
      </c>
      <c r="L182" s="38"/>
      <c r="M182" s="184" t="s">
        <v>19</v>
      </c>
      <c r="N182" s="185" t="s">
        <v>44</v>
      </c>
      <c r="O182" s="63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408</v>
      </c>
      <c r="AT182" s="188" t="s">
        <v>179</v>
      </c>
      <c r="AU182" s="188" t="s">
        <v>82</v>
      </c>
      <c r="AY182" s="16" t="s">
        <v>177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80</v>
      </c>
      <c r="BK182" s="189">
        <f>ROUND(I182*H182,2)</f>
        <v>0</v>
      </c>
      <c r="BL182" s="16" t="s">
        <v>408</v>
      </c>
      <c r="BM182" s="188" t="s">
        <v>415</v>
      </c>
    </row>
    <row r="183" spans="1:65" s="2" customFormat="1" ht="10.199999999999999">
      <c r="A183" s="33"/>
      <c r="B183" s="34"/>
      <c r="C183" s="35"/>
      <c r="D183" s="190" t="s">
        <v>186</v>
      </c>
      <c r="E183" s="35"/>
      <c r="F183" s="191" t="s">
        <v>416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186</v>
      </c>
      <c r="AU183" s="16" t="s">
        <v>82</v>
      </c>
    </row>
    <row r="184" spans="1:65" s="2" customFormat="1" ht="16.5" customHeight="1">
      <c r="A184" s="33"/>
      <c r="B184" s="34"/>
      <c r="C184" s="177" t="s">
        <v>417</v>
      </c>
      <c r="D184" s="177" t="s">
        <v>179</v>
      </c>
      <c r="E184" s="178" t="s">
        <v>418</v>
      </c>
      <c r="F184" s="179" t="s">
        <v>419</v>
      </c>
      <c r="G184" s="180" t="s">
        <v>414</v>
      </c>
      <c r="H184" s="181">
        <v>1</v>
      </c>
      <c r="I184" s="182"/>
      <c r="J184" s="183">
        <f>ROUND(I184*H184,2)</f>
        <v>0</v>
      </c>
      <c r="K184" s="179" t="s">
        <v>183</v>
      </c>
      <c r="L184" s="38"/>
      <c r="M184" s="184" t="s">
        <v>19</v>
      </c>
      <c r="N184" s="185" t="s">
        <v>44</v>
      </c>
      <c r="O184" s="63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8" t="s">
        <v>408</v>
      </c>
      <c r="AT184" s="188" t="s">
        <v>179</v>
      </c>
      <c r="AU184" s="188" t="s">
        <v>82</v>
      </c>
      <c r="AY184" s="16" t="s">
        <v>177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6" t="s">
        <v>80</v>
      </c>
      <c r="BK184" s="189">
        <f>ROUND(I184*H184,2)</f>
        <v>0</v>
      </c>
      <c r="BL184" s="16" t="s">
        <v>408</v>
      </c>
      <c r="BM184" s="188" t="s">
        <v>420</v>
      </c>
    </row>
    <row r="185" spans="1:65" s="2" customFormat="1" ht="10.199999999999999">
      <c r="A185" s="33"/>
      <c r="B185" s="34"/>
      <c r="C185" s="35"/>
      <c r="D185" s="190" t="s">
        <v>186</v>
      </c>
      <c r="E185" s="35"/>
      <c r="F185" s="191" t="s">
        <v>421</v>
      </c>
      <c r="G185" s="35"/>
      <c r="H185" s="35"/>
      <c r="I185" s="192"/>
      <c r="J185" s="35"/>
      <c r="K185" s="35"/>
      <c r="L185" s="38"/>
      <c r="M185" s="193"/>
      <c r="N185" s="194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186</v>
      </c>
      <c r="AU185" s="16" t="s">
        <v>82</v>
      </c>
    </row>
    <row r="186" spans="1:65" s="2" customFormat="1" ht="16.5" customHeight="1">
      <c r="A186" s="33"/>
      <c r="B186" s="34"/>
      <c r="C186" s="177" t="s">
        <v>422</v>
      </c>
      <c r="D186" s="177" t="s">
        <v>179</v>
      </c>
      <c r="E186" s="178" t="s">
        <v>423</v>
      </c>
      <c r="F186" s="179" t="s">
        <v>424</v>
      </c>
      <c r="G186" s="180" t="s">
        <v>414</v>
      </c>
      <c r="H186" s="181">
        <v>1</v>
      </c>
      <c r="I186" s="182"/>
      <c r="J186" s="183">
        <f>ROUND(I186*H186,2)</f>
        <v>0</v>
      </c>
      <c r="K186" s="179" t="s">
        <v>19</v>
      </c>
      <c r="L186" s="38"/>
      <c r="M186" s="184" t="s">
        <v>19</v>
      </c>
      <c r="N186" s="185" t="s">
        <v>44</v>
      </c>
      <c r="O186" s="63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8" t="s">
        <v>408</v>
      </c>
      <c r="AT186" s="188" t="s">
        <v>179</v>
      </c>
      <c r="AU186" s="188" t="s">
        <v>82</v>
      </c>
      <c r="AY186" s="16" t="s">
        <v>177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6" t="s">
        <v>80</v>
      </c>
      <c r="BK186" s="189">
        <f>ROUND(I186*H186,2)</f>
        <v>0</v>
      </c>
      <c r="BL186" s="16" t="s">
        <v>408</v>
      </c>
      <c r="BM186" s="188" t="s">
        <v>425</v>
      </c>
    </row>
    <row r="187" spans="1:65" s="12" customFormat="1" ht="22.8" customHeight="1">
      <c r="B187" s="161"/>
      <c r="C187" s="162"/>
      <c r="D187" s="163" t="s">
        <v>72</v>
      </c>
      <c r="E187" s="175" t="s">
        <v>426</v>
      </c>
      <c r="F187" s="175" t="s">
        <v>427</v>
      </c>
      <c r="G187" s="162"/>
      <c r="H187" s="162"/>
      <c r="I187" s="165"/>
      <c r="J187" s="176">
        <f>BK187</f>
        <v>0</v>
      </c>
      <c r="K187" s="162"/>
      <c r="L187" s="167"/>
      <c r="M187" s="168"/>
      <c r="N187" s="169"/>
      <c r="O187" s="169"/>
      <c r="P187" s="170">
        <f>SUM(P188:P189)</f>
        <v>0</v>
      </c>
      <c r="Q187" s="169"/>
      <c r="R187" s="170">
        <f>SUM(R188:R189)</f>
        <v>0</v>
      </c>
      <c r="S187" s="169"/>
      <c r="T187" s="171">
        <f>SUM(T188:T189)</f>
        <v>0</v>
      </c>
      <c r="AR187" s="172" t="s">
        <v>210</v>
      </c>
      <c r="AT187" s="173" t="s">
        <v>72</v>
      </c>
      <c r="AU187" s="173" t="s">
        <v>80</v>
      </c>
      <c r="AY187" s="172" t="s">
        <v>177</v>
      </c>
      <c r="BK187" s="174">
        <f>SUM(BK188:BK189)</f>
        <v>0</v>
      </c>
    </row>
    <row r="188" spans="1:65" s="2" customFormat="1" ht="16.5" customHeight="1">
      <c r="A188" s="33"/>
      <c r="B188" s="34"/>
      <c r="C188" s="177" t="s">
        <v>428</v>
      </c>
      <c r="D188" s="177" t="s">
        <v>179</v>
      </c>
      <c r="E188" s="178" t="s">
        <v>429</v>
      </c>
      <c r="F188" s="179" t="s">
        <v>430</v>
      </c>
      <c r="G188" s="180" t="s">
        <v>431</v>
      </c>
      <c r="H188" s="181">
        <v>1</v>
      </c>
      <c r="I188" s="182"/>
      <c r="J188" s="183">
        <f>ROUND(I188*H188,2)</f>
        <v>0</v>
      </c>
      <c r="K188" s="179" t="s">
        <v>183</v>
      </c>
      <c r="L188" s="38"/>
      <c r="M188" s="184" t="s">
        <v>19</v>
      </c>
      <c r="N188" s="185" t="s">
        <v>44</v>
      </c>
      <c r="O188" s="63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8" t="s">
        <v>408</v>
      </c>
      <c r="AT188" s="188" t="s">
        <v>179</v>
      </c>
      <c r="AU188" s="188" t="s">
        <v>82</v>
      </c>
      <c r="AY188" s="16" t="s">
        <v>177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6" t="s">
        <v>80</v>
      </c>
      <c r="BK188" s="189">
        <f>ROUND(I188*H188,2)</f>
        <v>0</v>
      </c>
      <c r="BL188" s="16" t="s">
        <v>408</v>
      </c>
      <c r="BM188" s="188" t="s">
        <v>432</v>
      </c>
    </row>
    <row r="189" spans="1:65" s="2" customFormat="1" ht="10.199999999999999">
      <c r="A189" s="33"/>
      <c r="B189" s="34"/>
      <c r="C189" s="35"/>
      <c r="D189" s="190" t="s">
        <v>186</v>
      </c>
      <c r="E189" s="35"/>
      <c r="F189" s="191" t="s">
        <v>433</v>
      </c>
      <c r="G189" s="35"/>
      <c r="H189" s="35"/>
      <c r="I189" s="192"/>
      <c r="J189" s="35"/>
      <c r="K189" s="35"/>
      <c r="L189" s="38"/>
      <c r="M189" s="227"/>
      <c r="N189" s="228"/>
      <c r="O189" s="229"/>
      <c r="P189" s="229"/>
      <c r="Q189" s="229"/>
      <c r="R189" s="229"/>
      <c r="S189" s="229"/>
      <c r="T189" s="23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186</v>
      </c>
      <c r="AU189" s="16" t="s">
        <v>82</v>
      </c>
    </row>
    <row r="190" spans="1:65" s="2" customFormat="1" ht="6.9" customHeight="1">
      <c r="A190" s="33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rW+TWH9MW6o402jSaEuUBfLIZmlhzaXWUIMZWN0hC5vBI1Av8r82wGR3NQVNIXMx9SwPrL/8EnRMOtcF76oGNw==" saltValue="WhcoFpHnBQdKavcRh4SkAy8yWhGG1r9WQE5CPO0NbBKhhXNk6uxL0vesbm7kbGxY1QJKGehOeip4YczIMZoPiA==" spinCount="100000" sheet="1" objects="1" scenarios="1" formatColumns="0" formatRows="0" autoFilter="0"/>
  <autoFilter ref="C86:K189" xr:uid="{00000000-0009-0000-0000-00000D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D00-000000000000}"/>
    <hyperlink ref="F97" r:id="rId2" xr:uid="{00000000-0004-0000-0D00-000001000000}"/>
    <hyperlink ref="F101" r:id="rId3" xr:uid="{00000000-0004-0000-0D00-000002000000}"/>
    <hyperlink ref="F103" r:id="rId4" xr:uid="{00000000-0004-0000-0D00-000003000000}"/>
    <hyperlink ref="F105" r:id="rId5" xr:uid="{00000000-0004-0000-0D00-000004000000}"/>
    <hyperlink ref="F107" r:id="rId6" xr:uid="{00000000-0004-0000-0D00-000005000000}"/>
    <hyperlink ref="F120" r:id="rId7" xr:uid="{00000000-0004-0000-0D00-000006000000}"/>
    <hyperlink ref="F130" r:id="rId8" xr:uid="{00000000-0004-0000-0D00-000007000000}"/>
    <hyperlink ref="F134" r:id="rId9" xr:uid="{00000000-0004-0000-0D00-000008000000}"/>
    <hyperlink ref="F139" r:id="rId10" xr:uid="{00000000-0004-0000-0D00-000009000000}"/>
    <hyperlink ref="F143" r:id="rId11" xr:uid="{00000000-0004-0000-0D00-00000A000000}"/>
    <hyperlink ref="F148" r:id="rId12" xr:uid="{00000000-0004-0000-0D00-00000B000000}"/>
    <hyperlink ref="F155" r:id="rId13" xr:uid="{00000000-0004-0000-0D00-00000C000000}"/>
    <hyperlink ref="F157" r:id="rId14" xr:uid="{00000000-0004-0000-0D00-00000D000000}"/>
    <hyperlink ref="F160" r:id="rId15" xr:uid="{00000000-0004-0000-0D00-00000E000000}"/>
    <hyperlink ref="F181" r:id="rId16" xr:uid="{00000000-0004-0000-0D00-00000F000000}"/>
    <hyperlink ref="F183" r:id="rId17" xr:uid="{00000000-0004-0000-0D00-000010000000}"/>
    <hyperlink ref="F185" r:id="rId18" xr:uid="{00000000-0004-0000-0D00-000011000000}"/>
    <hyperlink ref="F189" r:id="rId19" xr:uid="{00000000-0004-0000-0D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124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606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628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607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606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SO-4-1N - TEO4 - následná péče 1.rok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3623,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629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606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SO-4-1N - TEO4 - následná péče 1.rok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3623,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4.1399999999999997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4.1399999999999997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630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4.1399999999999997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80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17024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440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631</v>
      </c>
      <c r="G92" s="196"/>
      <c r="H92" s="200">
        <v>17024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82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207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443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632</v>
      </c>
      <c r="G95" s="196"/>
      <c r="H95" s="200">
        <v>207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198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20.7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4.1399999999999997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446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633</v>
      </c>
      <c r="G98" s="196"/>
      <c r="H98" s="200">
        <v>20.7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184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41.4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451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634</v>
      </c>
      <c r="G101" s="196"/>
      <c r="H101" s="200">
        <v>41.4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210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3105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455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635</v>
      </c>
      <c r="G105" s="196"/>
      <c r="H105" s="200">
        <v>3105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215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12.42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459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636</v>
      </c>
      <c r="G107" s="196"/>
      <c r="H107" s="200">
        <v>12.42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220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149.04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461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20.399999999999999">
      <c r="B110" s="195"/>
      <c r="C110" s="196"/>
      <c r="D110" s="197" t="s">
        <v>188</v>
      </c>
      <c r="E110" s="198" t="s">
        <v>19</v>
      </c>
      <c r="F110" s="199" t="s">
        <v>637</v>
      </c>
      <c r="G110" s="196"/>
      <c r="H110" s="200">
        <v>149.04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195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149.04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464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233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894.24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465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638</v>
      </c>
      <c r="G116" s="196"/>
      <c r="H116" s="200">
        <v>894.24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6PClFNR7FVDHVAtnM4h02hyE6H1WnhadbP4gqshaPOioxjz/zcfVwWNTyldCRcbeRPHK55WwAKRmrcX3rctQZg==" saltValue="Dm45pK8+vQg/jWb0rbFbhmypBuBSIFg3M69ilOBfK3w7HoXfcr0jT9ohQUJOpCIyZaxq2MXqOuBwTwbZZzjEWQ==" spinCount="100000" sheet="1" objects="1" scenarios="1" formatColumns="0" formatRows="0" autoFilter="0"/>
  <autoFilter ref="C86:K116" xr:uid="{00000000-0009-0000-0000-00000E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E00-000000000000}"/>
    <hyperlink ref="F94" r:id="rId2" xr:uid="{00000000-0004-0000-0E00-000001000000}"/>
    <hyperlink ref="F100" r:id="rId3" xr:uid="{00000000-0004-0000-0E00-000002000000}"/>
    <hyperlink ref="F104" r:id="rId4" xr:uid="{00000000-0004-0000-0E00-000003000000}"/>
    <hyperlink ref="F109" r:id="rId5" xr:uid="{00000000-0004-0000-0E00-000004000000}"/>
    <hyperlink ref="F113" r:id="rId6" xr:uid="{00000000-0004-0000-0E00-000005000000}"/>
    <hyperlink ref="F115" r:id="rId7" xr:uid="{00000000-0004-0000-0E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127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606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639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607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606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SO-4-2N - TEO4 - následná péče 2.rok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3623,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640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606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SO-4-2N - TEO4 - následná péče 2.rok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3623,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4.1399999999999997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4.1399999999999997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82</v>
      </c>
      <c r="F89" s="175" t="s">
        <v>641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4.1399999999999997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240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17024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642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631</v>
      </c>
      <c r="G92" s="196"/>
      <c r="H92" s="200">
        <v>17024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247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207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643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632</v>
      </c>
      <c r="G95" s="196"/>
      <c r="H95" s="200">
        <v>207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255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20.7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4.1399999999999997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644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633</v>
      </c>
      <c r="G98" s="196"/>
      <c r="H98" s="200">
        <v>20.7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261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41.4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645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634</v>
      </c>
      <c r="G101" s="196"/>
      <c r="H101" s="200">
        <v>41.4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267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3105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646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635</v>
      </c>
      <c r="G105" s="196"/>
      <c r="H105" s="200">
        <v>3105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8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12.42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647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636</v>
      </c>
      <c r="G107" s="196"/>
      <c r="H107" s="200">
        <v>12.42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277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149.04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648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20.399999999999999">
      <c r="B110" s="195"/>
      <c r="C110" s="196"/>
      <c r="D110" s="197" t="s">
        <v>188</v>
      </c>
      <c r="E110" s="198" t="s">
        <v>19</v>
      </c>
      <c r="F110" s="199" t="s">
        <v>637</v>
      </c>
      <c r="G110" s="196"/>
      <c r="H110" s="200">
        <v>149.04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283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149.04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649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288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894.24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650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638</v>
      </c>
      <c r="G116" s="196"/>
      <c r="H116" s="200">
        <v>894.24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A7/Th0ngbuLyH7bTlUm3jQKLZzRcFrY7Dkt175yS3/paSy5sJwcyAeJoOUaCXOFQCq3txPfEqAklJdpRFutPRw==" saltValue="3YMvon40Tmuqrk8+OdkPvS1kym0kwX5HwAg1W2mJZrg2SCX3jhyFgVRBiI6Qi5Bd7fn2wrZ3kIRE1bq1n/yXhw==" spinCount="100000" sheet="1" objects="1" scenarios="1" formatColumns="0" formatRows="0" autoFilter="0"/>
  <autoFilter ref="C86:K116" xr:uid="{00000000-0009-0000-0000-00000F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F00-000000000000}"/>
    <hyperlink ref="F94" r:id="rId2" xr:uid="{00000000-0004-0000-0F00-000001000000}"/>
    <hyperlink ref="F100" r:id="rId3" xr:uid="{00000000-0004-0000-0F00-000002000000}"/>
    <hyperlink ref="F104" r:id="rId4" xr:uid="{00000000-0004-0000-0F00-000003000000}"/>
    <hyperlink ref="F109" r:id="rId5" xr:uid="{00000000-0004-0000-0F00-000004000000}"/>
    <hyperlink ref="F113" r:id="rId6" xr:uid="{00000000-0004-0000-0F00-000005000000}"/>
    <hyperlink ref="F115" r:id="rId7" xr:uid="{00000000-0004-0000-0F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130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606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651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607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606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SO-4-3N - TEO4 - následná péče 3.rok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3623,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652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606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SO-4-3N - TEO4 - následná péče 3.rok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3623,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4.1399999999999997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4.1399999999999997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198</v>
      </c>
      <c r="F89" s="175" t="s">
        <v>653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4.1399999999999997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293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17024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654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631</v>
      </c>
      <c r="G92" s="196"/>
      <c r="H92" s="200">
        <v>17024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299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207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655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632</v>
      </c>
      <c r="G95" s="196"/>
      <c r="H95" s="200">
        <v>207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7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20.7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4.1399999999999997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656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633</v>
      </c>
      <c r="G98" s="196"/>
      <c r="H98" s="200">
        <v>20.7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309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41.4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657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634</v>
      </c>
      <c r="G101" s="196"/>
      <c r="H101" s="200">
        <v>41.4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319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3105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658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635</v>
      </c>
      <c r="G105" s="196"/>
      <c r="H105" s="200">
        <v>3105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324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12.42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659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636</v>
      </c>
      <c r="G107" s="196"/>
      <c r="H107" s="200">
        <v>12.42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330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149.04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660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20.399999999999999">
      <c r="B110" s="195"/>
      <c r="C110" s="196"/>
      <c r="D110" s="197" t="s">
        <v>188</v>
      </c>
      <c r="E110" s="198" t="s">
        <v>19</v>
      </c>
      <c r="F110" s="199" t="s">
        <v>637</v>
      </c>
      <c r="G110" s="196"/>
      <c r="H110" s="200">
        <v>149.04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337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149.04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661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341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894.24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662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638</v>
      </c>
      <c r="G116" s="196"/>
      <c r="H116" s="200">
        <v>894.24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/4tsOcYd+qbWIPpVNlt++A5dAgSL3M0nktJvxuqb6PvgQS6IOVXJLfm1vCZemkXO+qOrvgu6OR4eKMFdVasCfA==" saltValue="UzxCBVY0XslXDOf65vKOvA983PdWhwP1pG28aB9j8gqqxqvYqTwjiPusNyetknu5a0XsO+9Xy4MthQWo4hfTiA==" spinCount="100000" sheet="1" objects="1" scenarios="1" formatColumns="0" formatRows="0" autoFilter="0"/>
  <autoFilter ref="C86:K116" xr:uid="{00000000-0009-0000-0000-000010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1000-000000000000}"/>
    <hyperlink ref="F94" r:id="rId2" xr:uid="{00000000-0004-0000-1000-000001000000}"/>
    <hyperlink ref="F100" r:id="rId3" xr:uid="{00000000-0004-0000-1000-000002000000}"/>
    <hyperlink ref="F104" r:id="rId4" xr:uid="{00000000-0004-0000-1000-000003000000}"/>
    <hyperlink ref="F109" r:id="rId5" xr:uid="{00000000-0004-0000-1000-000004000000}"/>
    <hyperlink ref="F113" r:id="rId6" xr:uid="{00000000-0004-0000-1000-000005000000}"/>
    <hyperlink ref="F115" r:id="rId7" xr:uid="{00000000-0004-0000-1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2:BM18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133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144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663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664</v>
      </c>
      <c r="G12" s="33"/>
      <c r="H12" s="33"/>
      <c r="I12" s="111" t="s">
        <v>23</v>
      </c>
      <c r="J12" s="113" t="str">
        <f>'Rekapitulace stavby'!AN8</f>
        <v>27. 10. 2023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27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147</v>
      </c>
      <c r="F15" s="33"/>
      <c r="G15" s="33"/>
      <c r="H15" s="33"/>
      <c r="I15" s="111" t="s">
        <v>29</v>
      </c>
      <c r="J15" s="102" t="s">
        <v>148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149</v>
      </c>
      <c r="F21" s="33"/>
      <c r="G21" s="33"/>
      <c r="H21" s="33"/>
      <c r="I21" s="111" t="s">
        <v>29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36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37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19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ROUND(J87,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43</v>
      </c>
      <c r="E33" s="111" t="s">
        <v>44</v>
      </c>
      <c r="F33" s="122">
        <f>ROUND((SUM(BE87:BE187)),  2)</f>
        <v>0</v>
      </c>
      <c r="G33" s="33"/>
      <c r="H33" s="33"/>
      <c r="I33" s="123">
        <v>0.21</v>
      </c>
      <c r="J33" s="122">
        <f>ROUND(((SUM(BE87:BE187))*I33),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45</v>
      </c>
      <c r="F34" s="122">
        <f>ROUND((SUM(BF87:BF187)),  2)</f>
        <v>0</v>
      </c>
      <c r="G34" s="33"/>
      <c r="H34" s="33"/>
      <c r="I34" s="123">
        <v>0.15</v>
      </c>
      <c r="J34" s="122">
        <f>ROUND(((SUM(BF87:BF187))*I34),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46</v>
      </c>
      <c r="F35" s="122">
        <f>ROUND((SUM(BG87:BG187)),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47</v>
      </c>
      <c r="F36" s="122">
        <f>ROUND((SUM(BH87:BH187)),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48</v>
      </c>
      <c r="F37" s="122">
        <f>ROUND((SUM(BI87:BI187)),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hidden="1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hidden="1" customHeight="1">
      <c r="A45" s="33"/>
      <c r="B45" s="34"/>
      <c r="C45" s="22" t="s">
        <v>150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85" t="str">
        <f>E7</f>
        <v>Větrolamy TEO1, TEO2, TEO3, TEO4 a TEO5 v k.ú. Prosiměřice</v>
      </c>
      <c r="F48" s="286"/>
      <c r="G48" s="286"/>
      <c r="H48" s="28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144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SO-5 - Větrolam TEO5</v>
      </c>
      <c r="F50" s="287"/>
      <c r="G50" s="287"/>
      <c r="H50" s="28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8" t="s">
        <v>21</v>
      </c>
      <c r="D52" s="35"/>
      <c r="E52" s="35"/>
      <c r="F52" s="26" t="str">
        <f>F12</f>
        <v xml:space="preserve">p.č.  3732, k.ú Prosiměřice </v>
      </c>
      <c r="G52" s="35"/>
      <c r="H52" s="35"/>
      <c r="I52" s="28" t="s">
        <v>23</v>
      </c>
      <c r="J52" s="58" t="str">
        <f>IF(J12="","",J12)</f>
        <v>27. 10. 2023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hidden="1" customHeight="1">
      <c r="A54" s="33"/>
      <c r="B54" s="34"/>
      <c r="C54" s="28" t="s">
        <v>25</v>
      </c>
      <c r="D54" s="35"/>
      <c r="E54" s="35"/>
      <c r="F54" s="26" t="str">
        <f>E15</f>
        <v>ČŘ-Státní pozemkový úřad</v>
      </c>
      <c r="G54" s="35"/>
      <c r="H54" s="35"/>
      <c r="I54" s="28" t="s">
        <v>33</v>
      </c>
      <c r="J54" s="31" t="str">
        <f>E21</f>
        <v>Ing. Jaroslav Krejčí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hidden="1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36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35" t="s">
        <v>151</v>
      </c>
      <c r="D57" s="136"/>
      <c r="E57" s="136"/>
      <c r="F57" s="136"/>
      <c r="G57" s="136"/>
      <c r="H57" s="136"/>
      <c r="I57" s="136"/>
      <c r="J57" s="137" t="s">
        <v>152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hidden="1" customHeight="1">
      <c r="A59" s="33"/>
      <c r="B59" s="34"/>
      <c r="C59" s="138" t="s">
        <v>71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153</v>
      </c>
    </row>
    <row r="60" spans="1:47" s="9" customFormat="1" ht="24.9" hidden="1" customHeight="1">
      <c r="B60" s="139"/>
      <c r="C60" s="140"/>
      <c r="D60" s="141" t="s">
        <v>154</v>
      </c>
      <c r="E60" s="142"/>
      <c r="F60" s="142"/>
      <c r="G60" s="142"/>
      <c r="H60" s="142"/>
      <c r="I60" s="142"/>
      <c r="J60" s="143">
        <f>J88</f>
        <v>0</v>
      </c>
      <c r="K60" s="140"/>
      <c r="L60" s="144"/>
    </row>
    <row r="61" spans="1:47" s="10" customFormat="1" ht="19.95" hidden="1" customHeight="1">
      <c r="B61" s="145"/>
      <c r="C61" s="96"/>
      <c r="D61" s="146" t="s">
        <v>155</v>
      </c>
      <c r="E61" s="147"/>
      <c r="F61" s="147"/>
      <c r="G61" s="147"/>
      <c r="H61" s="147"/>
      <c r="I61" s="147"/>
      <c r="J61" s="148">
        <f>J89</f>
        <v>0</v>
      </c>
      <c r="K61" s="96"/>
      <c r="L61" s="149"/>
    </row>
    <row r="62" spans="1:47" s="10" customFormat="1" ht="19.95" hidden="1" customHeight="1">
      <c r="B62" s="145"/>
      <c r="C62" s="96"/>
      <c r="D62" s="146" t="s">
        <v>156</v>
      </c>
      <c r="E62" s="147"/>
      <c r="F62" s="147"/>
      <c r="G62" s="147"/>
      <c r="H62" s="147"/>
      <c r="I62" s="147"/>
      <c r="J62" s="148">
        <f>J112</f>
        <v>0</v>
      </c>
      <c r="K62" s="96"/>
      <c r="L62" s="149"/>
    </row>
    <row r="63" spans="1:47" s="10" customFormat="1" ht="19.95" hidden="1" customHeight="1">
      <c r="B63" s="145"/>
      <c r="C63" s="96"/>
      <c r="D63" s="146" t="s">
        <v>157</v>
      </c>
      <c r="E63" s="147"/>
      <c r="F63" s="147"/>
      <c r="G63" s="147"/>
      <c r="H63" s="147"/>
      <c r="I63" s="147"/>
      <c r="J63" s="148">
        <f>J118</f>
        <v>0</v>
      </c>
      <c r="K63" s="96"/>
      <c r="L63" s="149"/>
    </row>
    <row r="64" spans="1:47" s="10" customFormat="1" ht="19.95" hidden="1" customHeight="1">
      <c r="B64" s="145"/>
      <c r="C64" s="96"/>
      <c r="D64" s="146" t="s">
        <v>158</v>
      </c>
      <c r="E64" s="147"/>
      <c r="F64" s="147"/>
      <c r="G64" s="147"/>
      <c r="H64" s="147"/>
      <c r="I64" s="147"/>
      <c r="J64" s="148">
        <f>J161</f>
        <v>0</v>
      </c>
      <c r="K64" s="96"/>
      <c r="L64" s="149"/>
    </row>
    <row r="65" spans="1:31" s="9" customFormat="1" ht="24.9" hidden="1" customHeight="1">
      <c r="B65" s="139"/>
      <c r="C65" s="140"/>
      <c r="D65" s="141" t="s">
        <v>159</v>
      </c>
      <c r="E65" s="142"/>
      <c r="F65" s="142"/>
      <c r="G65" s="142"/>
      <c r="H65" s="142"/>
      <c r="I65" s="142"/>
      <c r="J65" s="143">
        <f>J176</f>
        <v>0</v>
      </c>
      <c r="K65" s="140"/>
      <c r="L65" s="144"/>
    </row>
    <row r="66" spans="1:31" s="10" customFormat="1" ht="19.95" hidden="1" customHeight="1">
      <c r="B66" s="145"/>
      <c r="C66" s="96"/>
      <c r="D66" s="146" t="s">
        <v>160</v>
      </c>
      <c r="E66" s="147"/>
      <c r="F66" s="147"/>
      <c r="G66" s="147"/>
      <c r="H66" s="147"/>
      <c r="I66" s="147"/>
      <c r="J66" s="148">
        <f>J177</f>
        <v>0</v>
      </c>
      <c r="K66" s="96"/>
      <c r="L66" s="149"/>
    </row>
    <row r="67" spans="1:31" s="10" customFormat="1" ht="19.95" hidden="1" customHeight="1">
      <c r="B67" s="145"/>
      <c r="C67" s="96"/>
      <c r="D67" s="146" t="s">
        <v>161</v>
      </c>
      <c r="E67" s="147"/>
      <c r="F67" s="147"/>
      <c r="G67" s="147"/>
      <c r="H67" s="147"/>
      <c r="I67" s="147"/>
      <c r="J67" s="148">
        <f>J185</f>
        <v>0</v>
      </c>
      <c r="K67" s="96"/>
      <c r="L67" s="149"/>
    </row>
    <row r="68" spans="1:31" s="2" customFormat="1" ht="21.75" hidden="1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hidden="1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ht="10.199999999999999" hidden="1"/>
    <row r="71" spans="1:31" ht="10.199999999999999" hidden="1"/>
    <row r="72" spans="1:31" ht="10.199999999999999" hidden="1"/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162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85" t="str">
        <f>E7</f>
        <v>Větrolamy TEO1, TEO2, TEO3, TEO4 a TEO5 v k.ú. Prosiměřice</v>
      </c>
      <c r="F77" s="286"/>
      <c r="G77" s="286"/>
      <c r="H77" s="286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144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E9</f>
        <v>SO-5 - Větrolam TEO5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p.č.  3732, k.ú Prosiměřice </v>
      </c>
      <c r="G81" s="35"/>
      <c r="H81" s="35"/>
      <c r="I81" s="28" t="s">
        <v>23</v>
      </c>
      <c r="J81" s="58" t="str">
        <f>IF(J12="","",J12)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E15</f>
        <v>ČŘ-Státní pozemkový úřad</v>
      </c>
      <c r="G83" s="35"/>
      <c r="H83" s="35"/>
      <c r="I83" s="28" t="s">
        <v>33</v>
      </c>
      <c r="J83" s="31" t="str">
        <f>E21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36</v>
      </c>
      <c r="J84" s="31" t="str">
        <f>E24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P88+P176</f>
        <v>0</v>
      </c>
      <c r="Q87" s="71"/>
      <c r="R87" s="158">
        <f>R88+R176</f>
        <v>2.3986100000000001</v>
      </c>
      <c r="S87" s="71"/>
      <c r="T87" s="159">
        <f>T88+T176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BK88+BK176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P89+P112+P118+P161</f>
        <v>0</v>
      </c>
      <c r="Q88" s="169"/>
      <c r="R88" s="170">
        <f>R89+R112+R118+R161</f>
        <v>2.3986100000000001</v>
      </c>
      <c r="S88" s="169"/>
      <c r="T88" s="171">
        <f>T89+T112+T118+T161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BK89+BK112+BK118+BK161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178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SUM(P90:P111)</f>
        <v>0</v>
      </c>
      <c r="Q89" s="169"/>
      <c r="R89" s="170">
        <f>SUM(R90:R111)</f>
        <v>2.8480999999999999E-2</v>
      </c>
      <c r="S89" s="169"/>
      <c r="T89" s="171">
        <f>SUM(T90:T111)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SUM(BK90:BK111)</f>
        <v>0</v>
      </c>
    </row>
    <row r="90" spans="1:65" s="2" customFormat="1" ht="24.15" customHeight="1">
      <c r="A90" s="33"/>
      <c r="B90" s="34"/>
      <c r="C90" s="177" t="s">
        <v>80</v>
      </c>
      <c r="D90" s="177" t="s">
        <v>179</v>
      </c>
      <c r="E90" s="178" t="s">
        <v>180</v>
      </c>
      <c r="F90" s="179" t="s">
        <v>181</v>
      </c>
      <c r="G90" s="180" t="s">
        <v>182</v>
      </c>
      <c r="H90" s="181">
        <v>1870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185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187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665</v>
      </c>
      <c r="G92" s="196"/>
      <c r="H92" s="200">
        <v>1870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14" customFormat="1" ht="10.199999999999999">
      <c r="B93" s="207"/>
      <c r="C93" s="208"/>
      <c r="D93" s="197" t="s">
        <v>188</v>
      </c>
      <c r="E93" s="209" t="s">
        <v>19</v>
      </c>
      <c r="F93" s="210" t="s">
        <v>190</v>
      </c>
      <c r="G93" s="208"/>
      <c r="H93" s="209" t="s">
        <v>19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188</v>
      </c>
      <c r="AU93" s="216" t="s">
        <v>82</v>
      </c>
      <c r="AV93" s="14" t="s">
        <v>80</v>
      </c>
      <c r="AW93" s="14" t="s">
        <v>35</v>
      </c>
      <c r="AX93" s="14" t="s">
        <v>73</v>
      </c>
      <c r="AY93" s="216" t="s">
        <v>177</v>
      </c>
    </row>
    <row r="94" spans="1:65" s="2" customFormat="1" ht="16.5" customHeight="1">
      <c r="A94" s="33"/>
      <c r="B94" s="34"/>
      <c r="C94" s="217" t="s">
        <v>82</v>
      </c>
      <c r="D94" s="217" t="s">
        <v>191</v>
      </c>
      <c r="E94" s="218" t="s">
        <v>192</v>
      </c>
      <c r="F94" s="219" t="s">
        <v>193</v>
      </c>
      <c r="G94" s="220" t="s">
        <v>194</v>
      </c>
      <c r="H94" s="221">
        <v>0.28100000000000003</v>
      </c>
      <c r="I94" s="222"/>
      <c r="J94" s="223">
        <f>ROUND(I94*H94,2)</f>
        <v>0</v>
      </c>
      <c r="K94" s="219" t="s">
        <v>183</v>
      </c>
      <c r="L94" s="224"/>
      <c r="M94" s="225" t="s">
        <v>19</v>
      </c>
      <c r="N94" s="226" t="s">
        <v>44</v>
      </c>
      <c r="O94" s="63"/>
      <c r="P94" s="186">
        <f>O94*H94</f>
        <v>0</v>
      </c>
      <c r="Q94" s="186">
        <v>1E-3</v>
      </c>
      <c r="R94" s="186">
        <f>Q94*H94</f>
        <v>2.8100000000000005E-4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195</v>
      </c>
      <c r="AT94" s="188" t="s">
        <v>191</v>
      </c>
      <c r="AU94" s="188" t="s">
        <v>82</v>
      </c>
      <c r="AY94" s="16" t="s">
        <v>177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80</v>
      </c>
      <c r="BK94" s="189">
        <f>ROUND(I94*H94,2)</f>
        <v>0</v>
      </c>
      <c r="BL94" s="16" t="s">
        <v>184</v>
      </c>
      <c r="BM94" s="188" t="s">
        <v>196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666</v>
      </c>
      <c r="G95" s="196"/>
      <c r="H95" s="200">
        <v>0.28100000000000003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2" customFormat="1" ht="21.75" customHeight="1">
      <c r="A96" s="33"/>
      <c r="B96" s="34"/>
      <c r="C96" s="177" t="s">
        <v>198</v>
      </c>
      <c r="D96" s="177" t="s">
        <v>179</v>
      </c>
      <c r="E96" s="178" t="s">
        <v>199</v>
      </c>
      <c r="F96" s="179" t="s">
        <v>200</v>
      </c>
      <c r="G96" s="180" t="s">
        <v>201</v>
      </c>
      <c r="H96" s="181">
        <v>9.4E-2</v>
      </c>
      <c r="I96" s="182"/>
      <c r="J96" s="183">
        <f>ROUND(I96*H96,2)</f>
        <v>0</v>
      </c>
      <c r="K96" s="179" t="s">
        <v>183</v>
      </c>
      <c r="L96" s="38"/>
      <c r="M96" s="184" t="s">
        <v>19</v>
      </c>
      <c r="N96" s="185" t="s">
        <v>44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184</v>
      </c>
      <c r="AT96" s="188" t="s">
        <v>179</v>
      </c>
      <c r="AU96" s="188" t="s">
        <v>82</v>
      </c>
      <c r="AY96" s="16" t="s">
        <v>177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80</v>
      </c>
      <c r="BK96" s="189">
        <f>ROUND(I96*H96,2)</f>
        <v>0</v>
      </c>
      <c r="BL96" s="16" t="s">
        <v>184</v>
      </c>
      <c r="BM96" s="188" t="s">
        <v>202</v>
      </c>
    </row>
    <row r="97" spans="1:65" s="2" customFormat="1" ht="10.199999999999999">
      <c r="A97" s="33"/>
      <c r="B97" s="34"/>
      <c r="C97" s="35"/>
      <c r="D97" s="190" t="s">
        <v>186</v>
      </c>
      <c r="E97" s="35"/>
      <c r="F97" s="191" t="s">
        <v>203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186</v>
      </c>
      <c r="AU97" s="16" t="s">
        <v>82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667</v>
      </c>
      <c r="G98" s="196"/>
      <c r="H98" s="200">
        <v>9.4E-2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14" customFormat="1" ht="10.199999999999999">
      <c r="B99" s="207"/>
      <c r="C99" s="208"/>
      <c r="D99" s="197" t="s">
        <v>188</v>
      </c>
      <c r="E99" s="209" t="s">
        <v>19</v>
      </c>
      <c r="F99" s="210" t="s">
        <v>205</v>
      </c>
      <c r="G99" s="208"/>
      <c r="H99" s="209" t="s">
        <v>19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188</v>
      </c>
      <c r="AU99" s="216" t="s">
        <v>82</v>
      </c>
      <c r="AV99" s="14" t="s">
        <v>80</v>
      </c>
      <c r="AW99" s="14" t="s">
        <v>35</v>
      </c>
      <c r="AX99" s="14" t="s">
        <v>73</v>
      </c>
      <c r="AY99" s="216" t="s">
        <v>177</v>
      </c>
    </row>
    <row r="100" spans="1:65" s="2" customFormat="1" ht="16.5" customHeight="1">
      <c r="A100" s="33"/>
      <c r="B100" s="34"/>
      <c r="C100" s="177" t="s">
        <v>184</v>
      </c>
      <c r="D100" s="177" t="s">
        <v>179</v>
      </c>
      <c r="E100" s="178" t="s">
        <v>206</v>
      </c>
      <c r="F100" s="179" t="s">
        <v>207</v>
      </c>
      <c r="G100" s="180" t="s">
        <v>182</v>
      </c>
      <c r="H100" s="181">
        <v>935</v>
      </c>
      <c r="I100" s="182"/>
      <c r="J100" s="183">
        <f>ROUND(I100*H100,2)</f>
        <v>0</v>
      </c>
      <c r="K100" s="179" t="s">
        <v>183</v>
      </c>
      <c r="L100" s="38"/>
      <c r="M100" s="184" t="s">
        <v>19</v>
      </c>
      <c r="N100" s="185" t="s">
        <v>44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184</v>
      </c>
      <c r="AT100" s="188" t="s">
        <v>179</v>
      </c>
      <c r="AU100" s="188" t="s">
        <v>82</v>
      </c>
      <c r="AY100" s="16" t="s">
        <v>177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80</v>
      </c>
      <c r="BK100" s="189">
        <f>ROUND(I100*H100,2)</f>
        <v>0</v>
      </c>
      <c r="BL100" s="16" t="s">
        <v>184</v>
      </c>
      <c r="BM100" s="188" t="s">
        <v>208</v>
      </c>
    </row>
    <row r="101" spans="1:65" s="2" customFormat="1" ht="10.199999999999999">
      <c r="A101" s="33"/>
      <c r="B101" s="34"/>
      <c r="C101" s="35"/>
      <c r="D101" s="190" t="s">
        <v>186</v>
      </c>
      <c r="E101" s="35"/>
      <c r="F101" s="191" t="s">
        <v>209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186</v>
      </c>
      <c r="AU101" s="16" t="s">
        <v>82</v>
      </c>
    </row>
    <row r="102" spans="1:65" s="2" customFormat="1" ht="16.5" customHeight="1">
      <c r="A102" s="33"/>
      <c r="B102" s="34"/>
      <c r="C102" s="177" t="s">
        <v>210</v>
      </c>
      <c r="D102" s="177" t="s">
        <v>179</v>
      </c>
      <c r="E102" s="178" t="s">
        <v>211</v>
      </c>
      <c r="F102" s="179" t="s">
        <v>212</v>
      </c>
      <c r="G102" s="180" t="s">
        <v>182</v>
      </c>
      <c r="H102" s="181">
        <v>935</v>
      </c>
      <c r="I102" s="182"/>
      <c r="J102" s="183">
        <f>ROUND(I102*H102,2)</f>
        <v>0</v>
      </c>
      <c r="K102" s="179" t="s">
        <v>183</v>
      </c>
      <c r="L102" s="38"/>
      <c r="M102" s="184" t="s">
        <v>19</v>
      </c>
      <c r="N102" s="185" t="s">
        <v>44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184</v>
      </c>
      <c r="AT102" s="188" t="s">
        <v>179</v>
      </c>
      <c r="AU102" s="188" t="s">
        <v>82</v>
      </c>
      <c r="AY102" s="16" t="s">
        <v>177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80</v>
      </c>
      <c r="BK102" s="189">
        <f>ROUND(I102*H102,2)</f>
        <v>0</v>
      </c>
      <c r="BL102" s="16" t="s">
        <v>184</v>
      </c>
      <c r="BM102" s="188" t="s">
        <v>213</v>
      </c>
    </row>
    <row r="103" spans="1:65" s="2" customFormat="1" ht="10.199999999999999">
      <c r="A103" s="33"/>
      <c r="B103" s="34"/>
      <c r="C103" s="35"/>
      <c r="D103" s="190" t="s">
        <v>186</v>
      </c>
      <c r="E103" s="35"/>
      <c r="F103" s="191" t="s">
        <v>214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186</v>
      </c>
      <c r="AU103" s="16" t="s">
        <v>82</v>
      </c>
    </row>
    <row r="104" spans="1:65" s="2" customFormat="1" ht="16.5" customHeight="1">
      <c r="A104" s="33"/>
      <c r="B104" s="34"/>
      <c r="C104" s="177" t="s">
        <v>215</v>
      </c>
      <c r="D104" s="177" t="s">
        <v>179</v>
      </c>
      <c r="E104" s="178" t="s">
        <v>216</v>
      </c>
      <c r="F104" s="179" t="s">
        <v>217</v>
      </c>
      <c r="G104" s="180" t="s">
        <v>182</v>
      </c>
      <c r="H104" s="181">
        <v>935</v>
      </c>
      <c r="I104" s="182"/>
      <c r="J104" s="183">
        <f>ROUND(I104*H104,2)</f>
        <v>0</v>
      </c>
      <c r="K104" s="179" t="s">
        <v>183</v>
      </c>
      <c r="L104" s="38"/>
      <c r="M104" s="184" t="s">
        <v>19</v>
      </c>
      <c r="N104" s="185" t="s">
        <v>44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184</v>
      </c>
      <c r="AT104" s="188" t="s">
        <v>179</v>
      </c>
      <c r="AU104" s="188" t="s">
        <v>82</v>
      </c>
      <c r="AY104" s="16" t="s">
        <v>177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80</v>
      </c>
      <c r="BK104" s="189">
        <f>ROUND(I104*H104,2)</f>
        <v>0</v>
      </c>
      <c r="BL104" s="16" t="s">
        <v>184</v>
      </c>
      <c r="BM104" s="188" t="s">
        <v>218</v>
      </c>
    </row>
    <row r="105" spans="1:65" s="2" customFormat="1" ht="10.199999999999999">
      <c r="A105" s="33"/>
      <c r="B105" s="34"/>
      <c r="C105" s="35"/>
      <c r="D105" s="190" t="s">
        <v>186</v>
      </c>
      <c r="E105" s="35"/>
      <c r="F105" s="191" t="s">
        <v>219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186</v>
      </c>
      <c r="AU105" s="16" t="s">
        <v>82</v>
      </c>
    </row>
    <row r="106" spans="1:65" s="2" customFormat="1" ht="16.5" customHeight="1">
      <c r="A106" s="33"/>
      <c r="B106" s="34"/>
      <c r="C106" s="177" t="s">
        <v>220</v>
      </c>
      <c r="D106" s="177" t="s">
        <v>179</v>
      </c>
      <c r="E106" s="178" t="s">
        <v>221</v>
      </c>
      <c r="F106" s="179" t="s">
        <v>222</v>
      </c>
      <c r="G106" s="180" t="s">
        <v>201</v>
      </c>
      <c r="H106" s="181">
        <v>9.4E-2</v>
      </c>
      <c r="I106" s="182"/>
      <c r="J106" s="183">
        <f>ROUND(I106*H106,2)</f>
        <v>0</v>
      </c>
      <c r="K106" s="179" t="s">
        <v>183</v>
      </c>
      <c r="L106" s="38"/>
      <c r="M106" s="184" t="s">
        <v>19</v>
      </c>
      <c r="N106" s="185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184</v>
      </c>
      <c r="AT106" s="188" t="s">
        <v>179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223</v>
      </c>
    </row>
    <row r="107" spans="1:65" s="2" customFormat="1" ht="10.199999999999999">
      <c r="A107" s="33"/>
      <c r="B107" s="34"/>
      <c r="C107" s="35"/>
      <c r="D107" s="190" t="s">
        <v>186</v>
      </c>
      <c r="E107" s="35"/>
      <c r="F107" s="191" t="s">
        <v>224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186</v>
      </c>
      <c r="AU107" s="16" t="s">
        <v>82</v>
      </c>
    </row>
    <row r="108" spans="1:65" s="13" customFormat="1" ht="10.199999999999999">
      <c r="B108" s="195"/>
      <c r="C108" s="196"/>
      <c r="D108" s="197" t="s">
        <v>188</v>
      </c>
      <c r="E108" s="198" t="s">
        <v>19</v>
      </c>
      <c r="F108" s="199" t="s">
        <v>668</v>
      </c>
      <c r="G108" s="196"/>
      <c r="H108" s="200">
        <v>9.4E-2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188</v>
      </c>
      <c r="AU108" s="206" t="s">
        <v>82</v>
      </c>
      <c r="AV108" s="13" t="s">
        <v>82</v>
      </c>
      <c r="AW108" s="13" t="s">
        <v>35</v>
      </c>
      <c r="AX108" s="13" t="s">
        <v>80</v>
      </c>
      <c r="AY108" s="206" t="s">
        <v>177</v>
      </c>
    </row>
    <row r="109" spans="1:65" s="2" customFormat="1" ht="16.5" customHeight="1">
      <c r="A109" s="33"/>
      <c r="B109" s="34"/>
      <c r="C109" s="217" t="s">
        <v>195</v>
      </c>
      <c r="D109" s="217" t="s">
        <v>191</v>
      </c>
      <c r="E109" s="218" t="s">
        <v>226</v>
      </c>
      <c r="F109" s="219" t="s">
        <v>227</v>
      </c>
      <c r="G109" s="220" t="s">
        <v>228</v>
      </c>
      <c r="H109" s="221">
        <v>28.2</v>
      </c>
      <c r="I109" s="222"/>
      <c r="J109" s="223">
        <f>ROUND(I109*H109,2)</f>
        <v>0</v>
      </c>
      <c r="K109" s="219" t="s">
        <v>183</v>
      </c>
      <c r="L109" s="224"/>
      <c r="M109" s="225" t="s">
        <v>19</v>
      </c>
      <c r="N109" s="226" t="s">
        <v>44</v>
      </c>
      <c r="O109" s="63"/>
      <c r="P109" s="186">
        <f>O109*H109</f>
        <v>0</v>
      </c>
      <c r="Q109" s="186">
        <v>1E-3</v>
      </c>
      <c r="R109" s="186">
        <f>Q109*H109</f>
        <v>2.8199999999999999E-2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195</v>
      </c>
      <c r="AT109" s="188" t="s">
        <v>191</v>
      </c>
      <c r="AU109" s="188" t="s">
        <v>82</v>
      </c>
      <c r="AY109" s="16" t="s">
        <v>177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80</v>
      </c>
      <c r="BK109" s="189">
        <f>ROUND(I109*H109,2)</f>
        <v>0</v>
      </c>
      <c r="BL109" s="16" t="s">
        <v>184</v>
      </c>
      <c r="BM109" s="188" t="s">
        <v>669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670</v>
      </c>
      <c r="G110" s="196"/>
      <c r="H110" s="200">
        <v>28.2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10.199999999999999">
      <c r="B111" s="207"/>
      <c r="C111" s="208"/>
      <c r="D111" s="197" t="s">
        <v>188</v>
      </c>
      <c r="E111" s="209" t="s">
        <v>19</v>
      </c>
      <c r="F111" s="210" t="s">
        <v>231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12" customFormat="1" ht="22.8" customHeight="1">
      <c r="B112" s="161"/>
      <c r="C112" s="162"/>
      <c r="D112" s="163" t="s">
        <v>72</v>
      </c>
      <c r="E112" s="175" t="s">
        <v>82</v>
      </c>
      <c r="F112" s="175" t="s">
        <v>232</v>
      </c>
      <c r="G112" s="162"/>
      <c r="H112" s="162"/>
      <c r="I112" s="165"/>
      <c r="J112" s="176">
        <f>BK112</f>
        <v>0</v>
      </c>
      <c r="K112" s="162"/>
      <c r="L112" s="167"/>
      <c r="M112" s="168"/>
      <c r="N112" s="169"/>
      <c r="O112" s="169"/>
      <c r="P112" s="170">
        <f>SUM(P113:P117)</f>
        <v>0</v>
      </c>
      <c r="Q112" s="169"/>
      <c r="R112" s="170">
        <f>SUM(R113:R117)</f>
        <v>0.66761000000000004</v>
      </c>
      <c r="S112" s="169"/>
      <c r="T112" s="171">
        <f>SUM(T113:T117)</f>
        <v>0</v>
      </c>
      <c r="AR112" s="172" t="s">
        <v>80</v>
      </c>
      <c r="AT112" s="173" t="s">
        <v>72</v>
      </c>
      <c r="AU112" s="173" t="s">
        <v>80</v>
      </c>
      <c r="AY112" s="172" t="s">
        <v>177</v>
      </c>
      <c r="BK112" s="174">
        <f>SUM(BK113:BK117)</f>
        <v>0</v>
      </c>
    </row>
    <row r="113" spans="1:65" s="2" customFormat="1" ht="24.15" customHeight="1">
      <c r="A113" s="33"/>
      <c r="B113" s="34"/>
      <c r="C113" s="177" t="s">
        <v>233</v>
      </c>
      <c r="D113" s="177" t="s">
        <v>179</v>
      </c>
      <c r="E113" s="178" t="s">
        <v>671</v>
      </c>
      <c r="F113" s="179" t="s">
        <v>672</v>
      </c>
      <c r="G113" s="180" t="s">
        <v>236</v>
      </c>
      <c r="H113" s="181">
        <v>661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44</v>
      </c>
      <c r="O113" s="63"/>
      <c r="P113" s="186">
        <f>O113*H113</f>
        <v>0</v>
      </c>
      <c r="Q113" s="186">
        <v>1.01E-3</v>
      </c>
      <c r="R113" s="186">
        <f>Q113*H113</f>
        <v>0.66761000000000004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184</v>
      </c>
      <c r="AT113" s="188" t="s">
        <v>179</v>
      </c>
      <c r="AU113" s="188" t="s">
        <v>82</v>
      </c>
      <c r="AY113" s="16" t="s">
        <v>177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80</v>
      </c>
      <c r="BK113" s="189">
        <f>ROUND(I113*H113,2)</f>
        <v>0</v>
      </c>
      <c r="BL113" s="16" t="s">
        <v>184</v>
      </c>
      <c r="BM113" s="188" t="s">
        <v>237</v>
      </c>
    </row>
    <row r="114" spans="1:65" s="13" customFormat="1" ht="10.199999999999999">
      <c r="B114" s="195"/>
      <c r="C114" s="196"/>
      <c r="D114" s="197" t="s">
        <v>188</v>
      </c>
      <c r="E114" s="198" t="s">
        <v>19</v>
      </c>
      <c r="F114" s="199" t="s">
        <v>673</v>
      </c>
      <c r="G114" s="196"/>
      <c r="H114" s="200">
        <v>661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188</v>
      </c>
      <c r="AU114" s="206" t="s">
        <v>82</v>
      </c>
      <c r="AV114" s="13" t="s">
        <v>82</v>
      </c>
      <c r="AW114" s="13" t="s">
        <v>35</v>
      </c>
      <c r="AX114" s="13" t="s">
        <v>80</v>
      </c>
      <c r="AY114" s="206" t="s">
        <v>177</v>
      </c>
    </row>
    <row r="115" spans="1:65" s="14" customFormat="1" ht="20.399999999999999">
      <c r="B115" s="207"/>
      <c r="C115" s="208"/>
      <c r="D115" s="197" t="s">
        <v>188</v>
      </c>
      <c r="E115" s="209" t="s">
        <v>19</v>
      </c>
      <c r="F115" s="210" t="s">
        <v>239</v>
      </c>
      <c r="G115" s="208"/>
      <c r="H115" s="209" t="s">
        <v>19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188</v>
      </c>
      <c r="AU115" s="216" t="s">
        <v>82</v>
      </c>
      <c r="AV115" s="14" t="s">
        <v>80</v>
      </c>
      <c r="AW115" s="14" t="s">
        <v>35</v>
      </c>
      <c r="AX115" s="14" t="s">
        <v>73</v>
      </c>
      <c r="AY115" s="216" t="s">
        <v>177</v>
      </c>
    </row>
    <row r="116" spans="1:65" s="2" customFormat="1" ht="21.75" customHeight="1">
      <c r="A116" s="33"/>
      <c r="B116" s="34"/>
      <c r="C116" s="177" t="s">
        <v>240</v>
      </c>
      <c r="D116" s="177" t="s">
        <v>179</v>
      </c>
      <c r="E116" s="178" t="s">
        <v>241</v>
      </c>
      <c r="F116" s="179" t="s">
        <v>242</v>
      </c>
      <c r="G116" s="180" t="s">
        <v>243</v>
      </c>
      <c r="H116" s="181">
        <v>6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44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184</v>
      </c>
      <c r="AT116" s="188" t="s">
        <v>179</v>
      </c>
      <c r="AU116" s="188" t="s">
        <v>82</v>
      </c>
      <c r="AY116" s="16" t="s">
        <v>177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80</v>
      </c>
      <c r="BK116" s="189">
        <f>ROUND(I116*H116,2)</f>
        <v>0</v>
      </c>
      <c r="BL116" s="16" t="s">
        <v>184</v>
      </c>
      <c r="BM116" s="188" t="s">
        <v>244</v>
      </c>
    </row>
    <row r="117" spans="1:65" s="13" customFormat="1" ht="10.199999999999999">
      <c r="B117" s="195"/>
      <c r="C117" s="196"/>
      <c r="D117" s="197" t="s">
        <v>188</v>
      </c>
      <c r="E117" s="198" t="s">
        <v>19</v>
      </c>
      <c r="F117" s="199" t="s">
        <v>500</v>
      </c>
      <c r="G117" s="196"/>
      <c r="H117" s="200">
        <v>6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188</v>
      </c>
      <c r="AU117" s="206" t="s">
        <v>82</v>
      </c>
      <c r="AV117" s="13" t="s">
        <v>82</v>
      </c>
      <c r="AW117" s="13" t="s">
        <v>35</v>
      </c>
      <c r="AX117" s="13" t="s">
        <v>80</v>
      </c>
      <c r="AY117" s="206" t="s">
        <v>177</v>
      </c>
    </row>
    <row r="118" spans="1:65" s="12" customFormat="1" ht="22.8" customHeight="1">
      <c r="B118" s="161"/>
      <c r="C118" s="162"/>
      <c r="D118" s="163" t="s">
        <v>72</v>
      </c>
      <c r="E118" s="175" t="s">
        <v>198</v>
      </c>
      <c r="F118" s="175" t="s">
        <v>246</v>
      </c>
      <c r="G118" s="162"/>
      <c r="H118" s="162"/>
      <c r="I118" s="165"/>
      <c r="J118" s="176">
        <f>BK118</f>
        <v>0</v>
      </c>
      <c r="K118" s="162"/>
      <c r="L118" s="167"/>
      <c r="M118" s="168"/>
      <c r="N118" s="169"/>
      <c r="O118" s="169"/>
      <c r="P118" s="170">
        <f>SUM(P119:P160)</f>
        <v>0</v>
      </c>
      <c r="Q118" s="169"/>
      <c r="R118" s="170">
        <f>SUM(R119:R160)</f>
        <v>1.7025190000000001</v>
      </c>
      <c r="S118" s="169"/>
      <c r="T118" s="171">
        <f>SUM(T119:T160)</f>
        <v>0</v>
      </c>
      <c r="AR118" s="172" t="s">
        <v>80</v>
      </c>
      <c r="AT118" s="173" t="s">
        <v>72</v>
      </c>
      <c r="AU118" s="173" t="s">
        <v>80</v>
      </c>
      <c r="AY118" s="172" t="s">
        <v>177</v>
      </c>
      <c r="BK118" s="174">
        <f>SUM(BK119:BK160)</f>
        <v>0</v>
      </c>
    </row>
    <row r="119" spans="1:65" s="2" customFormat="1" ht="24.15" customHeight="1">
      <c r="A119" s="33"/>
      <c r="B119" s="34"/>
      <c r="C119" s="177" t="s">
        <v>247</v>
      </c>
      <c r="D119" s="177" t="s">
        <v>179</v>
      </c>
      <c r="E119" s="178" t="s">
        <v>248</v>
      </c>
      <c r="F119" s="179" t="s">
        <v>249</v>
      </c>
      <c r="G119" s="180" t="s">
        <v>250</v>
      </c>
      <c r="H119" s="181">
        <v>1215</v>
      </c>
      <c r="I119" s="182"/>
      <c r="J119" s="183">
        <f>ROUND(I119*H119,2)</f>
        <v>0</v>
      </c>
      <c r="K119" s="179" t="s">
        <v>183</v>
      </c>
      <c r="L119" s="38"/>
      <c r="M119" s="184" t="s">
        <v>19</v>
      </c>
      <c r="N119" s="185" t="s">
        <v>44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184</v>
      </c>
      <c r="AT119" s="188" t="s">
        <v>179</v>
      </c>
      <c r="AU119" s="188" t="s">
        <v>82</v>
      </c>
      <c r="AY119" s="16" t="s">
        <v>177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80</v>
      </c>
      <c r="BK119" s="189">
        <f>ROUND(I119*H119,2)</f>
        <v>0</v>
      </c>
      <c r="BL119" s="16" t="s">
        <v>184</v>
      </c>
      <c r="BM119" s="188" t="s">
        <v>251</v>
      </c>
    </row>
    <row r="120" spans="1:65" s="2" customFormat="1" ht="10.199999999999999">
      <c r="A120" s="33"/>
      <c r="B120" s="34"/>
      <c r="C120" s="35"/>
      <c r="D120" s="190" t="s">
        <v>186</v>
      </c>
      <c r="E120" s="35"/>
      <c r="F120" s="191" t="s">
        <v>252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186</v>
      </c>
      <c r="AU120" s="16" t="s">
        <v>82</v>
      </c>
    </row>
    <row r="121" spans="1:65" s="13" customFormat="1" ht="10.199999999999999">
      <c r="B121" s="195"/>
      <c r="C121" s="196"/>
      <c r="D121" s="197" t="s">
        <v>188</v>
      </c>
      <c r="E121" s="198" t="s">
        <v>19</v>
      </c>
      <c r="F121" s="199" t="s">
        <v>674</v>
      </c>
      <c r="G121" s="196"/>
      <c r="H121" s="200">
        <v>1215</v>
      </c>
      <c r="I121" s="201"/>
      <c r="J121" s="196"/>
      <c r="K121" s="196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188</v>
      </c>
      <c r="AU121" s="206" t="s">
        <v>82</v>
      </c>
      <c r="AV121" s="13" t="s">
        <v>82</v>
      </c>
      <c r="AW121" s="13" t="s">
        <v>35</v>
      </c>
      <c r="AX121" s="13" t="s">
        <v>80</v>
      </c>
      <c r="AY121" s="206" t="s">
        <v>177</v>
      </c>
    </row>
    <row r="122" spans="1:65" s="14" customFormat="1" ht="10.199999999999999">
      <c r="B122" s="207"/>
      <c r="C122" s="208"/>
      <c r="D122" s="197" t="s">
        <v>188</v>
      </c>
      <c r="E122" s="209" t="s">
        <v>19</v>
      </c>
      <c r="F122" s="210" t="s">
        <v>254</v>
      </c>
      <c r="G122" s="208"/>
      <c r="H122" s="209" t="s">
        <v>19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188</v>
      </c>
      <c r="AU122" s="216" t="s">
        <v>82</v>
      </c>
      <c r="AV122" s="14" t="s">
        <v>80</v>
      </c>
      <c r="AW122" s="14" t="s">
        <v>35</v>
      </c>
      <c r="AX122" s="14" t="s">
        <v>73</v>
      </c>
      <c r="AY122" s="216" t="s">
        <v>177</v>
      </c>
    </row>
    <row r="123" spans="1:65" s="2" customFormat="1" ht="16.5" customHeight="1">
      <c r="A123" s="33"/>
      <c r="B123" s="34"/>
      <c r="C123" s="217" t="s">
        <v>255</v>
      </c>
      <c r="D123" s="217" t="s">
        <v>191</v>
      </c>
      <c r="E123" s="218" t="s">
        <v>256</v>
      </c>
      <c r="F123" s="219" t="s">
        <v>257</v>
      </c>
      <c r="G123" s="220" t="s">
        <v>228</v>
      </c>
      <c r="H123" s="221">
        <v>24.3</v>
      </c>
      <c r="I123" s="222"/>
      <c r="J123" s="223">
        <f>ROUND(I123*H123,2)</f>
        <v>0</v>
      </c>
      <c r="K123" s="219" t="s">
        <v>183</v>
      </c>
      <c r="L123" s="224"/>
      <c r="M123" s="225" t="s">
        <v>19</v>
      </c>
      <c r="N123" s="226" t="s">
        <v>44</v>
      </c>
      <c r="O123" s="63"/>
      <c r="P123" s="186">
        <f>O123*H123</f>
        <v>0</v>
      </c>
      <c r="Q123" s="186">
        <v>1E-3</v>
      </c>
      <c r="R123" s="186">
        <f>Q123*H123</f>
        <v>2.4300000000000002E-2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195</v>
      </c>
      <c r="AT123" s="188" t="s">
        <v>191</v>
      </c>
      <c r="AU123" s="188" t="s">
        <v>82</v>
      </c>
      <c r="AY123" s="16" t="s">
        <v>177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80</v>
      </c>
      <c r="BK123" s="189">
        <f>ROUND(I123*H123,2)</f>
        <v>0</v>
      </c>
      <c r="BL123" s="16" t="s">
        <v>184</v>
      </c>
      <c r="BM123" s="188" t="s">
        <v>258</v>
      </c>
    </row>
    <row r="124" spans="1:65" s="14" customFormat="1" ht="10.199999999999999">
      <c r="B124" s="207"/>
      <c r="C124" s="208"/>
      <c r="D124" s="197" t="s">
        <v>188</v>
      </c>
      <c r="E124" s="209" t="s">
        <v>19</v>
      </c>
      <c r="F124" s="210" t="s">
        <v>259</v>
      </c>
      <c r="G124" s="208"/>
      <c r="H124" s="209" t="s">
        <v>19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188</v>
      </c>
      <c r="AU124" s="216" t="s">
        <v>82</v>
      </c>
      <c r="AV124" s="14" t="s">
        <v>80</v>
      </c>
      <c r="AW124" s="14" t="s">
        <v>35</v>
      </c>
      <c r="AX124" s="14" t="s">
        <v>73</v>
      </c>
      <c r="AY124" s="216" t="s">
        <v>177</v>
      </c>
    </row>
    <row r="125" spans="1:65" s="13" customFormat="1" ht="10.199999999999999">
      <c r="B125" s="195"/>
      <c r="C125" s="196"/>
      <c r="D125" s="197" t="s">
        <v>188</v>
      </c>
      <c r="E125" s="198" t="s">
        <v>19</v>
      </c>
      <c r="F125" s="199" t="s">
        <v>675</v>
      </c>
      <c r="G125" s="196"/>
      <c r="H125" s="200">
        <v>24.3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188</v>
      </c>
      <c r="AU125" s="206" t="s">
        <v>82</v>
      </c>
      <c r="AV125" s="13" t="s">
        <v>82</v>
      </c>
      <c r="AW125" s="13" t="s">
        <v>35</v>
      </c>
      <c r="AX125" s="13" t="s">
        <v>80</v>
      </c>
      <c r="AY125" s="206" t="s">
        <v>177</v>
      </c>
    </row>
    <row r="126" spans="1:65" s="2" customFormat="1" ht="21.75" customHeight="1">
      <c r="A126" s="33"/>
      <c r="B126" s="34"/>
      <c r="C126" s="217" t="s">
        <v>261</v>
      </c>
      <c r="D126" s="217" t="s">
        <v>191</v>
      </c>
      <c r="E126" s="218" t="s">
        <v>262</v>
      </c>
      <c r="F126" s="219" t="s">
        <v>263</v>
      </c>
      <c r="G126" s="220" t="s">
        <v>228</v>
      </c>
      <c r="H126" s="221">
        <v>37.969000000000001</v>
      </c>
      <c r="I126" s="222"/>
      <c r="J126" s="223">
        <f>ROUND(I126*H126,2)</f>
        <v>0</v>
      </c>
      <c r="K126" s="219" t="s">
        <v>183</v>
      </c>
      <c r="L126" s="224"/>
      <c r="M126" s="225" t="s">
        <v>19</v>
      </c>
      <c r="N126" s="226" t="s">
        <v>44</v>
      </c>
      <c r="O126" s="63"/>
      <c r="P126" s="186">
        <f>O126*H126</f>
        <v>0</v>
      </c>
      <c r="Q126" s="186">
        <v>1E-3</v>
      </c>
      <c r="R126" s="186">
        <f>Q126*H126</f>
        <v>3.7969000000000003E-2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195</v>
      </c>
      <c r="AT126" s="188" t="s">
        <v>191</v>
      </c>
      <c r="AU126" s="188" t="s">
        <v>82</v>
      </c>
      <c r="AY126" s="16" t="s">
        <v>177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80</v>
      </c>
      <c r="BK126" s="189">
        <f>ROUND(I126*H126,2)</f>
        <v>0</v>
      </c>
      <c r="BL126" s="16" t="s">
        <v>184</v>
      </c>
      <c r="BM126" s="188" t="s">
        <v>264</v>
      </c>
    </row>
    <row r="127" spans="1:65" s="13" customFormat="1" ht="10.199999999999999">
      <c r="B127" s="195"/>
      <c r="C127" s="196"/>
      <c r="D127" s="197" t="s">
        <v>188</v>
      </c>
      <c r="E127" s="198" t="s">
        <v>19</v>
      </c>
      <c r="F127" s="199" t="s">
        <v>676</v>
      </c>
      <c r="G127" s="196"/>
      <c r="H127" s="200">
        <v>37.969000000000001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188</v>
      </c>
      <c r="AU127" s="206" t="s">
        <v>82</v>
      </c>
      <c r="AV127" s="13" t="s">
        <v>82</v>
      </c>
      <c r="AW127" s="13" t="s">
        <v>35</v>
      </c>
      <c r="AX127" s="13" t="s">
        <v>80</v>
      </c>
      <c r="AY127" s="206" t="s">
        <v>177</v>
      </c>
    </row>
    <row r="128" spans="1:65" s="14" customFormat="1" ht="10.199999999999999">
      <c r="B128" s="207"/>
      <c r="C128" s="208"/>
      <c r="D128" s="197" t="s">
        <v>188</v>
      </c>
      <c r="E128" s="209" t="s">
        <v>19</v>
      </c>
      <c r="F128" s="210" t="s">
        <v>266</v>
      </c>
      <c r="G128" s="208"/>
      <c r="H128" s="209" t="s">
        <v>19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188</v>
      </c>
      <c r="AU128" s="216" t="s">
        <v>82</v>
      </c>
      <c r="AV128" s="14" t="s">
        <v>80</v>
      </c>
      <c r="AW128" s="14" t="s">
        <v>35</v>
      </c>
      <c r="AX128" s="14" t="s">
        <v>73</v>
      </c>
      <c r="AY128" s="216" t="s">
        <v>177</v>
      </c>
    </row>
    <row r="129" spans="1:65" s="2" customFormat="1" ht="16.5" customHeight="1">
      <c r="A129" s="33"/>
      <c r="B129" s="34"/>
      <c r="C129" s="177" t="s">
        <v>267</v>
      </c>
      <c r="D129" s="177" t="s">
        <v>179</v>
      </c>
      <c r="E129" s="178" t="s">
        <v>268</v>
      </c>
      <c r="F129" s="179" t="s">
        <v>269</v>
      </c>
      <c r="G129" s="180" t="s">
        <v>250</v>
      </c>
      <c r="H129" s="181">
        <v>405</v>
      </c>
      <c r="I129" s="182"/>
      <c r="J129" s="183">
        <f>ROUND(I129*H129,2)</f>
        <v>0</v>
      </c>
      <c r="K129" s="179" t="s">
        <v>183</v>
      </c>
      <c r="L129" s="38"/>
      <c r="M129" s="184" t="s">
        <v>19</v>
      </c>
      <c r="N129" s="185" t="s">
        <v>44</v>
      </c>
      <c r="O129" s="63"/>
      <c r="P129" s="186">
        <f>O129*H129</f>
        <v>0</v>
      </c>
      <c r="Q129" s="186">
        <v>5.0000000000000002E-5</v>
      </c>
      <c r="R129" s="186">
        <f>Q129*H129</f>
        <v>2.0250000000000001E-2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184</v>
      </c>
      <c r="AT129" s="188" t="s">
        <v>179</v>
      </c>
      <c r="AU129" s="188" t="s">
        <v>82</v>
      </c>
      <c r="AY129" s="16" t="s">
        <v>177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80</v>
      </c>
      <c r="BK129" s="189">
        <f>ROUND(I129*H129,2)</f>
        <v>0</v>
      </c>
      <c r="BL129" s="16" t="s">
        <v>184</v>
      </c>
      <c r="BM129" s="188" t="s">
        <v>270</v>
      </c>
    </row>
    <row r="130" spans="1:65" s="2" customFormat="1" ht="10.199999999999999">
      <c r="A130" s="33"/>
      <c r="B130" s="34"/>
      <c r="C130" s="35"/>
      <c r="D130" s="190" t="s">
        <v>186</v>
      </c>
      <c r="E130" s="35"/>
      <c r="F130" s="191" t="s">
        <v>271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186</v>
      </c>
      <c r="AU130" s="16" t="s">
        <v>82</v>
      </c>
    </row>
    <row r="131" spans="1:65" s="13" customFormat="1" ht="10.199999999999999">
      <c r="B131" s="195"/>
      <c r="C131" s="196"/>
      <c r="D131" s="197" t="s">
        <v>188</v>
      </c>
      <c r="E131" s="198" t="s">
        <v>19</v>
      </c>
      <c r="F131" s="199" t="s">
        <v>677</v>
      </c>
      <c r="G131" s="196"/>
      <c r="H131" s="200">
        <v>405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188</v>
      </c>
      <c r="AU131" s="206" t="s">
        <v>82</v>
      </c>
      <c r="AV131" s="13" t="s">
        <v>82</v>
      </c>
      <c r="AW131" s="13" t="s">
        <v>35</v>
      </c>
      <c r="AX131" s="13" t="s">
        <v>80</v>
      </c>
      <c r="AY131" s="206" t="s">
        <v>177</v>
      </c>
    </row>
    <row r="132" spans="1:65" s="2" customFormat="1" ht="16.5" customHeight="1">
      <c r="A132" s="33"/>
      <c r="B132" s="34"/>
      <c r="C132" s="217" t="s">
        <v>8</v>
      </c>
      <c r="D132" s="217" t="s">
        <v>191</v>
      </c>
      <c r="E132" s="218" t="s">
        <v>274</v>
      </c>
      <c r="F132" s="219" t="s">
        <v>275</v>
      </c>
      <c r="G132" s="220" t="s">
        <v>414</v>
      </c>
      <c r="H132" s="221">
        <v>405</v>
      </c>
      <c r="I132" s="222"/>
      <c r="J132" s="223">
        <f>ROUND(I132*H132,2)</f>
        <v>0</v>
      </c>
      <c r="K132" s="219" t="s">
        <v>19</v>
      </c>
      <c r="L132" s="224"/>
      <c r="M132" s="225" t="s">
        <v>19</v>
      </c>
      <c r="N132" s="226" t="s">
        <v>44</v>
      </c>
      <c r="O132" s="63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195</v>
      </c>
      <c r="AT132" s="188" t="s">
        <v>191</v>
      </c>
      <c r="AU132" s="188" t="s">
        <v>82</v>
      </c>
      <c r="AY132" s="16" t="s">
        <v>177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80</v>
      </c>
      <c r="BK132" s="189">
        <f>ROUND(I132*H132,2)</f>
        <v>0</v>
      </c>
      <c r="BL132" s="16" t="s">
        <v>184</v>
      </c>
      <c r="BM132" s="188" t="s">
        <v>276</v>
      </c>
    </row>
    <row r="133" spans="1:65" s="2" customFormat="1" ht="16.5" customHeight="1">
      <c r="A133" s="33"/>
      <c r="B133" s="34"/>
      <c r="C133" s="177" t="s">
        <v>277</v>
      </c>
      <c r="D133" s="177" t="s">
        <v>179</v>
      </c>
      <c r="E133" s="178" t="s">
        <v>278</v>
      </c>
      <c r="F133" s="179" t="s">
        <v>279</v>
      </c>
      <c r="G133" s="180" t="s">
        <v>250</v>
      </c>
      <c r="H133" s="181">
        <v>405</v>
      </c>
      <c r="I133" s="182"/>
      <c r="J133" s="183">
        <f>ROUND(I133*H133,2)</f>
        <v>0</v>
      </c>
      <c r="K133" s="179" t="s">
        <v>183</v>
      </c>
      <c r="L133" s="38"/>
      <c r="M133" s="184" t="s">
        <v>19</v>
      </c>
      <c r="N133" s="185" t="s">
        <v>44</v>
      </c>
      <c r="O133" s="63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8" t="s">
        <v>184</v>
      </c>
      <c r="AT133" s="188" t="s">
        <v>179</v>
      </c>
      <c r="AU133" s="188" t="s">
        <v>82</v>
      </c>
      <c r="AY133" s="16" t="s">
        <v>177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6" t="s">
        <v>80</v>
      </c>
      <c r="BK133" s="189">
        <f>ROUND(I133*H133,2)</f>
        <v>0</v>
      </c>
      <c r="BL133" s="16" t="s">
        <v>184</v>
      </c>
      <c r="BM133" s="188" t="s">
        <v>280</v>
      </c>
    </row>
    <row r="134" spans="1:65" s="2" customFormat="1" ht="10.199999999999999">
      <c r="A134" s="33"/>
      <c r="B134" s="34"/>
      <c r="C134" s="35"/>
      <c r="D134" s="190" t="s">
        <v>186</v>
      </c>
      <c r="E134" s="35"/>
      <c r="F134" s="191" t="s">
        <v>281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186</v>
      </c>
      <c r="AU134" s="16" t="s">
        <v>82</v>
      </c>
    </row>
    <row r="135" spans="1:65" s="13" customFormat="1" ht="10.199999999999999">
      <c r="B135" s="195"/>
      <c r="C135" s="196"/>
      <c r="D135" s="197" t="s">
        <v>188</v>
      </c>
      <c r="E135" s="198" t="s">
        <v>19</v>
      </c>
      <c r="F135" s="199" t="s">
        <v>678</v>
      </c>
      <c r="G135" s="196"/>
      <c r="H135" s="200">
        <v>405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188</v>
      </c>
      <c r="AU135" s="206" t="s">
        <v>82</v>
      </c>
      <c r="AV135" s="13" t="s">
        <v>82</v>
      </c>
      <c r="AW135" s="13" t="s">
        <v>35</v>
      </c>
      <c r="AX135" s="13" t="s">
        <v>80</v>
      </c>
      <c r="AY135" s="206" t="s">
        <v>177</v>
      </c>
    </row>
    <row r="136" spans="1:65" s="14" customFormat="1" ht="10.199999999999999">
      <c r="B136" s="207"/>
      <c r="C136" s="208"/>
      <c r="D136" s="197" t="s">
        <v>188</v>
      </c>
      <c r="E136" s="209" t="s">
        <v>19</v>
      </c>
      <c r="F136" s="210" t="s">
        <v>282</v>
      </c>
      <c r="G136" s="208"/>
      <c r="H136" s="209" t="s">
        <v>19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188</v>
      </c>
      <c r="AU136" s="216" t="s">
        <v>82</v>
      </c>
      <c r="AV136" s="14" t="s">
        <v>80</v>
      </c>
      <c r="AW136" s="14" t="s">
        <v>35</v>
      </c>
      <c r="AX136" s="14" t="s">
        <v>73</v>
      </c>
      <c r="AY136" s="216" t="s">
        <v>177</v>
      </c>
    </row>
    <row r="137" spans="1:65" s="2" customFormat="1" ht="33" customHeight="1">
      <c r="A137" s="33"/>
      <c r="B137" s="34"/>
      <c r="C137" s="217" t="s">
        <v>283</v>
      </c>
      <c r="D137" s="217" t="s">
        <v>191</v>
      </c>
      <c r="E137" s="218" t="s">
        <v>284</v>
      </c>
      <c r="F137" s="219" t="s">
        <v>285</v>
      </c>
      <c r="G137" s="220" t="s">
        <v>286</v>
      </c>
      <c r="H137" s="221">
        <v>405</v>
      </c>
      <c r="I137" s="222"/>
      <c r="J137" s="223">
        <f>ROUND(I137*H137,2)</f>
        <v>0</v>
      </c>
      <c r="K137" s="219" t="s">
        <v>19</v>
      </c>
      <c r="L137" s="224"/>
      <c r="M137" s="225" t="s">
        <v>19</v>
      </c>
      <c r="N137" s="226" t="s">
        <v>44</v>
      </c>
      <c r="O137" s="63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8" t="s">
        <v>195</v>
      </c>
      <c r="AT137" s="188" t="s">
        <v>191</v>
      </c>
      <c r="AU137" s="188" t="s">
        <v>82</v>
      </c>
      <c r="AY137" s="16" t="s">
        <v>177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6" t="s">
        <v>80</v>
      </c>
      <c r="BK137" s="189">
        <f>ROUND(I137*H137,2)</f>
        <v>0</v>
      </c>
      <c r="BL137" s="16" t="s">
        <v>184</v>
      </c>
      <c r="BM137" s="188" t="s">
        <v>287</v>
      </c>
    </row>
    <row r="138" spans="1:65" s="2" customFormat="1" ht="16.5" customHeight="1">
      <c r="A138" s="33"/>
      <c r="B138" s="34"/>
      <c r="C138" s="177" t="s">
        <v>288</v>
      </c>
      <c r="D138" s="177" t="s">
        <v>179</v>
      </c>
      <c r="E138" s="178" t="s">
        <v>289</v>
      </c>
      <c r="F138" s="179" t="s">
        <v>290</v>
      </c>
      <c r="G138" s="180" t="s">
        <v>182</v>
      </c>
      <c r="H138" s="181">
        <v>810</v>
      </c>
      <c r="I138" s="182"/>
      <c r="J138" s="183">
        <f>ROUND(I138*H138,2)</f>
        <v>0</v>
      </c>
      <c r="K138" s="179" t="s">
        <v>183</v>
      </c>
      <c r="L138" s="38"/>
      <c r="M138" s="184" t="s">
        <v>19</v>
      </c>
      <c r="N138" s="185" t="s">
        <v>44</v>
      </c>
      <c r="O138" s="63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184</v>
      </c>
      <c r="AT138" s="188" t="s">
        <v>179</v>
      </c>
      <c r="AU138" s="188" t="s">
        <v>82</v>
      </c>
      <c r="AY138" s="16" t="s">
        <v>177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80</v>
      </c>
      <c r="BK138" s="189">
        <f>ROUND(I138*H138,2)</f>
        <v>0</v>
      </c>
      <c r="BL138" s="16" t="s">
        <v>184</v>
      </c>
      <c r="BM138" s="188" t="s">
        <v>291</v>
      </c>
    </row>
    <row r="139" spans="1:65" s="2" customFormat="1" ht="10.199999999999999">
      <c r="A139" s="33"/>
      <c r="B139" s="34"/>
      <c r="C139" s="35"/>
      <c r="D139" s="190" t="s">
        <v>186</v>
      </c>
      <c r="E139" s="35"/>
      <c r="F139" s="191" t="s">
        <v>292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186</v>
      </c>
      <c r="AU139" s="16" t="s">
        <v>82</v>
      </c>
    </row>
    <row r="140" spans="1:65" s="2" customFormat="1" ht="16.5" customHeight="1">
      <c r="A140" s="33"/>
      <c r="B140" s="34"/>
      <c r="C140" s="217" t="s">
        <v>293</v>
      </c>
      <c r="D140" s="217" t="s">
        <v>191</v>
      </c>
      <c r="E140" s="218" t="s">
        <v>294</v>
      </c>
      <c r="F140" s="219" t="s">
        <v>295</v>
      </c>
      <c r="G140" s="220" t="s">
        <v>296</v>
      </c>
      <c r="H140" s="221">
        <v>8.1</v>
      </c>
      <c r="I140" s="222"/>
      <c r="J140" s="223">
        <f>ROUND(I140*H140,2)</f>
        <v>0</v>
      </c>
      <c r="K140" s="219" t="s">
        <v>183</v>
      </c>
      <c r="L140" s="224"/>
      <c r="M140" s="225" t="s">
        <v>19</v>
      </c>
      <c r="N140" s="226" t="s">
        <v>44</v>
      </c>
      <c r="O140" s="63"/>
      <c r="P140" s="186">
        <f>O140*H140</f>
        <v>0</v>
      </c>
      <c r="Q140" s="186">
        <v>0.2</v>
      </c>
      <c r="R140" s="186">
        <f>Q140*H140</f>
        <v>1.62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195</v>
      </c>
      <c r="AT140" s="188" t="s">
        <v>191</v>
      </c>
      <c r="AU140" s="188" t="s">
        <v>82</v>
      </c>
      <c r="AY140" s="16" t="s">
        <v>177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6" t="s">
        <v>80</v>
      </c>
      <c r="BK140" s="189">
        <f>ROUND(I140*H140,2)</f>
        <v>0</v>
      </c>
      <c r="BL140" s="16" t="s">
        <v>184</v>
      </c>
      <c r="BM140" s="188" t="s">
        <v>297</v>
      </c>
    </row>
    <row r="141" spans="1:65" s="13" customFormat="1" ht="10.199999999999999">
      <c r="B141" s="195"/>
      <c r="C141" s="196"/>
      <c r="D141" s="197" t="s">
        <v>188</v>
      </c>
      <c r="E141" s="198" t="s">
        <v>19</v>
      </c>
      <c r="F141" s="199" t="s">
        <v>679</v>
      </c>
      <c r="G141" s="196"/>
      <c r="H141" s="200">
        <v>8.1</v>
      </c>
      <c r="I141" s="201"/>
      <c r="J141" s="196"/>
      <c r="K141" s="196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188</v>
      </c>
      <c r="AU141" s="206" t="s">
        <v>82</v>
      </c>
      <c r="AV141" s="13" t="s">
        <v>82</v>
      </c>
      <c r="AW141" s="13" t="s">
        <v>35</v>
      </c>
      <c r="AX141" s="13" t="s">
        <v>80</v>
      </c>
      <c r="AY141" s="206" t="s">
        <v>177</v>
      </c>
    </row>
    <row r="142" spans="1:65" s="2" customFormat="1" ht="16.5" customHeight="1">
      <c r="A142" s="33"/>
      <c r="B142" s="34"/>
      <c r="C142" s="177" t="s">
        <v>299</v>
      </c>
      <c r="D142" s="177" t="s">
        <v>179</v>
      </c>
      <c r="E142" s="178" t="s">
        <v>300</v>
      </c>
      <c r="F142" s="179" t="s">
        <v>301</v>
      </c>
      <c r="G142" s="180" t="s">
        <v>250</v>
      </c>
      <c r="H142" s="181">
        <v>1215</v>
      </c>
      <c r="I142" s="182"/>
      <c r="J142" s="183">
        <f>ROUND(I142*H142,2)</f>
        <v>0</v>
      </c>
      <c r="K142" s="179" t="s">
        <v>183</v>
      </c>
      <c r="L142" s="38"/>
      <c r="M142" s="184" t="s">
        <v>19</v>
      </c>
      <c r="N142" s="185" t="s">
        <v>44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184</v>
      </c>
      <c r="AT142" s="188" t="s">
        <v>179</v>
      </c>
      <c r="AU142" s="188" t="s">
        <v>82</v>
      </c>
      <c r="AY142" s="16" t="s">
        <v>177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80</v>
      </c>
      <c r="BK142" s="189">
        <f>ROUND(I142*H142,2)</f>
        <v>0</v>
      </c>
      <c r="BL142" s="16" t="s">
        <v>184</v>
      </c>
      <c r="BM142" s="188" t="s">
        <v>302</v>
      </c>
    </row>
    <row r="143" spans="1:65" s="2" customFormat="1" ht="10.199999999999999">
      <c r="A143" s="33"/>
      <c r="B143" s="34"/>
      <c r="C143" s="35"/>
      <c r="D143" s="190" t="s">
        <v>186</v>
      </c>
      <c r="E143" s="35"/>
      <c r="F143" s="191" t="s">
        <v>303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186</v>
      </c>
      <c r="AU143" s="16" t="s">
        <v>82</v>
      </c>
    </row>
    <row r="144" spans="1:65" s="13" customFormat="1" ht="10.199999999999999">
      <c r="B144" s="195"/>
      <c r="C144" s="196"/>
      <c r="D144" s="197" t="s">
        <v>188</v>
      </c>
      <c r="E144" s="198" t="s">
        <v>19</v>
      </c>
      <c r="F144" s="199" t="s">
        <v>680</v>
      </c>
      <c r="G144" s="196"/>
      <c r="H144" s="200">
        <v>1215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188</v>
      </c>
      <c r="AU144" s="206" t="s">
        <v>82</v>
      </c>
      <c r="AV144" s="13" t="s">
        <v>82</v>
      </c>
      <c r="AW144" s="13" t="s">
        <v>35</v>
      </c>
      <c r="AX144" s="13" t="s">
        <v>80</v>
      </c>
      <c r="AY144" s="206" t="s">
        <v>177</v>
      </c>
    </row>
    <row r="145" spans="1:65" s="2" customFormat="1" ht="16.5" customHeight="1">
      <c r="A145" s="33"/>
      <c r="B145" s="34"/>
      <c r="C145" s="217" t="s">
        <v>7</v>
      </c>
      <c r="D145" s="217" t="s">
        <v>191</v>
      </c>
      <c r="E145" s="218" t="s">
        <v>305</v>
      </c>
      <c r="F145" s="219" t="s">
        <v>306</v>
      </c>
      <c r="G145" s="220" t="s">
        <v>228</v>
      </c>
      <c r="H145" s="221">
        <v>4.8600000000000003</v>
      </c>
      <c r="I145" s="222"/>
      <c r="J145" s="223">
        <f>ROUND(I145*H145,2)</f>
        <v>0</v>
      </c>
      <c r="K145" s="219" t="s">
        <v>19</v>
      </c>
      <c r="L145" s="224"/>
      <c r="M145" s="225" t="s">
        <v>19</v>
      </c>
      <c r="N145" s="226" t="s">
        <v>44</v>
      </c>
      <c r="O145" s="63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195</v>
      </c>
      <c r="AT145" s="188" t="s">
        <v>191</v>
      </c>
      <c r="AU145" s="188" t="s">
        <v>82</v>
      </c>
      <c r="AY145" s="16" t="s">
        <v>177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80</v>
      </c>
      <c r="BK145" s="189">
        <f>ROUND(I145*H145,2)</f>
        <v>0</v>
      </c>
      <c r="BL145" s="16" t="s">
        <v>184</v>
      </c>
      <c r="BM145" s="188" t="s">
        <v>307</v>
      </c>
    </row>
    <row r="146" spans="1:65" s="13" customFormat="1" ht="10.199999999999999">
      <c r="B146" s="195"/>
      <c r="C146" s="196"/>
      <c r="D146" s="197" t="s">
        <v>188</v>
      </c>
      <c r="E146" s="198" t="s">
        <v>19</v>
      </c>
      <c r="F146" s="199" t="s">
        <v>681</v>
      </c>
      <c r="G146" s="196"/>
      <c r="H146" s="200">
        <v>4.8600000000000003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188</v>
      </c>
      <c r="AU146" s="206" t="s">
        <v>82</v>
      </c>
      <c r="AV146" s="13" t="s">
        <v>82</v>
      </c>
      <c r="AW146" s="13" t="s">
        <v>35</v>
      </c>
      <c r="AX146" s="13" t="s">
        <v>80</v>
      </c>
      <c r="AY146" s="206" t="s">
        <v>177</v>
      </c>
    </row>
    <row r="147" spans="1:65" s="2" customFormat="1" ht="16.5" customHeight="1">
      <c r="A147" s="33"/>
      <c r="B147" s="34"/>
      <c r="C147" s="177" t="s">
        <v>309</v>
      </c>
      <c r="D147" s="177" t="s">
        <v>179</v>
      </c>
      <c r="E147" s="178" t="s">
        <v>310</v>
      </c>
      <c r="F147" s="179" t="s">
        <v>311</v>
      </c>
      <c r="G147" s="180" t="s">
        <v>296</v>
      </c>
      <c r="H147" s="181">
        <v>3.645</v>
      </c>
      <c r="I147" s="182"/>
      <c r="J147" s="183">
        <f>ROUND(I147*H147,2)</f>
        <v>0</v>
      </c>
      <c r="K147" s="179" t="s">
        <v>183</v>
      </c>
      <c r="L147" s="38"/>
      <c r="M147" s="184" t="s">
        <v>19</v>
      </c>
      <c r="N147" s="185" t="s">
        <v>44</v>
      </c>
      <c r="O147" s="63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8" t="s">
        <v>184</v>
      </c>
      <c r="AT147" s="188" t="s">
        <v>179</v>
      </c>
      <c r="AU147" s="188" t="s">
        <v>82</v>
      </c>
      <c r="AY147" s="16" t="s">
        <v>177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6" t="s">
        <v>80</v>
      </c>
      <c r="BK147" s="189">
        <f>ROUND(I147*H147,2)</f>
        <v>0</v>
      </c>
      <c r="BL147" s="16" t="s">
        <v>184</v>
      </c>
      <c r="BM147" s="188" t="s">
        <v>312</v>
      </c>
    </row>
    <row r="148" spans="1:65" s="2" customFormat="1" ht="10.199999999999999">
      <c r="A148" s="33"/>
      <c r="B148" s="34"/>
      <c r="C148" s="35"/>
      <c r="D148" s="190" t="s">
        <v>186</v>
      </c>
      <c r="E148" s="35"/>
      <c r="F148" s="191" t="s">
        <v>313</v>
      </c>
      <c r="G148" s="35"/>
      <c r="H148" s="35"/>
      <c r="I148" s="192"/>
      <c r="J148" s="35"/>
      <c r="K148" s="35"/>
      <c r="L148" s="38"/>
      <c r="M148" s="193"/>
      <c r="N148" s="194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186</v>
      </c>
      <c r="AU148" s="16" t="s">
        <v>82</v>
      </c>
    </row>
    <row r="149" spans="1:65" s="13" customFormat="1" ht="10.199999999999999">
      <c r="B149" s="195"/>
      <c r="C149" s="196"/>
      <c r="D149" s="197" t="s">
        <v>188</v>
      </c>
      <c r="E149" s="198" t="s">
        <v>19</v>
      </c>
      <c r="F149" s="199" t="s">
        <v>682</v>
      </c>
      <c r="G149" s="196"/>
      <c r="H149" s="200">
        <v>3.645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188</v>
      </c>
      <c r="AU149" s="206" t="s">
        <v>82</v>
      </c>
      <c r="AV149" s="13" t="s">
        <v>82</v>
      </c>
      <c r="AW149" s="13" t="s">
        <v>35</v>
      </c>
      <c r="AX149" s="13" t="s">
        <v>80</v>
      </c>
      <c r="AY149" s="206" t="s">
        <v>177</v>
      </c>
    </row>
    <row r="150" spans="1:65" s="14" customFormat="1" ht="10.199999999999999">
      <c r="B150" s="207"/>
      <c r="C150" s="208"/>
      <c r="D150" s="197" t="s">
        <v>188</v>
      </c>
      <c r="E150" s="209" t="s">
        <v>19</v>
      </c>
      <c r="F150" s="210" t="s">
        <v>315</v>
      </c>
      <c r="G150" s="208"/>
      <c r="H150" s="209" t="s">
        <v>19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188</v>
      </c>
      <c r="AU150" s="216" t="s">
        <v>82</v>
      </c>
      <c r="AV150" s="14" t="s">
        <v>80</v>
      </c>
      <c r="AW150" s="14" t="s">
        <v>35</v>
      </c>
      <c r="AX150" s="14" t="s">
        <v>73</v>
      </c>
      <c r="AY150" s="216" t="s">
        <v>177</v>
      </c>
    </row>
    <row r="151" spans="1:65" s="14" customFormat="1" ht="10.199999999999999">
      <c r="B151" s="207"/>
      <c r="C151" s="208"/>
      <c r="D151" s="197" t="s">
        <v>188</v>
      </c>
      <c r="E151" s="209" t="s">
        <v>19</v>
      </c>
      <c r="F151" s="210" t="s">
        <v>683</v>
      </c>
      <c r="G151" s="208"/>
      <c r="H151" s="209" t="s">
        <v>19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188</v>
      </c>
      <c r="AU151" s="216" t="s">
        <v>82</v>
      </c>
      <c r="AV151" s="14" t="s">
        <v>80</v>
      </c>
      <c r="AW151" s="14" t="s">
        <v>35</v>
      </c>
      <c r="AX151" s="14" t="s">
        <v>73</v>
      </c>
      <c r="AY151" s="216" t="s">
        <v>177</v>
      </c>
    </row>
    <row r="152" spans="1:65" s="14" customFormat="1" ht="10.199999999999999">
      <c r="B152" s="207"/>
      <c r="C152" s="208"/>
      <c r="D152" s="197" t="s">
        <v>188</v>
      </c>
      <c r="E152" s="209" t="s">
        <v>19</v>
      </c>
      <c r="F152" s="210" t="s">
        <v>684</v>
      </c>
      <c r="G152" s="208"/>
      <c r="H152" s="209" t="s">
        <v>19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188</v>
      </c>
      <c r="AU152" s="216" t="s">
        <v>82</v>
      </c>
      <c r="AV152" s="14" t="s">
        <v>80</v>
      </c>
      <c r="AW152" s="14" t="s">
        <v>35</v>
      </c>
      <c r="AX152" s="14" t="s">
        <v>73</v>
      </c>
      <c r="AY152" s="216" t="s">
        <v>177</v>
      </c>
    </row>
    <row r="153" spans="1:65" s="14" customFormat="1" ht="10.199999999999999">
      <c r="B153" s="207"/>
      <c r="C153" s="208"/>
      <c r="D153" s="197" t="s">
        <v>188</v>
      </c>
      <c r="E153" s="209" t="s">
        <v>19</v>
      </c>
      <c r="F153" s="210" t="s">
        <v>685</v>
      </c>
      <c r="G153" s="208"/>
      <c r="H153" s="209" t="s">
        <v>19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188</v>
      </c>
      <c r="AU153" s="216" t="s">
        <v>82</v>
      </c>
      <c r="AV153" s="14" t="s">
        <v>80</v>
      </c>
      <c r="AW153" s="14" t="s">
        <v>35</v>
      </c>
      <c r="AX153" s="14" t="s">
        <v>73</v>
      </c>
      <c r="AY153" s="216" t="s">
        <v>177</v>
      </c>
    </row>
    <row r="154" spans="1:65" s="2" customFormat="1" ht="16.5" customHeight="1">
      <c r="A154" s="33"/>
      <c r="B154" s="34"/>
      <c r="C154" s="177" t="s">
        <v>319</v>
      </c>
      <c r="D154" s="177" t="s">
        <v>179</v>
      </c>
      <c r="E154" s="178" t="s">
        <v>320</v>
      </c>
      <c r="F154" s="179" t="s">
        <v>321</v>
      </c>
      <c r="G154" s="180" t="s">
        <v>296</v>
      </c>
      <c r="H154" s="181">
        <v>3.645</v>
      </c>
      <c r="I154" s="182"/>
      <c r="J154" s="183">
        <f>ROUND(I154*H154,2)</f>
        <v>0</v>
      </c>
      <c r="K154" s="179" t="s">
        <v>183</v>
      </c>
      <c r="L154" s="38"/>
      <c r="M154" s="184" t="s">
        <v>19</v>
      </c>
      <c r="N154" s="185" t="s">
        <v>44</v>
      </c>
      <c r="O154" s="63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8" t="s">
        <v>184</v>
      </c>
      <c r="AT154" s="188" t="s">
        <v>179</v>
      </c>
      <c r="AU154" s="188" t="s">
        <v>82</v>
      </c>
      <c r="AY154" s="16" t="s">
        <v>177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6" t="s">
        <v>80</v>
      </c>
      <c r="BK154" s="189">
        <f>ROUND(I154*H154,2)</f>
        <v>0</v>
      </c>
      <c r="BL154" s="16" t="s">
        <v>184</v>
      </c>
      <c r="BM154" s="188" t="s">
        <v>322</v>
      </c>
    </row>
    <row r="155" spans="1:65" s="2" customFormat="1" ht="10.199999999999999">
      <c r="A155" s="33"/>
      <c r="B155" s="34"/>
      <c r="C155" s="35"/>
      <c r="D155" s="190" t="s">
        <v>186</v>
      </c>
      <c r="E155" s="35"/>
      <c r="F155" s="191" t="s">
        <v>323</v>
      </c>
      <c r="G155" s="35"/>
      <c r="H155" s="35"/>
      <c r="I155" s="192"/>
      <c r="J155" s="35"/>
      <c r="K155" s="35"/>
      <c r="L155" s="38"/>
      <c r="M155" s="193"/>
      <c r="N155" s="194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186</v>
      </c>
      <c r="AU155" s="16" t="s">
        <v>82</v>
      </c>
    </row>
    <row r="156" spans="1:65" s="2" customFormat="1" ht="16.5" customHeight="1">
      <c r="A156" s="33"/>
      <c r="B156" s="34"/>
      <c r="C156" s="177" t="s">
        <v>324</v>
      </c>
      <c r="D156" s="177" t="s">
        <v>179</v>
      </c>
      <c r="E156" s="178" t="s">
        <v>325</v>
      </c>
      <c r="F156" s="179" t="s">
        <v>326</v>
      </c>
      <c r="G156" s="180" t="s">
        <v>296</v>
      </c>
      <c r="H156" s="181">
        <v>21.87</v>
      </c>
      <c r="I156" s="182"/>
      <c r="J156" s="183">
        <f>ROUND(I156*H156,2)</f>
        <v>0</v>
      </c>
      <c r="K156" s="179" t="s">
        <v>183</v>
      </c>
      <c r="L156" s="38"/>
      <c r="M156" s="184" t="s">
        <v>19</v>
      </c>
      <c r="N156" s="185" t="s">
        <v>44</v>
      </c>
      <c r="O156" s="63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184</v>
      </c>
      <c r="AT156" s="188" t="s">
        <v>179</v>
      </c>
      <c r="AU156" s="188" t="s">
        <v>82</v>
      </c>
      <c r="AY156" s="16" t="s">
        <v>177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80</v>
      </c>
      <c r="BK156" s="189">
        <f>ROUND(I156*H156,2)</f>
        <v>0</v>
      </c>
      <c r="BL156" s="16" t="s">
        <v>184</v>
      </c>
      <c r="BM156" s="188" t="s">
        <v>327</v>
      </c>
    </row>
    <row r="157" spans="1:65" s="2" customFormat="1" ht="10.199999999999999">
      <c r="A157" s="33"/>
      <c r="B157" s="34"/>
      <c r="C157" s="35"/>
      <c r="D157" s="190" t="s">
        <v>186</v>
      </c>
      <c r="E157" s="35"/>
      <c r="F157" s="191" t="s">
        <v>328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186</v>
      </c>
      <c r="AU157" s="16" t="s">
        <v>82</v>
      </c>
    </row>
    <row r="158" spans="1:65" s="13" customFormat="1" ht="10.199999999999999">
      <c r="B158" s="195"/>
      <c r="C158" s="196"/>
      <c r="D158" s="197" t="s">
        <v>188</v>
      </c>
      <c r="E158" s="198" t="s">
        <v>19</v>
      </c>
      <c r="F158" s="199" t="s">
        <v>686</v>
      </c>
      <c r="G158" s="196"/>
      <c r="H158" s="200">
        <v>21.87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188</v>
      </c>
      <c r="AU158" s="206" t="s">
        <v>82</v>
      </c>
      <c r="AV158" s="13" t="s">
        <v>82</v>
      </c>
      <c r="AW158" s="13" t="s">
        <v>35</v>
      </c>
      <c r="AX158" s="13" t="s">
        <v>80</v>
      </c>
      <c r="AY158" s="206" t="s">
        <v>177</v>
      </c>
    </row>
    <row r="159" spans="1:65" s="2" customFormat="1" ht="16.5" customHeight="1">
      <c r="A159" s="33"/>
      <c r="B159" s="34"/>
      <c r="C159" s="177" t="s">
        <v>330</v>
      </c>
      <c r="D159" s="177" t="s">
        <v>179</v>
      </c>
      <c r="E159" s="178" t="s">
        <v>331</v>
      </c>
      <c r="F159" s="179" t="s">
        <v>332</v>
      </c>
      <c r="G159" s="180" t="s">
        <v>333</v>
      </c>
      <c r="H159" s="181">
        <v>2.399</v>
      </c>
      <c r="I159" s="182"/>
      <c r="J159" s="183">
        <f>ROUND(I159*H159,2)</f>
        <v>0</v>
      </c>
      <c r="K159" s="179" t="s">
        <v>183</v>
      </c>
      <c r="L159" s="38"/>
      <c r="M159" s="184" t="s">
        <v>19</v>
      </c>
      <c r="N159" s="185" t="s">
        <v>44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184</v>
      </c>
      <c r="AT159" s="188" t="s">
        <v>179</v>
      </c>
      <c r="AU159" s="188" t="s">
        <v>82</v>
      </c>
      <c r="AY159" s="16" t="s">
        <v>177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80</v>
      </c>
      <c r="BK159" s="189">
        <f>ROUND(I159*H159,2)</f>
        <v>0</v>
      </c>
      <c r="BL159" s="16" t="s">
        <v>184</v>
      </c>
      <c r="BM159" s="188" t="s">
        <v>334</v>
      </c>
    </row>
    <row r="160" spans="1:65" s="2" customFormat="1" ht="10.199999999999999">
      <c r="A160" s="33"/>
      <c r="B160" s="34"/>
      <c r="C160" s="35"/>
      <c r="D160" s="190" t="s">
        <v>186</v>
      </c>
      <c r="E160" s="35"/>
      <c r="F160" s="191" t="s">
        <v>335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186</v>
      </c>
      <c r="AU160" s="16" t="s">
        <v>82</v>
      </c>
    </row>
    <row r="161" spans="1:65" s="12" customFormat="1" ht="22.8" customHeight="1">
      <c r="B161" s="161"/>
      <c r="C161" s="162"/>
      <c r="D161" s="163" t="s">
        <v>72</v>
      </c>
      <c r="E161" s="175" t="s">
        <v>184</v>
      </c>
      <c r="F161" s="175" t="s">
        <v>336</v>
      </c>
      <c r="G161" s="162"/>
      <c r="H161" s="162"/>
      <c r="I161" s="165"/>
      <c r="J161" s="176">
        <f>BK161</f>
        <v>0</v>
      </c>
      <c r="K161" s="162"/>
      <c r="L161" s="167"/>
      <c r="M161" s="168"/>
      <c r="N161" s="169"/>
      <c r="O161" s="169"/>
      <c r="P161" s="170">
        <f>SUM(P162:P175)</f>
        <v>0</v>
      </c>
      <c r="Q161" s="169"/>
      <c r="R161" s="170">
        <f>SUM(R162:R175)</f>
        <v>0</v>
      </c>
      <c r="S161" s="169"/>
      <c r="T161" s="171">
        <f>SUM(T162:T175)</f>
        <v>0</v>
      </c>
      <c r="AR161" s="172" t="s">
        <v>80</v>
      </c>
      <c r="AT161" s="173" t="s">
        <v>72</v>
      </c>
      <c r="AU161" s="173" t="s">
        <v>80</v>
      </c>
      <c r="AY161" s="172" t="s">
        <v>177</v>
      </c>
      <c r="BK161" s="174">
        <f>SUM(BK162:BK175)</f>
        <v>0</v>
      </c>
    </row>
    <row r="162" spans="1:65" s="2" customFormat="1" ht="16.5" customHeight="1">
      <c r="A162" s="33"/>
      <c r="B162" s="34"/>
      <c r="C162" s="217" t="s">
        <v>337</v>
      </c>
      <c r="D162" s="217" t="s">
        <v>191</v>
      </c>
      <c r="E162" s="218" t="s">
        <v>338</v>
      </c>
      <c r="F162" s="219" t="s">
        <v>339</v>
      </c>
      <c r="G162" s="220" t="s">
        <v>286</v>
      </c>
      <c r="H162" s="221">
        <v>90</v>
      </c>
      <c r="I162" s="222"/>
      <c r="J162" s="223">
        <f t="shared" ref="J162:J175" si="0">ROUND(I162*H162,2)</f>
        <v>0</v>
      </c>
      <c r="K162" s="219" t="s">
        <v>19</v>
      </c>
      <c r="L162" s="224"/>
      <c r="M162" s="225" t="s">
        <v>19</v>
      </c>
      <c r="N162" s="226" t="s">
        <v>44</v>
      </c>
      <c r="O162" s="63"/>
      <c r="P162" s="186">
        <f t="shared" ref="P162:P175" si="1">O162*H162</f>
        <v>0</v>
      </c>
      <c r="Q162" s="186">
        <v>0</v>
      </c>
      <c r="R162" s="186">
        <f t="shared" ref="R162:R175" si="2">Q162*H162</f>
        <v>0</v>
      </c>
      <c r="S162" s="186">
        <v>0</v>
      </c>
      <c r="T162" s="187">
        <f t="shared" ref="T162:T175" si="3"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195</v>
      </c>
      <c r="AT162" s="188" t="s">
        <v>191</v>
      </c>
      <c r="AU162" s="188" t="s">
        <v>82</v>
      </c>
      <c r="AY162" s="16" t="s">
        <v>177</v>
      </c>
      <c r="BE162" s="189">
        <f t="shared" ref="BE162:BE175" si="4">IF(N162="základní",J162,0)</f>
        <v>0</v>
      </c>
      <c r="BF162" s="189">
        <f t="shared" ref="BF162:BF175" si="5">IF(N162="snížená",J162,0)</f>
        <v>0</v>
      </c>
      <c r="BG162" s="189">
        <f t="shared" ref="BG162:BG175" si="6">IF(N162="zákl. přenesená",J162,0)</f>
        <v>0</v>
      </c>
      <c r="BH162" s="189">
        <f t="shared" ref="BH162:BH175" si="7">IF(N162="sníž. přenesená",J162,0)</f>
        <v>0</v>
      </c>
      <c r="BI162" s="189">
        <f t="shared" ref="BI162:BI175" si="8">IF(N162="nulová",J162,0)</f>
        <v>0</v>
      </c>
      <c r="BJ162" s="16" t="s">
        <v>80</v>
      </c>
      <c r="BK162" s="189">
        <f t="shared" ref="BK162:BK175" si="9">ROUND(I162*H162,2)</f>
        <v>0</v>
      </c>
      <c r="BL162" s="16" t="s">
        <v>184</v>
      </c>
      <c r="BM162" s="188" t="s">
        <v>340</v>
      </c>
    </row>
    <row r="163" spans="1:65" s="2" customFormat="1" ht="16.5" customHeight="1">
      <c r="A163" s="33"/>
      <c r="B163" s="34"/>
      <c r="C163" s="217" t="s">
        <v>341</v>
      </c>
      <c r="D163" s="217" t="s">
        <v>191</v>
      </c>
      <c r="E163" s="218" t="s">
        <v>342</v>
      </c>
      <c r="F163" s="219" t="s">
        <v>343</v>
      </c>
      <c r="G163" s="220" t="s">
        <v>286</v>
      </c>
      <c r="H163" s="221">
        <v>45</v>
      </c>
      <c r="I163" s="222"/>
      <c r="J163" s="223">
        <f t="shared" si="0"/>
        <v>0</v>
      </c>
      <c r="K163" s="219" t="s">
        <v>19</v>
      </c>
      <c r="L163" s="224"/>
      <c r="M163" s="225" t="s">
        <v>19</v>
      </c>
      <c r="N163" s="226" t="s">
        <v>44</v>
      </c>
      <c r="O163" s="63"/>
      <c r="P163" s="186">
        <f t="shared" si="1"/>
        <v>0</v>
      </c>
      <c r="Q163" s="186">
        <v>0</v>
      </c>
      <c r="R163" s="186">
        <f t="shared" si="2"/>
        <v>0</v>
      </c>
      <c r="S163" s="186">
        <v>0</v>
      </c>
      <c r="T163" s="187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8" t="s">
        <v>195</v>
      </c>
      <c r="AT163" s="188" t="s">
        <v>191</v>
      </c>
      <c r="AU163" s="188" t="s">
        <v>82</v>
      </c>
      <c r="AY163" s="16" t="s">
        <v>177</v>
      </c>
      <c r="BE163" s="189">
        <f t="shared" si="4"/>
        <v>0</v>
      </c>
      <c r="BF163" s="189">
        <f t="shared" si="5"/>
        <v>0</v>
      </c>
      <c r="BG163" s="189">
        <f t="shared" si="6"/>
        <v>0</v>
      </c>
      <c r="BH163" s="189">
        <f t="shared" si="7"/>
        <v>0</v>
      </c>
      <c r="BI163" s="189">
        <f t="shared" si="8"/>
        <v>0</v>
      </c>
      <c r="BJ163" s="16" t="s">
        <v>80</v>
      </c>
      <c r="BK163" s="189">
        <f t="shared" si="9"/>
        <v>0</v>
      </c>
      <c r="BL163" s="16" t="s">
        <v>184</v>
      </c>
      <c r="BM163" s="188" t="s">
        <v>344</v>
      </c>
    </row>
    <row r="164" spans="1:65" s="2" customFormat="1" ht="16.5" customHeight="1">
      <c r="A164" s="33"/>
      <c r="B164" s="34"/>
      <c r="C164" s="217" t="s">
        <v>345</v>
      </c>
      <c r="D164" s="217" t="s">
        <v>191</v>
      </c>
      <c r="E164" s="218" t="s">
        <v>350</v>
      </c>
      <c r="F164" s="219" t="s">
        <v>351</v>
      </c>
      <c r="G164" s="220" t="s">
        <v>286</v>
      </c>
      <c r="H164" s="221">
        <v>45</v>
      </c>
      <c r="I164" s="222"/>
      <c r="J164" s="223">
        <f t="shared" si="0"/>
        <v>0</v>
      </c>
      <c r="K164" s="219" t="s">
        <v>19</v>
      </c>
      <c r="L164" s="224"/>
      <c r="M164" s="225" t="s">
        <v>19</v>
      </c>
      <c r="N164" s="226" t="s">
        <v>44</v>
      </c>
      <c r="O164" s="63"/>
      <c r="P164" s="186">
        <f t="shared" si="1"/>
        <v>0</v>
      </c>
      <c r="Q164" s="186">
        <v>0</v>
      </c>
      <c r="R164" s="186">
        <f t="shared" si="2"/>
        <v>0</v>
      </c>
      <c r="S164" s="186">
        <v>0</v>
      </c>
      <c r="T164" s="187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195</v>
      </c>
      <c r="AT164" s="188" t="s">
        <v>191</v>
      </c>
      <c r="AU164" s="188" t="s">
        <v>82</v>
      </c>
      <c r="AY164" s="16" t="s">
        <v>177</v>
      </c>
      <c r="BE164" s="189">
        <f t="shared" si="4"/>
        <v>0</v>
      </c>
      <c r="BF164" s="189">
        <f t="shared" si="5"/>
        <v>0</v>
      </c>
      <c r="BG164" s="189">
        <f t="shared" si="6"/>
        <v>0</v>
      </c>
      <c r="BH164" s="189">
        <f t="shared" si="7"/>
        <v>0</v>
      </c>
      <c r="BI164" s="189">
        <f t="shared" si="8"/>
        <v>0</v>
      </c>
      <c r="BJ164" s="16" t="s">
        <v>80</v>
      </c>
      <c r="BK164" s="189">
        <f t="shared" si="9"/>
        <v>0</v>
      </c>
      <c r="BL164" s="16" t="s">
        <v>184</v>
      </c>
      <c r="BM164" s="188" t="s">
        <v>352</v>
      </c>
    </row>
    <row r="165" spans="1:65" s="2" customFormat="1" ht="16.5" customHeight="1">
      <c r="A165" s="33"/>
      <c r="B165" s="34"/>
      <c r="C165" s="217" t="s">
        <v>349</v>
      </c>
      <c r="D165" s="217" t="s">
        <v>191</v>
      </c>
      <c r="E165" s="218" t="s">
        <v>354</v>
      </c>
      <c r="F165" s="219" t="s">
        <v>355</v>
      </c>
      <c r="G165" s="220" t="s">
        <v>286</v>
      </c>
      <c r="H165" s="221">
        <v>23</v>
      </c>
      <c r="I165" s="222"/>
      <c r="J165" s="223">
        <f t="shared" si="0"/>
        <v>0</v>
      </c>
      <c r="K165" s="219" t="s">
        <v>19</v>
      </c>
      <c r="L165" s="224"/>
      <c r="M165" s="225" t="s">
        <v>19</v>
      </c>
      <c r="N165" s="226" t="s">
        <v>44</v>
      </c>
      <c r="O165" s="63"/>
      <c r="P165" s="186">
        <f t="shared" si="1"/>
        <v>0</v>
      </c>
      <c r="Q165" s="186">
        <v>0</v>
      </c>
      <c r="R165" s="186">
        <f t="shared" si="2"/>
        <v>0</v>
      </c>
      <c r="S165" s="186">
        <v>0</v>
      </c>
      <c r="T165" s="187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8" t="s">
        <v>195</v>
      </c>
      <c r="AT165" s="188" t="s">
        <v>191</v>
      </c>
      <c r="AU165" s="188" t="s">
        <v>82</v>
      </c>
      <c r="AY165" s="16" t="s">
        <v>177</v>
      </c>
      <c r="BE165" s="189">
        <f t="shared" si="4"/>
        <v>0</v>
      </c>
      <c r="BF165" s="189">
        <f t="shared" si="5"/>
        <v>0</v>
      </c>
      <c r="BG165" s="189">
        <f t="shared" si="6"/>
        <v>0</v>
      </c>
      <c r="BH165" s="189">
        <f t="shared" si="7"/>
        <v>0</v>
      </c>
      <c r="BI165" s="189">
        <f t="shared" si="8"/>
        <v>0</v>
      </c>
      <c r="BJ165" s="16" t="s">
        <v>80</v>
      </c>
      <c r="BK165" s="189">
        <f t="shared" si="9"/>
        <v>0</v>
      </c>
      <c r="BL165" s="16" t="s">
        <v>184</v>
      </c>
      <c r="BM165" s="188" t="s">
        <v>356</v>
      </c>
    </row>
    <row r="166" spans="1:65" s="2" customFormat="1" ht="16.5" customHeight="1">
      <c r="A166" s="33"/>
      <c r="B166" s="34"/>
      <c r="C166" s="217" t="s">
        <v>353</v>
      </c>
      <c r="D166" s="217" t="s">
        <v>191</v>
      </c>
      <c r="E166" s="218" t="s">
        <v>358</v>
      </c>
      <c r="F166" s="219" t="s">
        <v>359</v>
      </c>
      <c r="G166" s="220" t="s">
        <v>286</v>
      </c>
      <c r="H166" s="221">
        <v>45</v>
      </c>
      <c r="I166" s="222"/>
      <c r="J166" s="223">
        <f t="shared" si="0"/>
        <v>0</v>
      </c>
      <c r="K166" s="219" t="s">
        <v>19</v>
      </c>
      <c r="L166" s="224"/>
      <c r="M166" s="225" t="s">
        <v>19</v>
      </c>
      <c r="N166" s="226" t="s">
        <v>44</v>
      </c>
      <c r="O166" s="63"/>
      <c r="P166" s="186">
        <f t="shared" si="1"/>
        <v>0</v>
      </c>
      <c r="Q166" s="186">
        <v>0</v>
      </c>
      <c r="R166" s="186">
        <f t="shared" si="2"/>
        <v>0</v>
      </c>
      <c r="S166" s="186">
        <v>0</v>
      </c>
      <c r="T166" s="187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195</v>
      </c>
      <c r="AT166" s="188" t="s">
        <v>191</v>
      </c>
      <c r="AU166" s="188" t="s">
        <v>82</v>
      </c>
      <c r="AY166" s="16" t="s">
        <v>177</v>
      </c>
      <c r="BE166" s="189">
        <f t="shared" si="4"/>
        <v>0</v>
      </c>
      <c r="BF166" s="189">
        <f t="shared" si="5"/>
        <v>0</v>
      </c>
      <c r="BG166" s="189">
        <f t="shared" si="6"/>
        <v>0</v>
      </c>
      <c r="BH166" s="189">
        <f t="shared" si="7"/>
        <v>0</v>
      </c>
      <c r="BI166" s="189">
        <f t="shared" si="8"/>
        <v>0</v>
      </c>
      <c r="BJ166" s="16" t="s">
        <v>80</v>
      </c>
      <c r="BK166" s="189">
        <f t="shared" si="9"/>
        <v>0</v>
      </c>
      <c r="BL166" s="16" t="s">
        <v>184</v>
      </c>
      <c r="BM166" s="188" t="s">
        <v>360</v>
      </c>
    </row>
    <row r="167" spans="1:65" s="2" customFormat="1" ht="16.5" customHeight="1">
      <c r="A167" s="33"/>
      <c r="B167" s="34"/>
      <c r="C167" s="217" t="s">
        <v>357</v>
      </c>
      <c r="D167" s="217" t="s">
        <v>191</v>
      </c>
      <c r="E167" s="218" t="s">
        <v>362</v>
      </c>
      <c r="F167" s="219" t="s">
        <v>363</v>
      </c>
      <c r="G167" s="220" t="s">
        <v>286</v>
      </c>
      <c r="H167" s="221">
        <v>22</v>
      </c>
      <c r="I167" s="222"/>
      <c r="J167" s="223">
        <f t="shared" si="0"/>
        <v>0</v>
      </c>
      <c r="K167" s="219" t="s">
        <v>19</v>
      </c>
      <c r="L167" s="224"/>
      <c r="M167" s="225" t="s">
        <v>19</v>
      </c>
      <c r="N167" s="226" t="s">
        <v>44</v>
      </c>
      <c r="O167" s="63"/>
      <c r="P167" s="186">
        <f t="shared" si="1"/>
        <v>0</v>
      </c>
      <c r="Q167" s="186">
        <v>0</v>
      </c>
      <c r="R167" s="186">
        <f t="shared" si="2"/>
        <v>0</v>
      </c>
      <c r="S167" s="186">
        <v>0</v>
      </c>
      <c r="T167" s="18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195</v>
      </c>
      <c r="AT167" s="188" t="s">
        <v>191</v>
      </c>
      <c r="AU167" s="188" t="s">
        <v>82</v>
      </c>
      <c r="AY167" s="16" t="s">
        <v>177</v>
      </c>
      <c r="BE167" s="189">
        <f t="shared" si="4"/>
        <v>0</v>
      </c>
      <c r="BF167" s="189">
        <f t="shared" si="5"/>
        <v>0</v>
      </c>
      <c r="BG167" s="189">
        <f t="shared" si="6"/>
        <v>0</v>
      </c>
      <c r="BH167" s="189">
        <f t="shared" si="7"/>
        <v>0</v>
      </c>
      <c r="BI167" s="189">
        <f t="shared" si="8"/>
        <v>0</v>
      </c>
      <c r="BJ167" s="16" t="s">
        <v>80</v>
      </c>
      <c r="BK167" s="189">
        <f t="shared" si="9"/>
        <v>0</v>
      </c>
      <c r="BL167" s="16" t="s">
        <v>184</v>
      </c>
      <c r="BM167" s="188" t="s">
        <v>364</v>
      </c>
    </row>
    <row r="168" spans="1:65" s="2" customFormat="1" ht="16.5" customHeight="1">
      <c r="A168" s="33"/>
      <c r="B168" s="34"/>
      <c r="C168" s="217" t="s">
        <v>361</v>
      </c>
      <c r="D168" s="217" t="s">
        <v>191</v>
      </c>
      <c r="E168" s="218" t="s">
        <v>370</v>
      </c>
      <c r="F168" s="219" t="s">
        <v>371</v>
      </c>
      <c r="G168" s="220" t="s">
        <v>286</v>
      </c>
      <c r="H168" s="221">
        <v>90</v>
      </c>
      <c r="I168" s="222"/>
      <c r="J168" s="223">
        <f t="shared" si="0"/>
        <v>0</v>
      </c>
      <c r="K168" s="219" t="s">
        <v>19</v>
      </c>
      <c r="L168" s="224"/>
      <c r="M168" s="225" t="s">
        <v>19</v>
      </c>
      <c r="N168" s="226" t="s">
        <v>44</v>
      </c>
      <c r="O168" s="63"/>
      <c r="P168" s="186">
        <f t="shared" si="1"/>
        <v>0</v>
      </c>
      <c r="Q168" s="186">
        <v>0</v>
      </c>
      <c r="R168" s="186">
        <f t="shared" si="2"/>
        <v>0</v>
      </c>
      <c r="S168" s="186">
        <v>0</v>
      </c>
      <c r="T168" s="18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8" t="s">
        <v>195</v>
      </c>
      <c r="AT168" s="188" t="s">
        <v>191</v>
      </c>
      <c r="AU168" s="188" t="s">
        <v>82</v>
      </c>
      <c r="AY168" s="16" t="s">
        <v>177</v>
      </c>
      <c r="BE168" s="189">
        <f t="shared" si="4"/>
        <v>0</v>
      </c>
      <c r="BF168" s="189">
        <f t="shared" si="5"/>
        <v>0</v>
      </c>
      <c r="BG168" s="189">
        <f t="shared" si="6"/>
        <v>0</v>
      </c>
      <c r="BH168" s="189">
        <f t="shared" si="7"/>
        <v>0</v>
      </c>
      <c r="BI168" s="189">
        <f t="shared" si="8"/>
        <v>0</v>
      </c>
      <c r="BJ168" s="16" t="s">
        <v>80</v>
      </c>
      <c r="BK168" s="189">
        <f t="shared" si="9"/>
        <v>0</v>
      </c>
      <c r="BL168" s="16" t="s">
        <v>184</v>
      </c>
      <c r="BM168" s="188" t="s">
        <v>372</v>
      </c>
    </row>
    <row r="169" spans="1:65" s="2" customFormat="1" ht="16.5" customHeight="1">
      <c r="A169" s="33"/>
      <c r="B169" s="34"/>
      <c r="C169" s="217" t="s">
        <v>365</v>
      </c>
      <c r="D169" s="217" t="s">
        <v>191</v>
      </c>
      <c r="E169" s="218" t="s">
        <v>687</v>
      </c>
      <c r="F169" s="219" t="s">
        <v>688</v>
      </c>
      <c r="G169" s="220" t="s">
        <v>286</v>
      </c>
      <c r="H169" s="221">
        <v>45</v>
      </c>
      <c r="I169" s="222"/>
      <c r="J169" s="223">
        <f t="shared" si="0"/>
        <v>0</v>
      </c>
      <c r="K169" s="219" t="s">
        <v>19</v>
      </c>
      <c r="L169" s="224"/>
      <c r="M169" s="225" t="s">
        <v>19</v>
      </c>
      <c r="N169" s="226" t="s">
        <v>44</v>
      </c>
      <c r="O169" s="63"/>
      <c r="P169" s="186">
        <f t="shared" si="1"/>
        <v>0</v>
      </c>
      <c r="Q169" s="186">
        <v>0</v>
      </c>
      <c r="R169" s="186">
        <f t="shared" si="2"/>
        <v>0</v>
      </c>
      <c r="S169" s="186">
        <v>0</v>
      </c>
      <c r="T169" s="18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195</v>
      </c>
      <c r="AT169" s="188" t="s">
        <v>191</v>
      </c>
      <c r="AU169" s="188" t="s">
        <v>82</v>
      </c>
      <c r="AY169" s="16" t="s">
        <v>177</v>
      </c>
      <c r="BE169" s="189">
        <f t="shared" si="4"/>
        <v>0</v>
      </c>
      <c r="BF169" s="189">
        <f t="shared" si="5"/>
        <v>0</v>
      </c>
      <c r="BG169" s="189">
        <f t="shared" si="6"/>
        <v>0</v>
      </c>
      <c r="BH169" s="189">
        <f t="shared" si="7"/>
        <v>0</v>
      </c>
      <c r="BI169" s="189">
        <f t="shared" si="8"/>
        <v>0</v>
      </c>
      <c r="BJ169" s="16" t="s">
        <v>80</v>
      </c>
      <c r="BK169" s="189">
        <f t="shared" si="9"/>
        <v>0</v>
      </c>
      <c r="BL169" s="16" t="s">
        <v>184</v>
      </c>
      <c r="BM169" s="188" t="s">
        <v>689</v>
      </c>
    </row>
    <row r="170" spans="1:65" s="2" customFormat="1" ht="16.5" customHeight="1">
      <c r="A170" s="33"/>
      <c r="B170" s="34"/>
      <c r="C170" s="217" t="s">
        <v>369</v>
      </c>
      <c r="D170" s="217" t="s">
        <v>191</v>
      </c>
      <c r="E170" s="218" t="s">
        <v>374</v>
      </c>
      <c r="F170" s="219" t="s">
        <v>375</v>
      </c>
      <c r="G170" s="220" t="s">
        <v>286</v>
      </c>
      <c r="H170" s="221">
        <v>180</v>
      </c>
      <c r="I170" s="222"/>
      <c r="J170" s="223">
        <f t="shared" si="0"/>
        <v>0</v>
      </c>
      <c r="K170" s="219" t="s">
        <v>19</v>
      </c>
      <c r="L170" s="224"/>
      <c r="M170" s="225" t="s">
        <v>19</v>
      </c>
      <c r="N170" s="226" t="s">
        <v>44</v>
      </c>
      <c r="O170" s="63"/>
      <c r="P170" s="186">
        <f t="shared" si="1"/>
        <v>0</v>
      </c>
      <c r="Q170" s="186">
        <v>0</v>
      </c>
      <c r="R170" s="186">
        <f t="shared" si="2"/>
        <v>0</v>
      </c>
      <c r="S170" s="186">
        <v>0</v>
      </c>
      <c r="T170" s="18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195</v>
      </c>
      <c r="AT170" s="188" t="s">
        <v>191</v>
      </c>
      <c r="AU170" s="188" t="s">
        <v>82</v>
      </c>
      <c r="AY170" s="16" t="s">
        <v>177</v>
      </c>
      <c r="BE170" s="189">
        <f t="shared" si="4"/>
        <v>0</v>
      </c>
      <c r="BF170" s="189">
        <f t="shared" si="5"/>
        <v>0</v>
      </c>
      <c r="BG170" s="189">
        <f t="shared" si="6"/>
        <v>0</v>
      </c>
      <c r="BH170" s="189">
        <f t="shared" si="7"/>
        <v>0</v>
      </c>
      <c r="BI170" s="189">
        <f t="shared" si="8"/>
        <v>0</v>
      </c>
      <c r="BJ170" s="16" t="s">
        <v>80</v>
      </c>
      <c r="BK170" s="189">
        <f t="shared" si="9"/>
        <v>0</v>
      </c>
      <c r="BL170" s="16" t="s">
        <v>184</v>
      </c>
      <c r="BM170" s="188" t="s">
        <v>376</v>
      </c>
    </row>
    <row r="171" spans="1:65" s="2" customFormat="1" ht="16.5" customHeight="1">
      <c r="A171" s="33"/>
      <c r="B171" s="34"/>
      <c r="C171" s="217" t="s">
        <v>373</v>
      </c>
      <c r="D171" s="217" t="s">
        <v>191</v>
      </c>
      <c r="E171" s="218" t="s">
        <v>382</v>
      </c>
      <c r="F171" s="219" t="s">
        <v>383</v>
      </c>
      <c r="G171" s="220" t="s">
        <v>286</v>
      </c>
      <c r="H171" s="221">
        <v>90</v>
      </c>
      <c r="I171" s="222"/>
      <c r="J171" s="223">
        <f t="shared" si="0"/>
        <v>0</v>
      </c>
      <c r="K171" s="219" t="s">
        <v>19</v>
      </c>
      <c r="L171" s="224"/>
      <c r="M171" s="225" t="s">
        <v>19</v>
      </c>
      <c r="N171" s="226" t="s">
        <v>44</v>
      </c>
      <c r="O171" s="63"/>
      <c r="P171" s="186">
        <f t="shared" si="1"/>
        <v>0</v>
      </c>
      <c r="Q171" s="186">
        <v>0</v>
      </c>
      <c r="R171" s="186">
        <f t="shared" si="2"/>
        <v>0</v>
      </c>
      <c r="S171" s="186">
        <v>0</v>
      </c>
      <c r="T171" s="18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8" t="s">
        <v>195</v>
      </c>
      <c r="AT171" s="188" t="s">
        <v>191</v>
      </c>
      <c r="AU171" s="188" t="s">
        <v>82</v>
      </c>
      <c r="AY171" s="16" t="s">
        <v>177</v>
      </c>
      <c r="BE171" s="189">
        <f t="shared" si="4"/>
        <v>0</v>
      </c>
      <c r="BF171" s="189">
        <f t="shared" si="5"/>
        <v>0</v>
      </c>
      <c r="BG171" s="189">
        <f t="shared" si="6"/>
        <v>0</v>
      </c>
      <c r="BH171" s="189">
        <f t="shared" si="7"/>
        <v>0</v>
      </c>
      <c r="BI171" s="189">
        <f t="shared" si="8"/>
        <v>0</v>
      </c>
      <c r="BJ171" s="16" t="s">
        <v>80</v>
      </c>
      <c r="BK171" s="189">
        <f t="shared" si="9"/>
        <v>0</v>
      </c>
      <c r="BL171" s="16" t="s">
        <v>184</v>
      </c>
      <c r="BM171" s="188" t="s">
        <v>384</v>
      </c>
    </row>
    <row r="172" spans="1:65" s="2" customFormat="1" ht="16.5" customHeight="1">
      <c r="A172" s="33"/>
      <c r="B172" s="34"/>
      <c r="C172" s="217" t="s">
        <v>377</v>
      </c>
      <c r="D172" s="217" t="s">
        <v>191</v>
      </c>
      <c r="E172" s="218" t="s">
        <v>390</v>
      </c>
      <c r="F172" s="219" t="s">
        <v>391</v>
      </c>
      <c r="G172" s="220" t="s">
        <v>286</v>
      </c>
      <c r="H172" s="221">
        <v>90</v>
      </c>
      <c r="I172" s="222"/>
      <c r="J172" s="223">
        <f t="shared" si="0"/>
        <v>0</v>
      </c>
      <c r="K172" s="219" t="s">
        <v>19</v>
      </c>
      <c r="L172" s="224"/>
      <c r="M172" s="225" t="s">
        <v>19</v>
      </c>
      <c r="N172" s="226" t="s">
        <v>44</v>
      </c>
      <c r="O172" s="63"/>
      <c r="P172" s="186">
        <f t="shared" si="1"/>
        <v>0</v>
      </c>
      <c r="Q172" s="186">
        <v>0</v>
      </c>
      <c r="R172" s="186">
        <f t="shared" si="2"/>
        <v>0</v>
      </c>
      <c r="S172" s="186">
        <v>0</v>
      </c>
      <c r="T172" s="18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8" t="s">
        <v>195</v>
      </c>
      <c r="AT172" s="188" t="s">
        <v>191</v>
      </c>
      <c r="AU172" s="188" t="s">
        <v>82</v>
      </c>
      <c r="AY172" s="16" t="s">
        <v>177</v>
      </c>
      <c r="BE172" s="189">
        <f t="shared" si="4"/>
        <v>0</v>
      </c>
      <c r="BF172" s="189">
        <f t="shared" si="5"/>
        <v>0</v>
      </c>
      <c r="BG172" s="189">
        <f t="shared" si="6"/>
        <v>0</v>
      </c>
      <c r="BH172" s="189">
        <f t="shared" si="7"/>
        <v>0</v>
      </c>
      <c r="BI172" s="189">
        <f t="shared" si="8"/>
        <v>0</v>
      </c>
      <c r="BJ172" s="16" t="s">
        <v>80</v>
      </c>
      <c r="BK172" s="189">
        <f t="shared" si="9"/>
        <v>0</v>
      </c>
      <c r="BL172" s="16" t="s">
        <v>184</v>
      </c>
      <c r="BM172" s="188" t="s">
        <v>392</v>
      </c>
    </row>
    <row r="173" spans="1:65" s="2" customFormat="1" ht="16.5" customHeight="1">
      <c r="A173" s="33"/>
      <c r="B173" s="34"/>
      <c r="C173" s="217" t="s">
        <v>381</v>
      </c>
      <c r="D173" s="217" t="s">
        <v>191</v>
      </c>
      <c r="E173" s="218" t="s">
        <v>394</v>
      </c>
      <c r="F173" s="219" t="s">
        <v>395</v>
      </c>
      <c r="G173" s="220" t="s">
        <v>286</v>
      </c>
      <c r="H173" s="221">
        <v>270</v>
      </c>
      <c r="I173" s="222"/>
      <c r="J173" s="223">
        <f t="shared" si="0"/>
        <v>0</v>
      </c>
      <c r="K173" s="219" t="s">
        <v>19</v>
      </c>
      <c r="L173" s="224"/>
      <c r="M173" s="225" t="s">
        <v>19</v>
      </c>
      <c r="N173" s="226" t="s">
        <v>44</v>
      </c>
      <c r="O173" s="63"/>
      <c r="P173" s="186">
        <f t="shared" si="1"/>
        <v>0</v>
      </c>
      <c r="Q173" s="186">
        <v>0</v>
      </c>
      <c r="R173" s="186">
        <f t="shared" si="2"/>
        <v>0</v>
      </c>
      <c r="S173" s="186">
        <v>0</v>
      </c>
      <c r="T173" s="18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195</v>
      </c>
      <c r="AT173" s="188" t="s">
        <v>191</v>
      </c>
      <c r="AU173" s="188" t="s">
        <v>82</v>
      </c>
      <c r="AY173" s="16" t="s">
        <v>177</v>
      </c>
      <c r="BE173" s="189">
        <f t="shared" si="4"/>
        <v>0</v>
      </c>
      <c r="BF173" s="189">
        <f t="shared" si="5"/>
        <v>0</v>
      </c>
      <c r="BG173" s="189">
        <f t="shared" si="6"/>
        <v>0</v>
      </c>
      <c r="BH173" s="189">
        <f t="shared" si="7"/>
        <v>0</v>
      </c>
      <c r="BI173" s="189">
        <f t="shared" si="8"/>
        <v>0</v>
      </c>
      <c r="BJ173" s="16" t="s">
        <v>80</v>
      </c>
      <c r="BK173" s="189">
        <f t="shared" si="9"/>
        <v>0</v>
      </c>
      <c r="BL173" s="16" t="s">
        <v>184</v>
      </c>
      <c r="BM173" s="188" t="s">
        <v>396</v>
      </c>
    </row>
    <row r="174" spans="1:65" s="2" customFormat="1" ht="16.5" customHeight="1">
      <c r="A174" s="33"/>
      <c r="B174" s="34"/>
      <c r="C174" s="217" t="s">
        <v>385</v>
      </c>
      <c r="D174" s="217" t="s">
        <v>191</v>
      </c>
      <c r="E174" s="218" t="s">
        <v>690</v>
      </c>
      <c r="F174" s="219" t="s">
        <v>691</v>
      </c>
      <c r="G174" s="220" t="s">
        <v>19</v>
      </c>
      <c r="H174" s="221">
        <v>90</v>
      </c>
      <c r="I174" s="222"/>
      <c r="J174" s="223">
        <f t="shared" si="0"/>
        <v>0</v>
      </c>
      <c r="K174" s="219" t="s">
        <v>19</v>
      </c>
      <c r="L174" s="224"/>
      <c r="M174" s="225" t="s">
        <v>19</v>
      </c>
      <c r="N174" s="226" t="s">
        <v>44</v>
      </c>
      <c r="O174" s="63"/>
      <c r="P174" s="186">
        <f t="shared" si="1"/>
        <v>0</v>
      </c>
      <c r="Q174" s="186">
        <v>0</v>
      </c>
      <c r="R174" s="186">
        <f t="shared" si="2"/>
        <v>0</v>
      </c>
      <c r="S174" s="186">
        <v>0</v>
      </c>
      <c r="T174" s="187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195</v>
      </c>
      <c r="AT174" s="188" t="s">
        <v>191</v>
      </c>
      <c r="AU174" s="188" t="s">
        <v>82</v>
      </c>
      <c r="AY174" s="16" t="s">
        <v>177</v>
      </c>
      <c r="BE174" s="189">
        <f t="shared" si="4"/>
        <v>0</v>
      </c>
      <c r="BF174" s="189">
        <f t="shared" si="5"/>
        <v>0</v>
      </c>
      <c r="BG174" s="189">
        <f t="shared" si="6"/>
        <v>0</v>
      </c>
      <c r="BH174" s="189">
        <f t="shared" si="7"/>
        <v>0</v>
      </c>
      <c r="BI174" s="189">
        <f t="shared" si="8"/>
        <v>0</v>
      </c>
      <c r="BJ174" s="16" t="s">
        <v>80</v>
      </c>
      <c r="BK174" s="189">
        <f t="shared" si="9"/>
        <v>0</v>
      </c>
      <c r="BL174" s="16" t="s">
        <v>184</v>
      </c>
      <c r="BM174" s="188" t="s">
        <v>692</v>
      </c>
    </row>
    <row r="175" spans="1:65" s="2" customFormat="1" ht="16.5" customHeight="1">
      <c r="A175" s="33"/>
      <c r="B175" s="34"/>
      <c r="C175" s="217" t="s">
        <v>389</v>
      </c>
      <c r="D175" s="217" t="s">
        <v>191</v>
      </c>
      <c r="E175" s="218" t="s">
        <v>693</v>
      </c>
      <c r="F175" s="219" t="s">
        <v>694</v>
      </c>
      <c r="G175" s="220" t="s">
        <v>286</v>
      </c>
      <c r="H175" s="221">
        <v>90</v>
      </c>
      <c r="I175" s="222"/>
      <c r="J175" s="223">
        <f t="shared" si="0"/>
        <v>0</v>
      </c>
      <c r="K175" s="219" t="s">
        <v>19</v>
      </c>
      <c r="L175" s="224"/>
      <c r="M175" s="225" t="s">
        <v>19</v>
      </c>
      <c r="N175" s="226" t="s">
        <v>44</v>
      </c>
      <c r="O175" s="63"/>
      <c r="P175" s="186">
        <f t="shared" si="1"/>
        <v>0</v>
      </c>
      <c r="Q175" s="186">
        <v>0</v>
      </c>
      <c r="R175" s="186">
        <f t="shared" si="2"/>
        <v>0</v>
      </c>
      <c r="S175" s="186">
        <v>0</v>
      </c>
      <c r="T175" s="18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195</v>
      </c>
      <c r="AT175" s="188" t="s">
        <v>191</v>
      </c>
      <c r="AU175" s="188" t="s">
        <v>82</v>
      </c>
      <c r="AY175" s="16" t="s">
        <v>177</v>
      </c>
      <c r="BE175" s="189">
        <f t="shared" si="4"/>
        <v>0</v>
      </c>
      <c r="BF175" s="189">
        <f t="shared" si="5"/>
        <v>0</v>
      </c>
      <c r="BG175" s="189">
        <f t="shared" si="6"/>
        <v>0</v>
      </c>
      <c r="BH175" s="189">
        <f t="shared" si="7"/>
        <v>0</v>
      </c>
      <c r="BI175" s="189">
        <f t="shared" si="8"/>
        <v>0</v>
      </c>
      <c r="BJ175" s="16" t="s">
        <v>80</v>
      </c>
      <c r="BK175" s="189">
        <f t="shared" si="9"/>
        <v>0</v>
      </c>
      <c r="BL175" s="16" t="s">
        <v>184</v>
      </c>
      <c r="BM175" s="188" t="s">
        <v>695</v>
      </c>
    </row>
    <row r="176" spans="1:65" s="12" customFormat="1" ht="25.95" customHeight="1">
      <c r="B176" s="161"/>
      <c r="C176" s="162"/>
      <c r="D176" s="163" t="s">
        <v>72</v>
      </c>
      <c r="E176" s="164" t="s">
        <v>401</v>
      </c>
      <c r="F176" s="164" t="s">
        <v>402</v>
      </c>
      <c r="G176" s="162"/>
      <c r="H176" s="162"/>
      <c r="I176" s="165"/>
      <c r="J176" s="166">
        <f>BK176</f>
        <v>0</v>
      </c>
      <c r="K176" s="162"/>
      <c r="L176" s="167"/>
      <c r="M176" s="168"/>
      <c r="N176" s="169"/>
      <c r="O176" s="169"/>
      <c r="P176" s="170">
        <f>P177+P185</f>
        <v>0</v>
      </c>
      <c r="Q176" s="169"/>
      <c r="R176" s="170">
        <f>R177+R185</f>
        <v>0</v>
      </c>
      <c r="S176" s="169"/>
      <c r="T176" s="171">
        <f>T177+T185</f>
        <v>0</v>
      </c>
      <c r="AR176" s="172" t="s">
        <v>210</v>
      </c>
      <c r="AT176" s="173" t="s">
        <v>72</v>
      </c>
      <c r="AU176" s="173" t="s">
        <v>73</v>
      </c>
      <c r="AY176" s="172" t="s">
        <v>177</v>
      </c>
      <c r="BK176" s="174">
        <f>BK177+BK185</f>
        <v>0</v>
      </c>
    </row>
    <row r="177" spans="1:65" s="12" customFormat="1" ht="22.8" customHeight="1">
      <c r="B177" s="161"/>
      <c r="C177" s="162"/>
      <c r="D177" s="163" t="s">
        <v>72</v>
      </c>
      <c r="E177" s="175" t="s">
        <v>403</v>
      </c>
      <c r="F177" s="175" t="s">
        <v>404</v>
      </c>
      <c r="G177" s="162"/>
      <c r="H177" s="162"/>
      <c r="I177" s="165"/>
      <c r="J177" s="176">
        <f>BK177</f>
        <v>0</v>
      </c>
      <c r="K177" s="162"/>
      <c r="L177" s="167"/>
      <c r="M177" s="168"/>
      <c r="N177" s="169"/>
      <c r="O177" s="169"/>
      <c r="P177" s="170">
        <f>SUM(P178:P184)</f>
        <v>0</v>
      </c>
      <c r="Q177" s="169"/>
      <c r="R177" s="170">
        <f>SUM(R178:R184)</f>
        <v>0</v>
      </c>
      <c r="S177" s="169"/>
      <c r="T177" s="171">
        <f>SUM(T178:T184)</f>
        <v>0</v>
      </c>
      <c r="AR177" s="172" t="s">
        <v>210</v>
      </c>
      <c r="AT177" s="173" t="s">
        <v>72</v>
      </c>
      <c r="AU177" s="173" t="s">
        <v>80</v>
      </c>
      <c r="AY177" s="172" t="s">
        <v>177</v>
      </c>
      <c r="BK177" s="174">
        <f>SUM(BK178:BK184)</f>
        <v>0</v>
      </c>
    </row>
    <row r="178" spans="1:65" s="2" customFormat="1" ht="16.5" customHeight="1">
      <c r="A178" s="33"/>
      <c r="B178" s="34"/>
      <c r="C178" s="177" t="s">
        <v>393</v>
      </c>
      <c r="D178" s="177" t="s">
        <v>179</v>
      </c>
      <c r="E178" s="178" t="s">
        <v>406</v>
      </c>
      <c r="F178" s="179" t="s">
        <v>407</v>
      </c>
      <c r="G178" s="180" t="s">
        <v>243</v>
      </c>
      <c r="H178" s="181">
        <v>661</v>
      </c>
      <c r="I178" s="182"/>
      <c r="J178" s="183">
        <f>ROUND(I178*H178,2)</f>
        <v>0</v>
      </c>
      <c r="K178" s="179" t="s">
        <v>183</v>
      </c>
      <c r="L178" s="38"/>
      <c r="M178" s="184" t="s">
        <v>19</v>
      </c>
      <c r="N178" s="185" t="s">
        <v>44</v>
      </c>
      <c r="O178" s="63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408</v>
      </c>
      <c r="AT178" s="188" t="s">
        <v>179</v>
      </c>
      <c r="AU178" s="188" t="s">
        <v>82</v>
      </c>
      <c r="AY178" s="16" t="s">
        <v>177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6" t="s">
        <v>80</v>
      </c>
      <c r="BK178" s="189">
        <f>ROUND(I178*H178,2)</f>
        <v>0</v>
      </c>
      <c r="BL178" s="16" t="s">
        <v>408</v>
      </c>
      <c r="BM178" s="188" t="s">
        <v>409</v>
      </c>
    </row>
    <row r="179" spans="1:65" s="2" customFormat="1" ht="10.199999999999999">
      <c r="A179" s="33"/>
      <c r="B179" s="34"/>
      <c r="C179" s="35"/>
      <c r="D179" s="190" t="s">
        <v>186</v>
      </c>
      <c r="E179" s="35"/>
      <c r="F179" s="191" t="s">
        <v>410</v>
      </c>
      <c r="G179" s="35"/>
      <c r="H179" s="35"/>
      <c r="I179" s="192"/>
      <c r="J179" s="35"/>
      <c r="K179" s="35"/>
      <c r="L179" s="38"/>
      <c r="M179" s="193"/>
      <c r="N179" s="19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186</v>
      </c>
      <c r="AU179" s="16" t="s">
        <v>82</v>
      </c>
    </row>
    <row r="180" spans="1:65" s="2" customFormat="1" ht="16.5" customHeight="1">
      <c r="A180" s="33"/>
      <c r="B180" s="34"/>
      <c r="C180" s="177" t="s">
        <v>397</v>
      </c>
      <c r="D180" s="177" t="s">
        <v>179</v>
      </c>
      <c r="E180" s="178" t="s">
        <v>412</v>
      </c>
      <c r="F180" s="179" t="s">
        <v>413</v>
      </c>
      <c r="G180" s="180" t="s">
        <v>414</v>
      </c>
      <c r="H180" s="181">
        <v>1</v>
      </c>
      <c r="I180" s="182"/>
      <c r="J180" s="183">
        <f>ROUND(I180*H180,2)</f>
        <v>0</v>
      </c>
      <c r="K180" s="179" t="s">
        <v>183</v>
      </c>
      <c r="L180" s="38"/>
      <c r="M180" s="184" t="s">
        <v>19</v>
      </c>
      <c r="N180" s="185" t="s">
        <v>44</v>
      </c>
      <c r="O180" s="63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8" t="s">
        <v>408</v>
      </c>
      <c r="AT180" s="188" t="s">
        <v>179</v>
      </c>
      <c r="AU180" s="188" t="s">
        <v>82</v>
      </c>
      <c r="AY180" s="16" t="s">
        <v>177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6" t="s">
        <v>80</v>
      </c>
      <c r="BK180" s="189">
        <f>ROUND(I180*H180,2)</f>
        <v>0</v>
      </c>
      <c r="BL180" s="16" t="s">
        <v>408</v>
      </c>
      <c r="BM180" s="188" t="s">
        <v>415</v>
      </c>
    </row>
    <row r="181" spans="1:65" s="2" customFormat="1" ht="10.199999999999999">
      <c r="A181" s="33"/>
      <c r="B181" s="34"/>
      <c r="C181" s="35"/>
      <c r="D181" s="190" t="s">
        <v>186</v>
      </c>
      <c r="E181" s="35"/>
      <c r="F181" s="191" t="s">
        <v>416</v>
      </c>
      <c r="G181" s="35"/>
      <c r="H181" s="35"/>
      <c r="I181" s="192"/>
      <c r="J181" s="35"/>
      <c r="K181" s="35"/>
      <c r="L181" s="38"/>
      <c r="M181" s="193"/>
      <c r="N181" s="194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186</v>
      </c>
      <c r="AU181" s="16" t="s">
        <v>82</v>
      </c>
    </row>
    <row r="182" spans="1:65" s="2" customFormat="1" ht="16.5" customHeight="1">
      <c r="A182" s="33"/>
      <c r="B182" s="34"/>
      <c r="C182" s="177" t="s">
        <v>405</v>
      </c>
      <c r="D182" s="177" t="s">
        <v>179</v>
      </c>
      <c r="E182" s="178" t="s">
        <v>418</v>
      </c>
      <c r="F182" s="179" t="s">
        <v>419</v>
      </c>
      <c r="G182" s="180" t="s">
        <v>414</v>
      </c>
      <c r="H182" s="181">
        <v>1</v>
      </c>
      <c r="I182" s="182"/>
      <c r="J182" s="183">
        <f>ROUND(I182*H182,2)</f>
        <v>0</v>
      </c>
      <c r="K182" s="179" t="s">
        <v>183</v>
      </c>
      <c r="L182" s="38"/>
      <c r="M182" s="184" t="s">
        <v>19</v>
      </c>
      <c r="N182" s="185" t="s">
        <v>44</v>
      </c>
      <c r="O182" s="63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408</v>
      </c>
      <c r="AT182" s="188" t="s">
        <v>179</v>
      </c>
      <c r="AU182" s="188" t="s">
        <v>82</v>
      </c>
      <c r="AY182" s="16" t="s">
        <v>177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80</v>
      </c>
      <c r="BK182" s="189">
        <f>ROUND(I182*H182,2)</f>
        <v>0</v>
      </c>
      <c r="BL182" s="16" t="s">
        <v>408</v>
      </c>
      <c r="BM182" s="188" t="s">
        <v>420</v>
      </c>
    </row>
    <row r="183" spans="1:65" s="2" customFormat="1" ht="10.199999999999999">
      <c r="A183" s="33"/>
      <c r="B183" s="34"/>
      <c r="C183" s="35"/>
      <c r="D183" s="190" t="s">
        <v>186</v>
      </c>
      <c r="E183" s="35"/>
      <c r="F183" s="191" t="s">
        <v>421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186</v>
      </c>
      <c r="AU183" s="16" t="s">
        <v>82</v>
      </c>
    </row>
    <row r="184" spans="1:65" s="2" customFormat="1" ht="16.5" customHeight="1">
      <c r="A184" s="33"/>
      <c r="B184" s="34"/>
      <c r="C184" s="177" t="s">
        <v>411</v>
      </c>
      <c r="D184" s="177" t="s">
        <v>179</v>
      </c>
      <c r="E184" s="178" t="s">
        <v>423</v>
      </c>
      <c r="F184" s="179" t="s">
        <v>424</v>
      </c>
      <c r="G184" s="180" t="s">
        <v>414</v>
      </c>
      <c r="H184" s="181">
        <v>1</v>
      </c>
      <c r="I184" s="182"/>
      <c r="J184" s="183">
        <f>ROUND(I184*H184,2)</f>
        <v>0</v>
      </c>
      <c r="K184" s="179" t="s">
        <v>19</v>
      </c>
      <c r="L184" s="38"/>
      <c r="M184" s="184" t="s">
        <v>19</v>
      </c>
      <c r="N184" s="185" t="s">
        <v>44</v>
      </c>
      <c r="O184" s="63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8" t="s">
        <v>408</v>
      </c>
      <c r="AT184" s="188" t="s">
        <v>179</v>
      </c>
      <c r="AU184" s="188" t="s">
        <v>82</v>
      </c>
      <c r="AY184" s="16" t="s">
        <v>177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6" t="s">
        <v>80</v>
      </c>
      <c r="BK184" s="189">
        <f>ROUND(I184*H184,2)</f>
        <v>0</v>
      </c>
      <c r="BL184" s="16" t="s">
        <v>408</v>
      </c>
      <c r="BM184" s="188" t="s">
        <v>425</v>
      </c>
    </row>
    <row r="185" spans="1:65" s="12" customFormat="1" ht="22.8" customHeight="1">
      <c r="B185" s="161"/>
      <c r="C185" s="162"/>
      <c r="D185" s="163" t="s">
        <v>72</v>
      </c>
      <c r="E185" s="175" t="s">
        <v>426</v>
      </c>
      <c r="F185" s="175" t="s">
        <v>427</v>
      </c>
      <c r="G185" s="162"/>
      <c r="H185" s="162"/>
      <c r="I185" s="165"/>
      <c r="J185" s="176">
        <f>BK185</f>
        <v>0</v>
      </c>
      <c r="K185" s="162"/>
      <c r="L185" s="167"/>
      <c r="M185" s="168"/>
      <c r="N185" s="169"/>
      <c r="O185" s="169"/>
      <c r="P185" s="170">
        <f>SUM(P186:P187)</f>
        <v>0</v>
      </c>
      <c r="Q185" s="169"/>
      <c r="R185" s="170">
        <f>SUM(R186:R187)</f>
        <v>0</v>
      </c>
      <c r="S185" s="169"/>
      <c r="T185" s="171">
        <f>SUM(T186:T187)</f>
        <v>0</v>
      </c>
      <c r="AR185" s="172" t="s">
        <v>210</v>
      </c>
      <c r="AT185" s="173" t="s">
        <v>72</v>
      </c>
      <c r="AU185" s="173" t="s">
        <v>80</v>
      </c>
      <c r="AY185" s="172" t="s">
        <v>177</v>
      </c>
      <c r="BK185" s="174">
        <f>SUM(BK186:BK187)</f>
        <v>0</v>
      </c>
    </row>
    <row r="186" spans="1:65" s="2" customFormat="1" ht="16.5" customHeight="1">
      <c r="A186" s="33"/>
      <c r="B186" s="34"/>
      <c r="C186" s="177" t="s">
        <v>417</v>
      </c>
      <c r="D186" s="177" t="s">
        <v>179</v>
      </c>
      <c r="E186" s="178" t="s">
        <v>429</v>
      </c>
      <c r="F186" s="179" t="s">
        <v>430</v>
      </c>
      <c r="G186" s="180" t="s">
        <v>431</v>
      </c>
      <c r="H186" s="181">
        <v>1</v>
      </c>
      <c r="I186" s="182"/>
      <c r="J186" s="183">
        <f>ROUND(I186*H186,2)</f>
        <v>0</v>
      </c>
      <c r="K186" s="179" t="s">
        <v>183</v>
      </c>
      <c r="L186" s="38"/>
      <c r="M186" s="184" t="s">
        <v>19</v>
      </c>
      <c r="N186" s="185" t="s">
        <v>44</v>
      </c>
      <c r="O186" s="63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8" t="s">
        <v>408</v>
      </c>
      <c r="AT186" s="188" t="s">
        <v>179</v>
      </c>
      <c r="AU186" s="188" t="s">
        <v>82</v>
      </c>
      <c r="AY186" s="16" t="s">
        <v>177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6" t="s">
        <v>80</v>
      </c>
      <c r="BK186" s="189">
        <f>ROUND(I186*H186,2)</f>
        <v>0</v>
      </c>
      <c r="BL186" s="16" t="s">
        <v>408</v>
      </c>
      <c r="BM186" s="188" t="s">
        <v>432</v>
      </c>
    </row>
    <row r="187" spans="1:65" s="2" customFormat="1" ht="10.199999999999999">
      <c r="A187" s="33"/>
      <c r="B187" s="34"/>
      <c r="C187" s="35"/>
      <c r="D187" s="190" t="s">
        <v>186</v>
      </c>
      <c r="E187" s="35"/>
      <c r="F187" s="191" t="s">
        <v>433</v>
      </c>
      <c r="G187" s="35"/>
      <c r="H187" s="35"/>
      <c r="I187" s="192"/>
      <c r="J187" s="35"/>
      <c r="K187" s="35"/>
      <c r="L187" s="38"/>
      <c r="M187" s="227"/>
      <c r="N187" s="228"/>
      <c r="O187" s="229"/>
      <c r="P187" s="229"/>
      <c r="Q187" s="229"/>
      <c r="R187" s="229"/>
      <c r="S187" s="229"/>
      <c r="T187" s="23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186</v>
      </c>
      <c r="AU187" s="16" t="s">
        <v>82</v>
      </c>
    </row>
    <row r="188" spans="1:65" s="2" customFormat="1" ht="6.9" customHeight="1">
      <c r="A188" s="33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38"/>
      <c r="M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</row>
  </sheetData>
  <sheetProtection algorithmName="SHA-512" hashValue="eoZOMOuII3KTN8SI1/WvTuCzYQgF91NJNEaZNhfmNrROKyyC3y4qJSRF2vFb5p+ZpcfcUIaTz1HCByX7UvEocw==" saltValue="Tl1WuRZy9gRyzMt86OkqZMXVSugm/kny3VVSiN1PidVY8xMUhd5vH6kSfPL8rpZKA8Iegxarj2DQyTJb6tAxFA==" spinCount="100000" sheet="1" objects="1" scenarios="1" formatColumns="0" formatRows="0" autoFilter="0"/>
  <autoFilter ref="C86:K187" xr:uid="{00000000-0009-0000-0000-00001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1100-000000000000}"/>
    <hyperlink ref="F97" r:id="rId2" xr:uid="{00000000-0004-0000-1100-000001000000}"/>
    <hyperlink ref="F101" r:id="rId3" xr:uid="{00000000-0004-0000-1100-000002000000}"/>
    <hyperlink ref="F103" r:id="rId4" xr:uid="{00000000-0004-0000-1100-000003000000}"/>
    <hyperlink ref="F105" r:id="rId5" xr:uid="{00000000-0004-0000-1100-000004000000}"/>
    <hyperlink ref="F107" r:id="rId6" xr:uid="{00000000-0004-0000-1100-000005000000}"/>
    <hyperlink ref="F120" r:id="rId7" xr:uid="{00000000-0004-0000-1100-000006000000}"/>
    <hyperlink ref="F130" r:id="rId8" xr:uid="{00000000-0004-0000-1100-000007000000}"/>
    <hyperlink ref="F134" r:id="rId9" xr:uid="{00000000-0004-0000-1100-000008000000}"/>
    <hyperlink ref="F139" r:id="rId10" xr:uid="{00000000-0004-0000-1100-000009000000}"/>
    <hyperlink ref="F143" r:id="rId11" xr:uid="{00000000-0004-0000-1100-00000A000000}"/>
    <hyperlink ref="F148" r:id="rId12" xr:uid="{00000000-0004-0000-1100-00000B000000}"/>
    <hyperlink ref="F155" r:id="rId13" xr:uid="{00000000-0004-0000-1100-00000C000000}"/>
    <hyperlink ref="F157" r:id="rId14" xr:uid="{00000000-0004-0000-1100-00000D000000}"/>
    <hyperlink ref="F160" r:id="rId15" xr:uid="{00000000-0004-0000-1100-00000E000000}"/>
    <hyperlink ref="F179" r:id="rId16" xr:uid="{00000000-0004-0000-1100-00000F000000}"/>
    <hyperlink ref="F181" r:id="rId17" xr:uid="{00000000-0004-0000-1100-000010000000}"/>
    <hyperlink ref="F183" r:id="rId18" xr:uid="{00000000-0004-0000-1100-000011000000}"/>
    <hyperlink ref="F187" r:id="rId19" xr:uid="{00000000-0004-0000-11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136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663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696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664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663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SO-5-1N -  TEO5 - následná péče 1.rok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 3732,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697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663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SO-5-1N -  TEO5 - následná péče 1.rok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 3732,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1.62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1.62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698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1.62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80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8250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440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699</v>
      </c>
      <c r="G92" s="196"/>
      <c r="H92" s="200">
        <v>8250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82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81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443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700</v>
      </c>
      <c r="G95" s="196"/>
      <c r="H95" s="200">
        <v>81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198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8.1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1.62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446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701</v>
      </c>
      <c r="G98" s="196"/>
      <c r="H98" s="200">
        <v>8.1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184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16.2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451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577</v>
      </c>
      <c r="G101" s="196"/>
      <c r="H101" s="200">
        <v>16.2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210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1215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455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702</v>
      </c>
      <c r="G105" s="196"/>
      <c r="H105" s="200">
        <v>1215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215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4.8600000000000003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459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703</v>
      </c>
      <c r="G107" s="196"/>
      <c r="H107" s="200">
        <v>4.8600000000000003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220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58.32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461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704</v>
      </c>
      <c r="G110" s="196"/>
      <c r="H110" s="200">
        <v>58.32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195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58.32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464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233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349.92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465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705</v>
      </c>
      <c r="G116" s="196"/>
      <c r="H116" s="200">
        <v>349.92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88jRftoF9Sm5hPxrP38+r8UbOAYWh4yyj13zEskydmbB20uOlqpP6rGE3oCBiGsw8fpp3QN362spk4+3n/3V2A==" saltValue="lfhaIMmN/ogYDbbL4CEz9HutQJpvnLJ3rE1+TPW3EWYIHAyHw2l/TBifXyWegmnhMTnsGHGab9uyAeRFAzqxzw==" spinCount="100000" sheet="1" objects="1" scenarios="1" formatColumns="0" formatRows="0" autoFilter="0"/>
  <autoFilter ref="C86:K116" xr:uid="{00000000-0009-0000-0000-00001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1200-000000000000}"/>
    <hyperlink ref="F94" r:id="rId2" xr:uid="{00000000-0004-0000-1200-000001000000}"/>
    <hyperlink ref="F100" r:id="rId3" xr:uid="{00000000-0004-0000-1200-000002000000}"/>
    <hyperlink ref="F104" r:id="rId4" xr:uid="{00000000-0004-0000-1200-000003000000}"/>
    <hyperlink ref="F109" r:id="rId5" xr:uid="{00000000-0004-0000-1200-000004000000}"/>
    <hyperlink ref="F113" r:id="rId6" xr:uid="{00000000-0004-0000-1200-000005000000}"/>
    <hyperlink ref="F115" r:id="rId7" xr:uid="{00000000-0004-0000-12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81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144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145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146</v>
      </c>
      <c r="G12" s="33"/>
      <c r="H12" s="33"/>
      <c r="I12" s="111" t="s">
        <v>23</v>
      </c>
      <c r="J12" s="113" t="str">
        <f>'Rekapitulace stavby'!AN8</f>
        <v>27. 10. 2023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27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147</v>
      </c>
      <c r="F15" s="33"/>
      <c r="G15" s="33"/>
      <c r="H15" s="33"/>
      <c r="I15" s="111" t="s">
        <v>29</v>
      </c>
      <c r="J15" s="102" t="s">
        <v>148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149</v>
      </c>
      <c r="F21" s="33"/>
      <c r="G21" s="33"/>
      <c r="H21" s="33"/>
      <c r="I21" s="111" t="s">
        <v>29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36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37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19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ROUND(J87,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43</v>
      </c>
      <c r="E33" s="111" t="s">
        <v>44</v>
      </c>
      <c r="F33" s="122">
        <f>ROUND((SUM(BE87:BE190)),  2)</f>
        <v>0</v>
      </c>
      <c r="G33" s="33"/>
      <c r="H33" s="33"/>
      <c r="I33" s="123">
        <v>0.21</v>
      </c>
      <c r="J33" s="122">
        <f>ROUND(((SUM(BE87:BE190))*I33),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45</v>
      </c>
      <c r="F34" s="122">
        <f>ROUND((SUM(BF87:BF190)),  2)</f>
        <v>0</v>
      </c>
      <c r="G34" s="33"/>
      <c r="H34" s="33"/>
      <c r="I34" s="123">
        <v>0.15</v>
      </c>
      <c r="J34" s="122">
        <f>ROUND(((SUM(BF87:BF190))*I34),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46</v>
      </c>
      <c r="F35" s="122">
        <f>ROUND((SUM(BG87:BG190)),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47</v>
      </c>
      <c r="F36" s="122">
        <f>ROUND((SUM(BH87:BH190)),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48</v>
      </c>
      <c r="F37" s="122">
        <f>ROUND((SUM(BI87:BI190)),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hidden="1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hidden="1" customHeight="1">
      <c r="A45" s="33"/>
      <c r="B45" s="34"/>
      <c r="C45" s="22" t="s">
        <v>150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85" t="str">
        <f>E7</f>
        <v>Větrolamy TEO1, TEO2, TEO3, TEO4 a TEO5 v k.ú. Prosiměřice</v>
      </c>
      <c r="F48" s="286"/>
      <c r="G48" s="286"/>
      <c r="H48" s="28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144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SO-1 - Větrolam TEO1</v>
      </c>
      <c r="F50" s="287"/>
      <c r="G50" s="287"/>
      <c r="H50" s="28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8" t="s">
        <v>21</v>
      </c>
      <c r="D52" s="35"/>
      <c r="E52" s="35"/>
      <c r="F52" s="26" t="str">
        <f>F12</f>
        <v xml:space="preserve">p.č. 3593, 3688 , k.ú Prosiměřice </v>
      </c>
      <c r="G52" s="35"/>
      <c r="H52" s="35"/>
      <c r="I52" s="28" t="s">
        <v>23</v>
      </c>
      <c r="J52" s="58" t="str">
        <f>IF(J12="","",J12)</f>
        <v>27. 10. 2023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hidden="1" customHeight="1">
      <c r="A54" s="33"/>
      <c r="B54" s="34"/>
      <c r="C54" s="28" t="s">
        <v>25</v>
      </c>
      <c r="D54" s="35"/>
      <c r="E54" s="35"/>
      <c r="F54" s="26" t="str">
        <f>E15</f>
        <v>ČŘ-Státní pozemkový úřad</v>
      </c>
      <c r="G54" s="35"/>
      <c r="H54" s="35"/>
      <c r="I54" s="28" t="s">
        <v>33</v>
      </c>
      <c r="J54" s="31" t="str">
        <f>E21</f>
        <v>Ing. Jaroslav Krejčí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hidden="1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36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35" t="s">
        <v>151</v>
      </c>
      <c r="D57" s="136"/>
      <c r="E57" s="136"/>
      <c r="F57" s="136"/>
      <c r="G57" s="136"/>
      <c r="H57" s="136"/>
      <c r="I57" s="136"/>
      <c r="J57" s="137" t="s">
        <v>152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hidden="1" customHeight="1">
      <c r="A59" s="33"/>
      <c r="B59" s="34"/>
      <c r="C59" s="138" t="s">
        <v>71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153</v>
      </c>
    </row>
    <row r="60" spans="1:47" s="9" customFormat="1" ht="24.9" hidden="1" customHeight="1">
      <c r="B60" s="139"/>
      <c r="C60" s="140"/>
      <c r="D60" s="141" t="s">
        <v>154</v>
      </c>
      <c r="E60" s="142"/>
      <c r="F60" s="142"/>
      <c r="G60" s="142"/>
      <c r="H60" s="142"/>
      <c r="I60" s="142"/>
      <c r="J60" s="143">
        <f>J88</f>
        <v>0</v>
      </c>
      <c r="K60" s="140"/>
      <c r="L60" s="144"/>
    </row>
    <row r="61" spans="1:47" s="10" customFormat="1" ht="19.95" hidden="1" customHeight="1">
      <c r="B61" s="145"/>
      <c r="C61" s="96"/>
      <c r="D61" s="146" t="s">
        <v>155</v>
      </c>
      <c r="E61" s="147"/>
      <c r="F61" s="147"/>
      <c r="G61" s="147"/>
      <c r="H61" s="147"/>
      <c r="I61" s="147"/>
      <c r="J61" s="148">
        <f>J89</f>
        <v>0</v>
      </c>
      <c r="K61" s="96"/>
      <c r="L61" s="149"/>
    </row>
    <row r="62" spans="1:47" s="10" customFormat="1" ht="19.95" hidden="1" customHeight="1">
      <c r="B62" s="145"/>
      <c r="C62" s="96"/>
      <c r="D62" s="146" t="s">
        <v>156</v>
      </c>
      <c r="E62" s="147"/>
      <c r="F62" s="147"/>
      <c r="G62" s="147"/>
      <c r="H62" s="147"/>
      <c r="I62" s="147"/>
      <c r="J62" s="148">
        <f>J112</f>
        <v>0</v>
      </c>
      <c r="K62" s="96"/>
      <c r="L62" s="149"/>
    </row>
    <row r="63" spans="1:47" s="10" customFormat="1" ht="19.95" hidden="1" customHeight="1">
      <c r="B63" s="145"/>
      <c r="C63" s="96"/>
      <c r="D63" s="146" t="s">
        <v>157</v>
      </c>
      <c r="E63" s="147"/>
      <c r="F63" s="147"/>
      <c r="G63" s="147"/>
      <c r="H63" s="147"/>
      <c r="I63" s="147"/>
      <c r="J63" s="148">
        <f>J118</f>
        <v>0</v>
      </c>
      <c r="K63" s="96"/>
      <c r="L63" s="149"/>
    </row>
    <row r="64" spans="1:47" s="10" customFormat="1" ht="19.95" hidden="1" customHeight="1">
      <c r="B64" s="145"/>
      <c r="C64" s="96"/>
      <c r="D64" s="146" t="s">
        <v>158</v>
      </c>
      <c r="E64" s="147"/>
      <c r="F64" s="147"/>
      <c r="G64" s="147"/>
      <c r="H64" s="147"/>
      <c r="I64" s="147"/>
      <c r="J64" s="148">
        <f>J162</f>
        <v>0</v>
      </c>
      <c r="K64" s="96"/>
      <c r="L64" s="149"/>
    </row>
    <row r="65" spans="1:31" s="9" customFormat="1" ht="24.9" hidden="1" customHeight="1">
      <c r="B65" s="139"/>
      <c r="C65" s="140"/>
      <c r="D65" s="141" t="s">
        <v>159</v>
      </c>
      <c r="E65" s="142"/>
      <c r="F65" s="142"/>
      <c r="G65" s="142"/>
      <c r="H65" s="142"/>
      <c r="I65" s="142"/>
      <c r="J65" s="143">
        <f>J179</f>
        <v>0</v>
      </c>
      <c r="K65" s="140"/>
      <c r="L65" s="144"/>
    </row>
    <row r="66" spans="1:31" s="10" customFormat="1" ht="19.95" hidden="1" customHeight="1">
      <c r="B66" s="145"/>
      <c r="C66" s="96"/>
      <c r="D66" s="146" t="s">
        <v>160</v>
      </c>
      <c r="E66" s="147"/>
      <c r="F66" s="147"/>
      <c r="G66" s="147"/>
      <c r="H66" s="147"/>
      <c r="I66" s="147"/>
      <c r="J66" s="148">
        <f>J180</f>
        <v>0</v>
      </c>
      <c r="K66" s="96"/>
      <c r="L66" s="149"/>
    </row>
    <row r="67" spans="1:31" s="10" customFormat="1" ht="19.95" hidden="1" customHeight="1">
      <c r="B67" s="145"/>
      <c r="C67" s="96"/>
      <c r="D67" s="146" t="s">
        <v>161</v>
      </c>
      <c r="E67" s="147"/>
      <c r="F67" s="147"/>
      <c r="G67" s="147"/>
      <c r="H67" s="147"/>
      <c r="I67" s="147"/>
      <c r="J67" s="148">
        <f>J188</f>
        <v>0</v>
      </c>
      <c r="K67" s="96"/>
      <c r="L67" s="149"/>
    </row>
    <row r="68" spans="1:31" s="2" customFormat="1" ht="21.75" hidden="1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hidden="1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ht="10.199999999999999" hidden="1"/>
    <row r="71" spans="1:31" ht="10.199999999999999" hidden="1"/>
    <row r="72" spans="1:31" ht="10.199999999999999" hidden="1"/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162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85" t="str">
        <f>E7</f>
        <v>Větrolamy TEO1, TEO2, TEO3, TEO4 a TEO5 v k.ú. Prosiměřice</v>
      </c>
      <c r="F77" s="286"/>
      <c r="G77" s="286"/>
      <c r="H77" s="286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144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E9</f>
        <v>SO-1 - Větrolam TEO1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p.č. 3593, 3688 , k.ú Prosiměřice </v>
      </c>
      <c r="G81" s="35"/>
      <c r="H81" s="35"/>
      <c r="I81" s="28" t="s">
        <v>23</v>
      </c>
      <c r="J81" s="58" t="str">
        <f>IF(J12="","",J12)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E15</f>
        <v>ČŘ-Státní pozemkový úřad</v>
      </c>
      <c r="G83" s="35"/>
      <c r="H83" s="35"/>
      <c r="I83" s="28" t="s">
        <v>33</v>
      </c>
      <c r="J83" s="31" t="str">
        <f>E21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36</v>
      </c>
      <c r="J84" s="31" t="str">
        <f>E24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P88+P179</f>
        <v>0</v>
      </c>
      <c r="Q87" s="71"/>
      <c r="R87" s="158">
        <f>R88+R179</f>
        <v>4.838031</v>
      </c>
      <c r="S87" s="71"/>
      <c r="T87" s="159">
        <f>T88+T179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BK88+BK179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P89+P112+P118+P162</f>
        <v>0</v>
      </c>
      <c r="Q88" s="169"/>
      <c r="R88" s="170">
        <f>R89+R112+R118+R162</f>
        <v>4.838031</v>
      </c>
      <c r="S88" s="169"/>
      <c r="T88" s="171">
        <f>T89+T112+T118+T162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BK89+BK112+BK118+BK162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178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SUM(P90:P111)</f>
        <v>0</v>
      </c>
      <c r="Q89" s="169"/>
      <c r="R89" s="170">
        <f>SUM(R90:R111)</f>
        <v>0.22099299999999999</v>
      </c>
      <c r="S89" s="169"/>
      <c r="T89" s="171">
        <f>SUM(T90:T111)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SUM(BK90:BK111)</f>
        <v>0</v>
      </c>
    </row>
    <row r="90" spans="1:65" s="2" customFormat="1" ht="24.15" customHeight="1">
      <c r="A90" s="33"/>
      <c r="B90" s="34"/>
      <c r="C90" s="177" t="s">
        <v>80</v>
      </c>
      <c r="D90" s="177" t="s">
        <v>179</v>
      </c>
      <c r="E90" s="178" t="s">
        <v>180</v>
      </c>
      <c r="F90" s="179" t="s">
        <v>181</v>
      </c>
      <c r="G90" s="180" t="s">
        <v>182</v>
      </c>
      <c r="H90" s="181">
        <v>14444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185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187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189</v>
      </c>
      <c r="G92" s="196"/>
      <c r="H92" s="200">
        <v>14444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14" customFormat="1" ht="10.199999999999999">
      <c r="B93" s="207"/>
      <c r="C93" s="208"/>
      <c r="D93" s="197" t="s">
        <v>188</v>
      </c>
      <c r="E93" s="209" t="s">
        <v>19</v>
      </c>
      <c r="F93" s="210" t="s">
        <v>190</v>
      </c>
      <c r="G93" s="208"/>
      <c r="H93" s="209" t="s">
        <v>19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188</v>
      </c>
      <c r="AU93" s="216" t="s">
        <v>82</v>
      </c>
      <c r="AV93" s="14" t="s">
        <v>80</v>
      </c>
      <c r="AW93" s="14" t="s">
        <v>35</v>
      </c>
      <c r="AX93" s="14" t="s">
        <v>73</v>
      </c>
      <c r="AY93" s="216" t="s">
        <v>177</v>
      </c>
    </row>
    <row r="94" spans="1:65" s="2" customFormat="1" ht="16.5" customHeight="1">
      <c r="A94" s="33"/>
      <c r="B94" s="34"/>
      <c r="C94" s="217" t="s">
        <v>82</v>
      </c>
      <c r="D94" s="217" t="s">
        <v>191</v>
      </c>
      <c r="E94" s="218" t="s">
        <v>192</v>
      </c>
      <c r="F94" s="219" t="s">
        <v>193</v>
      </c>
      <c r="G94" s="220" t="s">
        <v>194</v>
      </c>
      <c r="H94" s="221">
        <v>4.3330000000000002</v>
      </c>
      <c r="I94" s="222"/>
      <c r="J94" s="223">
        <f>ROUND(I94*H94,2)</f>
        <v>0</v>
      </c>
      <c r="K94" s="219" t="s">
        <v>183</v>
      </c>
      <c r="L94" s="224"/>
      <c r="M94" s="225" t="s">
        <v>19</v>
      </c>
      <c r="N94" s="226" t="s">
        <v>44</v>
      </c>
      <c r="O94" s="63"/>
      <c r="P94" s="186">
        <f>O94*H94</f>
        <v>0</v>
      </c>
      <c r="Q94" s="186">
        <v>1E-3</v>
      </c>
      <c r="R94" s="186">
        <f>Q94*H94</f>
        <v>4.333E-3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195</v>
      </c>
      <c r="AT94" s="188" t="s">
        <v>191</v>
      </c>
      <c r="AU94" s="188" t="s">
        <v>82</v>
      </c>
      <c r="AY94" s="16" t="s">
        <v>177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80</v>
      </c>
      <c r="BK94" s="189">
        <f>ROUND(I94*H94,2)</f>
        <v>0</v>
      </c>
      <c r="BL94" s="16" t="s">
        <v>184</v>
      </c>
      <c r="BM94" s="188" t="s">
        <v>196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197</v>
      </c>
      <c r="G95" s="196"/>
      <c r="H95" s="200">
        <v>4.3330000000000002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2" customFormat="1" ht="21.75" customHeight="1">
      <c r="A96" s="33"/>
      <c r="B96" s="34"/>
      <c r="C96" s="177" t="s">
        <v>198</v>
      </c>
      <c r="D96" s="177" t="s">
        <v>179</v>
      </c>
      <c r="E96" s="178" t="s">
        <v>199</v>
      </c>
      <c r="F96" s="179" t="s">
        <v>200</v>
      </c>
      <c r="G96" s="180" t="s">
        <v>201</v>
      </c>
      <c r="H96" s="181">
        <v>0.72199999999999998</v>
      </c>
      <c r="I96" s="182"/>
      <c r="J96" s="183">
        <f>ROUND(I96*H96,2)</f>
        <v>0</v>
      </c>
      <c r="K96" s="179" t="s">
        <v>183</v>
      </c>
      <c r="L96" s="38"/>
      <c r="M96" s="184" t="s">
        <v>19</v>
      </c>
      <c r="N96" s="185" t="s">
        <v>44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184</v>
      </c>
      <c r="AT96" s="188" t="s">
        <v>179</v>
      </c>
      <c r="AU96" s="188" t="s">
        <v>82</v>
      </c>
      <c r="AY96" s="16" t="s">
        <v>177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80</v>
      </c>
      <c r="BK96" s="189">
        <f>ROUND(I96*H96,2)</f>
        <v>0</v>
      </c>
      <c r="BL96" s="16" t="s">
        <v>184</v>
      </c>
      <c r="BM96" s="188" t="s">
        <v>202</v>
      </c>
    </row>
    <row r="97" spans="1:65" s="2" customFormat="1" ht="10.199999999999999">
      <c r="A97" s="33"/>
      <c r="B97" s="34"/>
      <c r="C97" s="35"/>
      <c r="D97" s="190" t="s">
        <v>186</v>
      </c>
      <c r="E97" s="35"/>
      <c r="F97" s="191" t="s">
        <v>203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186</v>
      </c>
      <c r="AU97" s="16" t="s">
        <v>82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204</v>
      </c>
      <c r="G98" s="196"/>
      <c r="H98" s="200">
        <v>0.72199999999999998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14" customFormat="1" ht="10.199999999999999">
      <c r="B99" s="207"/>
      <c r="C99" s="208"/>
      <c r="D99" s="197" t="s">
        <v>188</v>
      </c>
      <c r="E99" s="209" t="s">
        <v>19</v>
      </c>
      <c r="F99" s="210" t="s">
        <v>205</v>
      </c>
      <c r="G99" s="208"/>
      <c r="H99" s="209" t="s">
        <v>19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188</v>
      </c>
      <c r="AU99" s="216" t="s">
        <v>82</v>
      </c>
      <c r="AV99" s="14" t="s">
        <v>80</v>
      </c>
      <c r="AW99" s="14" t="s">
        <v>35</v>
      </c>
      <c r="AX99" s="14" t="s">
        <v>73</v>
      </c>
      <c r="AY99" s="216" t="s">
        <v>177</v>
      </c>
    </row>
    <row r="100" spans="1:65" s="2" customFormat="1" ht="16.5" customHeight="1">
      <c r="A100" s="33"/>
      <c r="B100" s="34"/>
      <c r="C100" s="177" t="s">
        <v>184</v>
      </c>
      <c r="D100" s="177" t="s">
        <v>179</v>
      </c>
      <c r="E100" s="178" t="s">
        <v>206</v>
      </c>
      <c r="F100" s="179" t="s">
        <v>207</v>
      </c>
      <c r="G100" s="180" t="s">
        <v>182</v>
      </c>
      <c r="H100" s="181">
        <v>7222</v>
      </c>
      <c r="I100" s="182"/>
      <c r="J100" s="183">
        <f>ROUND(I100*H100,2)</f>
        <v>0</v>
      </c>
      <c r="K100" s="179" t="s">
        <v>183</v>
      </c>
      <c r="L100" s="38"/>
      <c r="M100" s="184" t="s">
        <v>19</v>
      </c>
      <c r="N100" s="185" t="s">
        <v>44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184</v>
      </c>
      <c r="AT100" s="188" t="s">
        <v>179</v>
      </c>
      <c r="AU100" s="188" t="s">
        <v>82</v>
      </c>
      <c r="AY100" s="16" t="s">
        <v>177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80</v>
      </c>
      <c r="BK100" s="189">
        <f>ROUND(I100*H100,2)</f>
        <v>0</v>
      </c>
      <c r="BL100" s="16" t="s">
        <v>184</v>
      </c>
      <c r="BM100" s="188" t="s">
        <v>208</v>
      </c>
    </row>
    <row r="101" spans="1:65" s="2" customFormat="1" ht="10.199999999999999">
      <c r="A101" s="33"/>
      <c r="B101" s="34"/>
      <c r="C101" s="35"/>
      <c r="D101" s="190" t="s">
        <v>186</v>
      </c>
      <c r="E101" s="35"/>
      <c r="F101" s="191" t="s">
        <v>209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186</v>
      </c>
      <c r="AU101" s="16" t="s">
        <v>82</v>
      </c>
    </row>
    <row r="102" spans="1:65" s="2" customFormat="1" ht="16.5" customHeight="1">
      <c r="A102" s="33"/>
      <c r="B102" s="34"/>
      <c r="C102" s="177" t="s">
        <v>210</v>
      </c>
      <c r="D102" s="177" t="s">
        <v>179</v>
      </c>
      <c r="E102" s="178" t="s">
        <v>211</v>
      </c>
      <c r="F102" s="179" t="s">
        <v>212</v>
      </c>
      <c r="G102" s="180" t="s">
        <v>182</v>
      </c>
      <c r="H102" s="181">
        <v>7222</v>
      </c>
      <c r="I102" s="182"/>
      <c r="J102" s="183">
        <f>ROUND(I102*H102,2)</f>
        <v>0</v>
      </c>
      <c r="K102" s="179" t="s">
        <v>183</v>
      </c>
      <c r="L102" s="38"/>
      <c r="M102" s="184" t="s">
        <v>19</v>
      </c>
      <c r="N102" s="185" t="s">
        <v>44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184</v>
      </c>
      <c r="AT102" s="188" t="s">
        <v>179</v>
      </c>
      <c r="AU102" s="188" t="s">
        <v>82</v>
      </c>
      <c r="AY102" s="16" t="s">
        <v>177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80</v>
      </c>
      <c r="BK102" s="189">
        <f>ROUND(I102*H102,2)</f>
        <v>0</v>
      </c>
      <c r="BL102" s="16" t="s">
        <v>184</v>
      </c>
      <c r="BM102" s="188" t="s">
        <v>213</v>
      </c>
    </row>
    <row r="103" spans="1:65" s="2" customFormat="1" ht="10.199999999999999">
      <c r="A103" s="33"/>
      <c r="B103" s="34"/>
      <c r="C103" s="35"/>
      <c r="D103" s="190" t="s">
        <v>186</v>
      </c>
      <c r="E103" s="35"/>
      <c r="F103" s="191" t="s">
        <v>214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186</v>
      </c>
      <c r="AU103" s="16" t="s">
        <v>82</v>
      </c>
    </row>
    <row r="104" spans="1:65" s="2" customFormat="1" ht="16.5" customHeight="1">
      <c r="A104" s="33"/>
      <c r="B104" s="34"/>
      <c r="C104" s="177" t="s">
        <v>215</v>
      </c>
      <c r="D104" s="177" t="s">
        <v>179</v>
      </c>
      <c r="E104" s="178" t="s">
        <v>216</v>
      </c>
      <c r="F104" s="179" t="s">
        <v>217</v>
      </c>
      <c r="G104" s="180" t="s">
        <v>182</v>
      </c>
      <c r="H104" s="181">
        <v>7222</v>
      </c>
      <c r="I104" s="182"/>
      <c r="J104" s="183">
        <f>ROUND(I104*H104,2)</f>
        <v>0</v>
      </c>
      <c r="K104" s="179" t="s">
        <v>183</v>
      </c>
      <c r="L104" s="38"/>
      <c r="M104" s="184" t="s">
        <v>19</v>
      </c>
      <c r="N104" s="185" t="s">
        <v>44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184</v>
      </c>
      <c r="AT104" s="188" t="s">
        <v>179</v>
      </c>
      <c r="AU104" s="188" t="s">
        <v>82</v>
      </c>
      <c r="AY104" s="16" t="s">
        <v>177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80</v>
      </c>
      <c r="BK104" s="189">
        <f>ROUND(I104*H104,2)</f>
        <v>0</v>
      </c>
      <c r="BL104" s="16" t="s">
        <v>184</v>
      </c>
      <c r="BM104" s="188" t="s">
        <v>218</v>
      </c>
    </row>
    <row r="105" spans="1:65" s="2" customFormat="1" ht="10.199999999999999">
      <c r="A105" s="33"/>
      <c r="B105" s="34"/>
      <c r="C105" s="35"/>
      <c r="D105" s="190" t="s">
        <v>186</v>
      </c>
      <c r="E105" s="35"/>
      <c r="F105" s="191" t="s">
        <v>219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186</v>
      </c>
      <c r="AU105" s="16" t="s">
        <v>82</v>
      </c>
    </row>
    <row r="106" spans="1:65" s="2" customFormat="1" ht="16.5" customHeight="1">
      <c r="A106" s="33"/>
      <c r="B106" s="34"/>
      <c r="C106" s="177" t="s">
        <v>220</v>
      </c>
      <c r="D106" s="177" t="s">
        <v>179</v>
      </c>
      <c r="E106" s="178" t="s">
        <v>221</v>
      </c>
      <c r="F106" s="179" t="s">
        <v>222</v>
      </c>
      <c r="G106" s="180" t="s">
        <v>201</v>
      </c>
      <c r="H106" s="181">
        <v>0.72199999999999998</v>
      </c>
      <c r="I106" s="182"/>
      <c r="J106" s="183">
        <f>ROUND(I106*H106,2)</f>
        <v>0</v>
      </c>
      <c r="K106" s="179" t="s">
        <v>183</v>
      </c>
      <c r="L106" s="38"/>
      <c r="M106" s="184" t="s">
        <v>19</v>
      </c>
      <c r="N106" s="185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184</v>
      </c>
      <c r="AT106" s="188" t="s">
        <v>179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223</v>
      </c>
    </row>
    <row r="107" spans="1:65" s="2" customFormat="1" ht="10.199999999999999">
      <c r="A107" s="33"/>
      <c r="B107" s="34"/>
      <c r="C107" s="35"/>
      <c r="D107" s="190" t="s">
        <v>186</v>
      </c>
      <c r="E107" s="35"/>
      <c r="F107" s="191" t="s">
        <v>224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186</v>
      </c>
      <c r="AU107" s="16" t="s">
        <v>82</v>
      </c>
    </row>
    <row r="108" spans="1:65" s="13" customFormat="1" ht="10.199999999999999">
      <c r="B108" s="195"/>
      <c r="C108" s="196"/>
      <c r="D108" s="197" t="s">
        <v>188</v>
      </c>
      <c r="E108" s="198" t="s">
        <v>19</v>
      </c>
      <c r="F108" s="199" t="s">
        <v>225</v>
      </c>
      <c r="G108" s="196"/>
      <c r="H108" s="200">
        <v>0.72199999999999998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188</v>
      </c>
      <c r="AU108" s="206" t="s">
        <v>82</v>
      </c>
      <c r="AV108" s="13" t="s">
        <v>82</v>
      </c>
      <c r="AW108" s="13" t="s">
        <v>35</v>
      </c>
      <c r="AX108" s="13" t="s">
        <v>80</v>
      </c>
      <c r="AY108" s="206" t="s">
        <v>177</v>
      </c>
    </row>
    <row r="109" spans="1:65" s="2" customFormat="1" ht="16.5" customHeight="1">
      <c r="A109" s="33"/>
      <c r="B109" s="34"/>
      <c r="C109" s="217" t="s">
        <v>195</v>
      </c>
      <c r="D109" s="217" t="s">
        <v>191</v>
      </c>
      <c r="E109" s="218" t="s">
        <v>226</v>
      </c>
      <c r="F109" s="219" t="s">
        <v>227</v>
      </c>
      <c r="G109" s="220" t="s">
        <v>228</v>
      </c>
      <c r="H109" s="221">
        <v>216.66</v>
      </c>
      <c r="I109" s="222"/>
      <c r="J109" s="223">
        <f>ROUND(I109*H109,2)</f>
        <v>0</v>
      </c>
      <c r="K109" s="219" t="s">
        <v>183</v>
      </c>
      <c r="L109" s="224"/>
      <c r="M109" s="225" t="s">
        <v>19</v>
      </c>
      <c r="N109" s="226" t="s">
        <v>44</v>
      </c>
      <c r="O109" s="63"/>
      <c r="P109" s="186">
        <f>O109*H109</f>
        <v>0</v>
      </c>
      <c r="Q109" s="186">
        <v>1E-3</v>
      </c>
      <c r="R109" s="186">
        <f>Q109*H109</f>
        <v>0.21665999999999999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195</v>
      </c>
      <c r="AT109" s="188" t="s">
        <v>191</v>
      </c>
      <c r="AU109" s="188" t="s">
        <v>82</v>
      </c>
      <c r="AY109" s="16" t="s">
        <v>177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80</v>
      </c>
      <c r="BK109" s="189">
        <f>ROUND(I109*H109,2)</f>
        <v>0</v>
      </c>
      <c r="BL109" s="16" t="s">
        <v>184</v>
      </c>
      <c r="BM109" s="188" t="s">
        <v>229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230</v>
      </c>
      <c r="G110" s="196"/>
      <c r="H110" s="200">
        <v>216.66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10.199999999999999">
      <c r="B111" s="207"/>
      <c r="C111" s="208"/>
      <c r="D111" s="197" t="s">
        <v>188</v>
      </c>
      <c r="E111" s="209" t="s">
        <v>19</v>
      </c>
      <c r="F111" s="210" t="s">
        <v>231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12" customFormat="1" ht="22.8" customHeight="1">
      <c r="B112" s="161"/>
      <c r="C112" s="162"/>
      <c r="D112" s="163" t="s">
        <v>72</v>
      </c>
      <c r="E112" s="175" t="s">
        <v>82</v>
      </c>
      <c r="F112" s="175" t="s">
        <v>232</v>
      </c>
      <c r="G112" s="162"/>
      <c r="H112" s="162"/>
      <c r="I112" s="165"/>
      <c r="J112" s="176">
        <f>BK112</f>
        <v>0</v>
      </c>
      <c r="K112" s="162"/>
      <c r="L112" s="167"/>
      <c r="M112" s="168"/>
      <c r="N112" s="169"/>
      <c r="O112" s="169"/>
      <c r="P112" s="170">
        <f>SUM(P113:P117)</f>
        <v>0</v>
      </c>
      <c r="Q112" s="169"/>
      <c r="R112" s="170">
        <f>SUM(R113:R117)</f>
        <v>1.212</v>
      </c>
      <c r="S112" s="169"/>
      <c r="T112" s="171">
        <f>SUM(T113:T117)</f>
        <v>0</v>
      </c>
      <c r="AR112" s="172" t="s">
        <v>80</v>
      </c>
      <c r="AT112" s="173" t="s">
        <v>72</v>
      </c>
      <c r="AU112" s="173" t="s">
        <v>80</v>
      </c>
      <c r="AY112" s="172" t="s">
        <v>177</v>
      </c>
      <c r="BK112" s="174">
        <f>SUM(BK113:BK117)</f>
        <v>0</v>
      </c>
    </row>
    <row r="113" spans="1:65" s="2" customFormat="1" ht="24.15" customHeight="1">
      <c r="A113" s="33"/>
      <c r="B113" s="34"/>
      <c r="C113" s="177" t="s">
        <v>233</v>
      </c>
      <c r="D113" s="177" t="s">
        <v>179</v>
      </c>
      <c r="E113" s="178" t="s">
        <v>234</v>
      </c>
      <c r="F113" s="179" t="s">
        <v>235</v>
      </c>
      <c r="G113" s="180" t="s">
        <v>236</v>
      </c>
      <c r="H113" s="181">
        <v>1200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44</v>
      </c>
      <c r="O113" s="63"/>
      <c r="P113" s="186">
        <f>O113*H113</f>
        <v>0</v>
      </c>
      <c r="Q113" s="186">
        <v>1.01E-3</v>
      </c>
      <c r="R113" s="186">
        <f>Q113*H113</f>
        <v>1.212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184</v>
      </c>
      <c r="AT113" s="188" t="s">
        <v>179</v>
      </c>
      <c r="AU113" s="188" t="s">
        <v>82</v>
      </c>
      <c r="AY113" s="16" t="s">
        <v>177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80</v>
      </c>
      <c r="BK113" s="189">
        <f>ROUND(I113*H113,2)</f>
        <v>0</v>
      </c>
      <c r="BL113" s="16" t="s">
        <v>184</v>
      </c>
      <c r="BM113" s="188" t="s">
        <v>237</v>
      </c>
    </row>
    <row r="114" spans="1:65" s="13" customFormat="1" ht="10.199999999999999">
      <c r="B114" s="195"/>
      <c r="C114" s="196"/>
      <c r="D114" s="197" t="s">
        <v>188</v>
      </c>
      <c r="E114" s="198" t="s">
        <v>19</v>
      </c>
      <c r="F114" s="199" t="s">
        <v>238</v>
      </c>
      <c r="G114" s="196"/>
      <c r="H114" s="200">
        <v>1200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188</v>
      </c>
      <c r="AU114" s="206" t="s">
        <v>82</v>
      </c>
      <c r="AV114" s="13" t="s">
        <v>82</v>
      </c>
      <c r="AW114" s="13" t="s">
        <v>35</v>
      </c>
      <c r="AX114" s="13" t="s">
        <v>80</v>
      </c>
      <c r="AY114" s="206" t="s">
        <v>177</v>
      </c>
    </row>
    <row r="115" spans="1:65" s="14" customFormat="1" ht="20.399999999999999">
      <c r="B115" s="207"/>
      <c r="C115" s="208"/>
      <c r="D115" s="197" t="s">
        <v>188</v>
      </c>
      <c r="E115" s="209" t="s">
        <v>19</v>
      </c>
      <c r="F115" s="210" t="s">
        <v>239</v>
      </c>
      <c r="G115" s="208"/>
      <c r="H115" s="209" t="s">
        <v>19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188</v>
      </c>
      <c r="AU115" s="216" t="s">
        <v>82</v>
      </c>
      <c r="AV115" s="14" t="s">
        <v>80</v>
      </c>
      <c r="AW115" s="14" t="s">
        <v>35</v>
      </c>
      <c r="AX115" s="14" t="s">
        <v>73</v>
      </c>
      <c r="AY115" s="216" t="s">
        <v>177</v>
      </c>
    </row>
    <row r="116" spans="1:65" s="2" customFormat="1" ht="21.75" customHeight="1">
      <c r="A116" s="33"/>
      <c r="B116" s="34"/>
      <c r="C116" s="177" t="s">
        <v>240</v>
      </c>
      <c r="D116" s="177" t="s">
        <v>179</v>
      </c>
      <c r="E116" s="178" t="s">
        <v>241</v>
      </c>
      <c r="F116" s="179" t="s">
        <v>242</v>
      </c>
      <c r="G116" s="180" t="s">
        <v>243</v>
      </c>
      <c r="H116" s="181">
        <v>18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44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184</v>
      </c>
      <c r="AT116" s="188" t="s">
        <v>179</v>
      </c>
      <c r="AU116" s="188" t="s">
        <v>82</v>
      </c>
      <c r="AY116" s="16" t="s">
        <v>177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80</v>
      </c>
      <c r="BK116" s="189">
        <f>ROUND(I116*H116,2)</f>
        <v>0</v>
      </c>
      <c r="BL116" s="16" t="s">
        <v>184</v>
      </c>
      <c r="BM116" s="188" t="s">
        <v>244</v>
      </c>
    </row>
    <row r="117" spans="1:65" s="13" customFormat="1" ht="10.199999999999999">
      <c r="B117" s="195"/>
      <c r="C117" s="196"/>
      <c r="D117" s="197" t="s">
        <v>188</v>
      </c>
      <c r="E117" s="198" t="s">
        <v>19</v>
      </c>
      <c r="F117" s="199" t="s">
        <v>245</v>
      </c>
      <c r="G117" s="196"/>
      <c r="H117" s="200">
        <v>18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188</v>
      </c>
      <c r="AU117" s="206" t="s">
        <v>82</v>
      </c>
      <c r="AV117" s="13" t="s">
        <v>82</v>
      </c>
      <c r="AW117" s="13" t="s">
        <v>35</v>
      </c>
      <c r="AX117" s="13" t="s">
        <v>80</v>
      </c>
      <c r="AY117" s="206" t="s">
        <v>177</v>
      </c>
    </row>
    <row r="118" spans="1:65" s="12" customFormat="1" ht="22.8" customHeight="1">
      <c r="B118" s="161"/>
      <c r="C118" s="162"/>
      <c r="D118" s="163" t="s">
        <v>72</v>
      </c>
      <c r="E118" s="175" t="s">
        <v>198</v>
      </c>
      <c r="F118" s="175" t="s">
        <v>246</v>
      </c>
      <c r="G118" s="162"/>
      <c r="H118" s="162"/>
      <c r="I118" s="165"/>
      <c r="J118" s="176">
        <f>BK118</f>
        <v>0</v>
      </c>
      <c r="K118" s="162"/>
      <c r="L118" s="167"/>
      <c r="M118" s="168"/>
      <c r="N118" s="169"/>
      <c r="O118" s="169"/>
      <c r="P118" s="170">
        <f>SUM(P119:P161)</f>
        <v>0</v>
      </c>
      <c r="Q118" s="169"/>
      <c r="R118" s="170">
        <f>SUM(R119:R161)</f>
        <v>3.4050380000000002</v>
      </c>
      <c r="S118" s="169"/>
      <c r="T118" s="171">
        <f>SUM(T119:T161)</f>
        <v>0</v>
      </c>
      <c r="AR118" s="172" t="s">
        <v>80</v>
      </c>
      <c r="AT118" s="173" t="s">
        <v>72</v>
      </c>
      <c r="AU118" s="173" t="s">
        <v>80</v>
      </c>
      <c r="AY118" s="172" t="s">
        <v>177</v>
      </c>
      <c r="BK118" s="174">
        <f>SUM(BK119:BK161)</f>
        <v>0</v>
      </c>
    </row>
    <row r="119" spans="1:65" s="2" customFormat="1" ht="24.15" customHeight="1">
      <c r="A119" s="33"/>
      <c r="B119" s="34"/>
      <c r="C119" s="177" t="s">
        <v>247</v>
      </c>
      <c r="D119" s="177" t="s">
        <v>179</v>
      </c>
      <c r="E119" s="178" t="s">
        <v>248</v>
      </c>
      <c r="F119" s="179" t="s">
        <v>249</v>
      </c>
      <c r="G119" s="180" t="s">
        <v>250</v>
      </c>
      <c r="H119" s="181">
        <v>2430</v>
      </c>
      <c r="I119" s="182"/>
      <c r="J119" s="183">
        <f>ROUND(I119*H119,2)</f>
        <v>0</v>
      </c>
      <c r="K119" s="179" t="s">
        <v>183</v>
      </c>
      <c r="L119" s="38"/>
      <c r="M119" s="184" t="s">
        <v>19</v>
      </c>
      <c r="N119" s="185" t="s">
        <v>44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184</v>
      </c>
      <c r="AT119" s="188" t="s">
        <v>179</v>
      </c>
      <c r="AU119" s="188" t="s">
        <v>82</v>
      </c>
      <c r="AY119" s="16" t="s">
        <v>177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80</v>
      </c>
      <c r="BK119" s="189">
        <f>ROUND(I119*H119,2)</f>
        <v>0</v>
      </c>
      <c r="BL119" s="16" t="s">
        <v>184</v>
      </c>
      <c r="BM119" s="188" t="s">
        <v>251</v>
      </c>
    </row>
    <row r="120" spans="1:65" s="2" customFormat="1" ht="10.199999999999999">
      <c r="A120" s="33"/>
      <c r="B120" s="34"/>
      <c r="C120" s="35"/>
      <c r="D120" s="190" t="s">
        <v>186</v>
      </c>
      <c r="E120" s="35"/>
      <c r="F120" s="191" t="s">
        <v>252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186</v>
      </c>
      <c r="AU120" s="16" t="s">
        <v>82</v>
      </c>
    </row>
    <row r="121" spans="1:65" s="13" customFormat="1" ht="10.199999999999999">
      <c r="B121" s="195"/>
      <c r="C121" s="196"/>
      <c r="D121" s="197" t="s">
        <v>188</v>
      </c>
      <c r="E121" s="198" t="s">
        <v>19</v>
      </c>
      <c r="F121" s="199" t="s">
        <v>253</v>
      </c>
      <c r="G121" s="196"/>
      <c r="H121" s="200">
        <v>2430</v>
      </c>
      <c r="I121" s="201"/>
      <c r="J121" s="196"/>
      <c r="K121" s="196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188</v>
      </c>
      <c r="AU121" s="206" t="s">
        <v>82</v>
      </c>
      <c r="AV121" s="13" t="s">
        <v>82</v>
      </c>
      <c r="AW121" s="13" t="s">
        <v>35</v>
      </c>
      <c r="AX121" s="13" t="s">
        <v>80</v>
      </c>
      <c r="AY121" s="206" t="s">
        <v>177</v>
      </c>
    </row>
    <row r="122" spans="1:65" s="14" customFormat="1" ht="10.199999999999999">
      <c r="B122" s="207"/>
      <c r="C122" s="208"/>
      <c r="D122" s="197" t="s">
        <v>188</v>
      </c>
      <c r="E122" s="209" t="s">
        <v>19</v>
      </c>
      <c r="F122" s="210" t="s">
        <v>254</v>
      </c>
      <c r="G122" s="208"/>
      <c r="H122" s="209" t="s">
        <v>19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188</v>
      </c>
      <c r="AU122" s="216" t="s">
        <v>82</v>
      </c>
      <c r="AV122" s="14" t="s">
        <v>80</v>
      </c>
      <c r="AW122" s="14" t="s">
        <v>35</v>
      </c>
      <c r="AX122" s="14" t="s">
        <v>73</v>
      </c>
      <c r="AY122" s="216" t="s">
        <v>177</v>
      </c>
    </row>
    <row r="123" spans="1:65" s="2" customFormat="1" ht="16.5" customHeight="1">
      <c r="A123" s="33"/>
      <c r="B123" s="34"/>
      <c r="C123" s="217" t="s">
        <v>255</v>
      </c>
      <c r="D123" s="217" t="s">
        <v>191</v>
      </c>
      <c r="E123" s="218" t="s">
        <v>256</v>
      </c>
      <c r="F123" s="219" t="s">
        <v>257</v>
      </c>
      <c r="G123" s="220" t="s">
        <v>228</v>
      </c>
      <c r="H123" s="221">
        <v>48.6</v>
      </c>
      <c r="I123" s="222"/>
      <c r="J123" s="223">
        <f>ROUND(I123*H123,2)</f>
        <v>0</v>
      </c>
      <c r="K123" s="219" t="s">
        <v>183</v>
      </c>
      <c r="L123" s="224"/>
      <c r="M123" s="225" t="s">
        <v>19</v>
      </c>
      <c r="N123" s="226" t="s">
        <v>44</v>
      </c>
      <c r="O123" s="63"/>
      <c r="P123" s="186">
        <f>O123*H123</f>
        <v>0</v>
      </c>
      <c r="Q123" s="186">
        <v>1E-3</v>
      </c>
      <c r="R123" s="186">
        <f>Q123*H123</f>
        <v>4.8600000000000004E-2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195</v>
      </c>
      <c r="AT123" s="188" t="s">
        <v>191</v>
      </c>
      <c r="AU123" s="188" t="s">
        <v>82</v>
      </c>
      <c r="AY123" s="16" t="s">
        <v>177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80</v>
      </c>
      <c r="BK123" s="189">
        <f>ROUND(I123*H123,2)</f>
        <v>0</v>
      </c>
      <c r="BL123" s="16" t="s">
        <v>184</v>
      </c>
      <c r="BM123" s="188" t="s">
        <v>258</v>
      </c>
    </row>
    <row r="124" spans="1:65" s="14" customFormat="1" ht="10.199999999999999">
      <c r="B124" s="207"/>
      <c r="C124" s="208"/>
      <c r="D124" s="197" t="s">
        <v>188</v>
      </c>
      <c r="E124" s="209" t="s">
        <v>19</v>
      </c>
      <c r="F124" s="210" t="s">
        <v>259</v>
      </c>
      <c r="G124" s="208"/>
      <c r="H124" s="209" t="s">
        <v>19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188</v>
      </c>
      <c r="AU124" s="216" t="s">
        <v>82</v>
      </c>
      <c r="AV124" s="14" t="s">
        <v>80</v>
      </c>
      <c r="AW124" s="14" t="s">
        <v>35</v>
      </c>
      <c r="AX124" s="14" t="s">
        <v>73</v>
      </c>
      <c r="AY124" s="216" t="s">
        <v>177</v>
      </c>
    </row>
    <row r="125" spans="1:65" s="13" customFormat="1" ht="10.199999999999999">
      <c r="B125" s="195"/>
      <c r="C125" s="196"/>
      <c r="D125" s="197" t="s">
        <v>188</v>
      </c>
      <c r="E125" s="198" t="s">
        <v>19</v>
      </c>
      <c r="F125" s="199" t="s">
        <v>260</v>
      </c>
      <c r="G125" s="196"/>
      <c r="H125" s="200">
        <v>48.6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188</v>
      </c>
      <c r="AU125" s="206" t="s">
        <v>82</v>
      </c>
      <c r="AV125" s="13" t="s">
        <v>82</v>
      </c>
      <c r="AW125" s="13" t="s">
        <v>35</v>
      </c>
      <c r="AX125" s="13" t="s">
        <v>80</v>
      </c>
      <c r="AY125" s="206" t="s">
        <v>177</v>
      </c>
    </row>
    <row r="126" spans="1:65" s="2" customFormat="1" ht="21.75" customHeight="1">
      <c r="A126" s="33"/>
      <c r="B126" s="34"/>
      <c r="C126" s="217" t="s">
        <v>261</v>
      </c>
      <c r="D126" s="217" t="s">
        <v>191</v>
      </c>
      <c r="E126" s="218" t="s">
        <v>262</v>
      </c>
      <c r="F126" s="219" t="s">
        <v>263</v>
      </c>
      <c r="G126" s="220" t="s">
        <v>228</v>
      </c>
      <c r="H126" s="221">
        <v>75.938000000000002</v>
      </c>
      <c r="I126" s="222"/>
      <c r="J126" s="223">
        <f>ROUND(I126*H126,2)</f>
        <v>0</v>
      </c>
      <c r="K126" s="219" t="s">
        <v>183</v>
      </c>
      <c r="L126" s="224"/>
      <c r="M126" s="225" t="s">
        <v>19</v>
      </c>
      <c r="N126" s="226" t="s">
        <v>44</v>
      </c>
      <c r="O126" s="63"/>
      <c r="P126" s="186">
        <f>O126*H126</f>
        <v>0</v>
      </c>
      <c r="Q126" s="186">
        <v>1E-3</v>
      </c>
      <c r="R126" s="186">
        <f>Q126*H126</f>
        <v>7.5938000000000005E-2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195</v>
      </c>
      <c r="AT126" s="188" t="s">
        <v>191</v>
      </c>
      <c r="AU126" s="188" t="s">
        <v>82</v>
      </c>
      <c r="AY126" s="16" t="s">
        <v>177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80</v>
      </c>
      <c r="BK126" s="189">
        <f>ROUND(I126*H126,2)</f>
        <v>0</v>
      </c>
      <c r="BL126" s="16" t="s">
        <v>184</v>
      </c>
      <c r="BM126" s="188" t="s">
        <v>264</v>
      </c>
    </row>
    <row r="127" spans="1:65" s="13" customFormat="1" ht="10.199999999999999">
      <c r="B127" s="195"/>
      <c r="C127" s="196"/>
      <c r="D127" s="197" t="s">
        <v>188</v>
      </c>
      <c r="E127" s="198" t="s">
        <v>19</v>
      </c>
      <c r="F127" s="199" t="s">
        <v>265</v>
      </c>
      <c r="G127" s="196"/>
      <c r="H127" s="200">
        <v>75.938000000000002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188</v>
      </c>
      <c r="AU127" s="206" t="s">
        <v>82</v>
      </c>
      <c r="AV127" s="13" t="s">
        <v>82</v>
      </c>
      <c r="AW127" s="13" t="s">
        <v>35</v>
      </c>
      <c r="AX127" s="13" t="s">
        <v>80</v>
      </c>
      <c r="AY127" s="206" t="s">
        <v>177</v>
      </c>
    </row>
    <row r="128" spans="1:65" s="14" customFormat="1" ht="10.199999999999999">
      <c r="B128" s="207"/>
      <c r="C128" s="208"/>
      <c r="D128" s="197" t="s">
        <v>188</v>
      </c>
      <c r="E128" s="209" t="s">
        <v>19</v>
      </c>
      <c r="F128" s="210" t="s">
        <v>266</v>
      </c>
      <c r="G128" s="208"/>
      <c r="H128" s="209" t="s">
        <v>19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188</v>
      </c>
      <c r="AU128" s="216" t="s">
        <v>82</v>
      </c>
      <c r="AV128" s="14" t="s">
        <v>80</v>
      </c>
      <c r="AW128" s="14" t="s">
        <v>35</v>
      </c>
      <c r="AX128" s="14" t="s">
        <v>73</v>
      </c>
      <c r="AY128" s="216" t="s">
        <v>177</v>
      </c>
    </row>
    <row r="129" spans="1:65" s="2" customFormat="1" ht="16.5" customHeight="1">
      <c r="A129" s="33"/>
      <c r="B129" s="34"/>
      <c r="C129" s="177" t="s">
        <v>267</v>
      </c>
      <c r="D129" s="177" t="s">
        <v>179</v>
      </c>
      <c r="E129" s="178" t="s">
        <v>268</v>
      </c>
      <c r="F129" s="179" t="s">
        <v>269</v>
      </c>
      <c r="G129" s="180" t="s">
        <v>250</v>
      </c>
      <c r="H129" s="181">
        <v>810</v>
      </c>
      <c r="I129" s="182"/>
      <c r="J129" s="183">
        <f>ROUND(I129*H129,2)</f>
        <v>0</v>
      </c>
      <c r="K129" s="179" t="s">
        <v>183</v>
      </c>
      <c r="L129" s="38"/>
      <c r="M129" s="184" t="s">
        <v>19</v>
      </c>
      <c r="N129" s="185" t="s">
        <v>44</v>
      </c>
      <c r="O129" s="63"/>
      <c r="P129" s="186">
        <f>O129*H129</f>
        <v>0</v>
      </c>
      <c r="Q129" s="186">
        <v>5.0000000000000002E-5</v>
      </c>
      <c r="R129" s="186">
        <f>Q129*H129</f>
        <v>4.0500000000000001E-2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184</v>
      </c>
      <c r="AT129" s="188" t="s">
        <v>179</v>
      </c>
      <c r="AU129" s="188" t="s">
        <v>82</v>
      </c>
      <c r="AY129" s="16" t="s">
        <v>177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80</v>
      </c>
      <c r="BK129" s="189">
        <f>ROUND(I129*H129,2)</f>
        <v>0</v>
      </c>
      <c r="BL129" s="16" t="s">
        <v>184</v>
      </c>
      <c r="BM129" s="188" t="s">
        <v>270</v>
      </c>
    </row>
    <row r="130" spans="1:65" s="2" customFormat="1" ht="10.199999999999999">
      <c r="A130" s="33"/>
      <c r="B130" s="34"/>
      <c r="C130" s="35"/>
      <c r="D130" s="190" t="s">
        <v>186</v>
      </c>
      <c r="E130" s="35"/>
      <c r="F130" s="191" t="s">
        <v>271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186</v>
      </c>
      <c r="AU130" s="16" t="s">
        <v>82</v>
      </c>
    </row>
    <row r="131" spans="1:65" s="13" customFormat="1" ht="10.199999999999999">
      <c r="B131" s="195"/>
      <c r="C131" s="196"/>
      <c r="D131" s="197" t="s">
        <v>188</v>
      </c>
      <c r="E131" s="198" t="s">
        <v>19</v>
      </c>
      <c r="F131" s="199" t="s">
        <v>272</v>
      </c>
      <c r="G131" s="196"/>
      <c r="H131" s="200">
        <v>810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188</v>
      </c>
      <c r="AU131" s="206" t="s">
        <v>82</v>
      </c>
      <c r="AV131" s="13" t="s">
        <v>82</v>
      </c>
      <c r="AW131" s="13" t="s">
        <v>35</v>
      </c>
      <c r="AX131" s="13" t="s">
        <v>80</v>
      </c>
      <c r="AY131" s="206" t="s">
        <v>177</v>
      </c>
    </row>
    <row r="132" spans="1:65" s="14" customFormat="1" ht="10.199999999999999">
      <c r="B132" s="207"/>
      <c r="C132" s="208"/>
      <c r="D132" s="197" t="s">
        <v>188</v>
      </c>
      <c r="E132" s="209" t="s">
        <v>19</v>
      </c>
      <c r="F132" s="210" t="s">
        <v>273</v>
      </c>
      <c r="G132" s="208"/>
      <c r="H132" s="209" t="s">
        <v>19</v>
      </c>
      <c r="I132" s="211"/>
      <c r="J132" s="208"/>
      <c r="K132" s="208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188</v>
      </c>
      <c r="AU132" s="216" t="s">
        <v>82</v>
      </c>
      <c r="AV132" s="14" t="s">
        <v>80</v>
      </c>
      <c r="AW132" s="14" t="s">
        <v>35</v>
      </c>
      <c r="AX132" s="14" t="s">
        <v>73</v>
      </c>
      <c r="AY132" s="216" t="s">
        <v>177</v>
      </c>
    </row>
    <row r="133" spans="1:65" s="2" customFormat="1" ht="16.5" customHeight="1">
      <c r="A133" s="33"/>
      <c r="B133" s="34"/>
      <c r="C133" s="217" t="s">
        <v>8</v>
      </c>
      <c r="D133" s="217" t="s">
        <v>191</v>
      </c>
      <c r="E133" s="218" t="s">
        <v>274</v>
      </c>
      <c r="F133" s="219" t="s">
        <v>275</v>
      </c>
      <c r="G133" s="220" t="s">
        <v>19</v>
      </c>
      <c r="H133" s="221">
        <v>810</v>
      </c>
      <c r="I133" s="222"/>
      <c r="J133" s="223">
        <f>ROUND(I133*H133,2)</f>
        <v>0</v>
      </c>
      <c r="K133" s="219" t="s">
        <v>19</v>
      </c>
      <c r="L133" s="224"/>
      <c r="M133" s="225" t="s">
        <v>19</v>
      </c>
      <c r="N133" s="226" t="s">
        <v>44</v>
      </c>
      <c r="O133" s="63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8" t="s">
        <v>195</v>
      </c>
      <c r="AT133" s="188" t="s">
        <v>191</v>
      </c>
      <c r="AU133" s="188" t="s">
        <v>82</v>
      </c>
      <c r="AY133" s="16" t="s">
        <v>177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6" t="s">
        <v>80</v>
      </c>
      <c r="BK133" s="189">
        <f>ROUND(I133*H133,2)</f>
        <v>0</v>
      </c>
      <c r="BL133" s="16" t="s">
        <v>184</v>
      </c>
      <c r="BM133" s="188" t="s">
        <v>276</v>
      </c>
    </row>
    <row r="134" spans="1:65" s="2" customFormat="1" ht="16.5" customHeight="1">
      <c r="A134" s="33"/>
      <c r="B134" s="34"/>
      <c r="C134" s="177" t="s">
        <v>277</v>
      </c>
      <c r="D134" s="177" t="s">
        <v>179</v>
      </c>
      <c r="E134" s="178" t="s">
        <v>278</v>
      </c>
      <c r="F134" s="179" t="s">
        <v>279</v>
      </c>
      <c r="G134" s="180" t="s">
        <v>250</v>
      </c>
      <c r="H134" s="181">
        <v>810</v>
      </c>
      <c r="I134" s="182"/>
      <c r="J134" s="183">
        <f>ROUND(I134*H134,2)</f>
        <v>0</v>
      </c>
      <c r="K134" s="179" t="s">
        <v>183</v>
      </c>
      <c r="L134" s="38"/>
      <c r="M134" s="184" t="s">
        <v>19</v>
      </c>
      <c r="N134" s="185" t="s">
        <v>44</v>
      </c>
      <c r="O134" s="63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8" t="s">
        <v>184</v>
      </c>
      <c r="AT134" s="188" t="s">
        <v>179</v>
      </c>
      <c r="AU134" s="188" t="s">
        <v>82</v>
      </c>
      <c r="AY134" s="16" t="s">
        <v>177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6" t="s">
        <v>80</v>
      </c>
      <c r="BK134" s="189">
        <f>ROUND(I134*H134,2)</f>
        <v>0</v>
      </c>
      <c r="BL134" s="16" t="s">
        <v>184</v>
      </c>
      <c r="BM134" s="188" t="s">
        <v>280</v>
      </c>
    </row>
    <row r="135" spans="1:65" s="2" customFormat="1" ht="10.199999999999999">
      <c r="A135" s="33"/>
      <c r="B135" s="34"/>
      <c r="C135" s="35"/>
      <c r="D135" s="190" t="s">
        <v>186</v>
      </c>
      <c r="E135" s="35"/>
      <c r="F135" s="191" t="s">
        <v>281</v>
      </c>
      <c r="G135" s="35"/>
      <c r="H135" s="35"/>
      <c r="I135" s="192"/>
      <c r="J135" s="35"/>
      <c r="K135" s="35"/>
      <c r="L135" s="38"/>
      <c r="M135" s="193"/>
      <c r="N135" s="194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186</v>
      </c>
      <c r="AU135" s="16" t="s">
        <v>82</v>
      </c>
    </row>
    <row r="136" spans="1:65" s="13" customFormat="1" ht="10.199999999999999">
      <c r="B136" s="195"/>
      <c r="C136" s="196"/>
      <c r="D136" s="197" t="s">
        <v>188</v>
      </c>
      <c r="E136" s="198" t="s">
        <v>19</v>
      </c>
      <c r="F136" s="199" t="s">
        <v>272</v>
      </c>
      <c r="G136" s="196"/>
      <c r="H136" s="200">
        <v>810</v>
      </c>
      <c r="I136" s="201"/>
      <c r="J136" s="196"/>
      <c r="K136" s="196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188</v>
      </c>
      <c r="AU136" s="206" t="s">
        <v>82</v>
      </c>
      <c r="AV136" s="13" t="s">
        <v>82</v>
      </c>
      <c r="AW136" s="13" t="s">
        <v>35</v>
      </c>
      <c r="AX136" s="13" t="s">
        <v>80</v>
      </c>
      <c r="AY136" s="206" t="s">
        <v>177</v>
      </c>
    </row>
    <row r="137" spans="1:65" s="14" customFormat="1" ht="10.199999999999999">
      <c r="B137" s="207"/>
      <c r="C137" s="208"/>
      <c r="D137" s="197" t="s">
        <v>188</v>
      </c>
      <c r="E137" s="209" t="s">
        <v>19</v>
      </c>
      <c r="F137" s="210" t="s">
        <v>282</v>
      </c>
      <c r="G137" s="208"/>
      <c r="H137" s="209" t="s">
        <v>19</v>
      </c>
      <c r="I137" s="211"/>
      <c r="J137" s="208"/>
      <c r="K137" s="208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188</v>
      </c>
      <c r="AU137" s="216" t="s">
        <v>82</v>
      </c>
      <c r="AV137" s="14" t="s">
        <v>80</v>
      </c>
      <c r="AW137" s="14" t="s">
        <v>35</v>
      </c>
      <c r="AX137" s="14" t="s">
        <v>73</v>
      </c>
      <c r="AY137" s="216" t="s">
        <v>177</v>
      </c>
    </row>
    <row r="138" spans="1:65" s="2" customFormat="1" ht="33" customHeight="1">
      <c r="A138" s="33"/>
      <c r="B138" s="34"/>
      <c r="C138" s="217" t="s">
        <v>283</v>
      </c>
      <c r="D138" s="217" t="s">
        <v>191</v>
      </c>
      <c r="E138" s="218" t="s">
        <v>284</v>
      </c>
      <c r="F138" s="219" t="s">
        <v>285</v>
      </c>
      <c r="G138" s="220" t="s">
        <v>286</v>
      </c>
      <c r="H138" s="221">
        <v>810</v>
      </c>
      <c r="I138" s="222"/>
      <c r="J138" s="223">
        <f>ROUND(I138*H138,2)</f>
        <v>0</v>
      </c>
      <c r="K138" s="219" t="s">
        <v>19</v>
      </c>
      <c r="L138" s="224"/>
      <c r="M138" s="225" t="s">
        <v>19</v>
      </c>
      <c r="N138" s="226" t="s">
        <v>44</v>
      </c>
      <c r="O138" s="63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195</v>
      </c>
      <c r="AT138" s="188" t="s">
        <v>191</v>
      </c>
      <c r="AU138" s="188" t="s">
        <v>82</v>
      </c>
      <c r="AY138" s="16" t="s">
        <v>177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80</v>
      </c>
      <c r="BK138" s="189">
        <f>ROUND(I138*H138,2)</f>
        <v>0</v>
      </c>
      <c r="BL138" s="16" t="s">
        <v>184</v>
      </c>
      <c r="BM138" s="188" t="s">
        <v>287</v>
      </c>
    </row>
    <row r="139" spans="1:65" s="2" customFormat="1" ht="16.5" customHeight="1">
      <c r="A139" s="33"/>
      <c r="B139" s="34"/>
      <c r="C139" s="177" t="s">
        <v>288</v>
      </c>
      <c r="D139" s="177" t="s">
        <v>179</v>
      </c>
      <c r="E139" s="178" t="s">
        <v>289</v>
      </c>
      <c r="F139" s="179" t="s">
        <v>290</v>
      </c>
      <c r="G139" s="180" t="s">
        <v>182</v>
      </c>
      <c r="H139" s="181">
        <v>1620</v>
      </c>
      <c r="I139" s="182"/>
      <c r="J139" s="183">
        <f>ROUND(I139*H139,2)</f>
        <v>0</v>
      </c>
      <c r="K139" s="179" t="s">
        <v>183</v>
      </c>
      <c r="L139" s="38"/>
      <c r="M139" s="184" t="s">
        <v>19</v>
      </c>
      <c r="N139" s="185" t="s">
        <v>44</v>
      </c>
      <c r="O139" s="63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8" t="s">
        <v>184</v>
      </c>
      <c r="AT139" s="188" t="s">
        <v>179</v>
      </c>
      <c r="AU139" s="188" t="s">
        <v>82</v>
      </c>
      <c r="AY139" s="16" t="s">
        <v>177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6" t="s">
        <v>80</v>
      </c>
      <c r="BK139" s="189">
        <f>ROUND(I139*H139,2)</f>
        <v>0</v>
      </c>
      <c r="BL139" s="16" t="s">
        <v>184</v>
      </c>
      <c r="BM139" s="188" t="s">
        <v>291</v>
      </c>
    </row>
    <row r="140" spans="1:65" s="2" customFormat="1" ht="10.199999999999999">
      <c r="A140" s="33"/>
      <c r="B140" s="34"/>
      <c r="C140" s="35"/>
      <c r="D140" s="190" t="s">
        <v>186</v>
      </c>
      <c r="E140" s="35"/>
      <c r="F140" s="191" t="s">
        <v>292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186</v>
      </c>
      <c r="AU140" s="16" t="s">
        <v>82</v>
      </c>
    </row>
    <row r="141" spans="1:65" s="2" customFormat="1" ht="16.5" customHeight="1">
      <c r="A141" s="33"/>
      <c r="B141" s="34"/>
      <c r="C141" s="217" t="s">
        <v>293</v>
      </c>
      <c r="D141" s="217" t="s">
        <v>191</v>
      </c>
      <c r="E141" s="218" t="s">
        <v>294</v>
      </c>
      <c r="F141" s="219" t="s">
        <v>295</v>
      </c>
      <c r="G141" s="220" t="s">
        <v>296</v>
      </c>
      <c r="H141" s="221">
        <v>16.2</v>
      </c>
      <c r="I141" s="222"/>
      <c r="J141" s="223">
        <f>ROUND(I141*H141,2)</f>
        <v>0</v>
      </c>
      <c r="K141" s="219" t="s">
        <v>183</v>
      </c>
      <c r="L141" s="224"/>
      <c r="M141" s="225" t="s">
        <v>19</v>
      </c>
      <c r="N141" s="226" t="s">
        <v>44</v>
      </c>
      <c r="O141" s="63"/>
      <c r="P141" s="186">
        <f>O141*H141</f>
        <v>0</v>
      </c>
      <c r="Q141" s="186">
        <v>0.2</v>
      </c>
      <c r="R141" s="186">
        <f>Q141*H141</f>
        <v>3.24</v>
      </c>
      <c r="S141" s="186">
        <v>0</v>
      </c>
      <c r="T141" s="18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8" t="s">
        <v>195</v>
      </c>
      <c r="AT141" s="188" t="s">
        <v>191</v>
      </c>
      <c r="AU141" s="188" t="s">
        <v>82</v>
      </c>
      <c r="AY141" s="16" t="s">
        <v>177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6" t="s">
        <v>80</v>
      </c>
      <c r="BK141" s="189">
        <f>ROUND(I141*H141,2)</f>
        <v>0</v>
      </c>
      <c r="BL141" s="16" t="s">
        <v>184</v>
      </c>
      <c r="BM141" s="188" t="s">
        <v>297</v>
      </c>
    </row>
    <row r="142" spans="1:65" s="13" customFormat="1" ht="10.199999999999999">
      <c r="B142" s="195"/>
      <c r="C142" s="196"/>
      <c r="D142" s="197" t="s">
        <v>188</v>
      </c>
      <c r="E142" s="198" t="s">
        <v>19</v>
      </c>
      <c r="F142" s="199" t="s">
        <v>298</v>
      </c>
      <c r="G142" s="196"/>
      <c r="H142" s="200">
        <v>16.2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188</v>
      </c>
      <c r="AU142" s="206" t="s">
        <v>82</v>
      </c>
      <c r="AV142" s="13" t="s">
        <v>82</v>
      </c>
      <c r="AW142" s="13" t="s">
        <v>35</v>
      </c>
      <c r="AX142" s="13" t="s">
        <v>80</v>
      </c>
      <c r="AY142" s="206" t="s">
        <v>177</v>
      </c>
    </row>
    <row r="143" spans="1:65" s="2" customFormat="1" ht="16.5" customHeight="1">
      <c r="A143" s="33"/>
      <c r="B143" s="34"/>
      <c r="C143" s="177" t="s">
        <v>299</v>
      </c>
      <c r="D143" s="177" t="s">
        <v>179</v>
      </c>
      <c r="E143" s="178" t="s">
        <v>300</v>
      </c>
      <c r="F143" s="179" t="s">
        <v>301</v>
      </c>
      <c r="G143" s="180" t="s">
        <v>250</v>
      </c>
      <c r="H143" s="181">
        <v>2430</v>
      </c>
      <c r="I143" s="182"/>
      <c r="J143" s="183">
        <f>ROUND(I143*H143,2)</f>
        <v>0</v>
      </c>
      <c r="K143" s="179" t="s">
        <v>183</v>
      </c>
      <c r="L143" s="38"/>
      <c r="M143" s="184" t="s">
        <v>19</v>
      </c>
      <c r="N143" s="185" t="s">
        <v>44</v>
      </c>
      <c r="O143" s="63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8" t="s">
        <v>184</v>
      </c>
      <c r="AT143" s="188" t="s">
        <v>179</v>
      </c>
      <c r="AU143" s="188" t="s">
        <v>82</v>
      </c>
      <c r="AY143" s="16" t="s">
        <v>177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6" t="s">
        <v>80</v>
      </c>
      <c r="BK143" s="189">
        <f>ROUND(I143*H143,2)</f>
        <v>0</v>
      </c>
      <c r="BL143" s="16" t="s">
        <v>184</v>
      </c>
      <c r="BM143" s="188" t="s">
        <v>302</v>
      </c>
    </row>
    <row r="144" spans="1:65" s="2" customFormat="1" ht="10.199999999999999">
      <c r="A144" s="33"/>
      <c r="B144" s="34"/>
      <c r="C144" s="35"/>
      <c r="D144" s="190" t="s">
        <v>186</v>
      </c>
      <c r="E144" s="35"/>
      <c r="F144" s="191" t="s">
        <v>303</v>
      </c>
      <c r="G144" s="35"/>
      <c r="H144" s="35"/>
      <c r="I144" s="192"/>
      <c r="J144" s="35"/>
      <c r="K144" s="35"/>
      <c r="L144" s="38"/>
      <c r="M144" s="193"/>
      <c r="N144" s="194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186</v>
      </c>
      <c r="AU144" s="16" t="s">
        <v>82</v>
      </c>
    </row>
    <row r="145" spans="1:65" s="13" customFormat="1" ht="10.199999999999999">
      <c r="B145" s="195"/>
      <c r="C145" s="196"/>
      <c r="D145" s="197" t="s">
        <v>188</v>
      </c>
      <c r="E145" s="198" t="s">
        <v>19</v>
      </c>
      <c r="F145" s="199" t="s">
        <v>304</v>
      </c>
      <c r="G145" s="196"/>
      <c r="H145" s="200">
        <v>2430</v>
      </c>
      <c r="I145" s="201"/>
      <c r="J145" s="196"/>
      <c r="K145" s="196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188</v>
      </c>
      <c r="AU145" s="206" t="s">
        <v>82</v>
      </c>
      <c r="AV145" s="13" t="s">
        <v>82</v>
      </c>
      <c r="AW145" s="13" t="s">
        <v>35</v>
      </c>
      <c r="AX145" s="13" t="s">
        <v>80</v>
      </c>
      <c r="AY145" s="206" t="s">
        <v>177</v>
      </c>
    </row>
    <row r="146" spans="1:65" s="2" customFormat="1" ht="16.5" customHeight="1">
      <c r="A146" s="33"/>
      <c r="B146" s="34"/>
      <c r="C146" s="217" t="s">
        <v>7</v>
      </c>
      <c r="D146" s="217" t="s">
        <v>191</v>
      </c>
      <c r="E146" s="218" t="s">
        <v>305</v>
      </c>
      <c r="F146" s="219" t="s">
        <v>306</v>
      </c>
      <c r="G146" s="220" t="s">
        <v>228</v>
      </c>
      <c r="H146" s="221">
        <v>9.7200000000000006</v>
      </c>
      <c r="I146" s="222"/>
      <c r="J146" s="223">
        <f>ROUND(I146*H146,2)</f>
        <v>0</v>
      </c>
      <c r="K146" s="219" t="s">
        <v>19</v>
      </c>
      <c r="L146" s="224"/>
      <c r="M146" s="225" t="s">
        <v>19</v>
      </c>
      <c r="N146" s="226" t="s">
        <v>44</v>
      </c>
      <c r="O146" s="63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8" t="s">
        <v>195</v>
      </c>
      <c r="AT146" s="188" t="s">
        <v>191</v>
      </c>
      <c r="AU146" s="188" t="s">
        <v>82</v>
      </c>
      <c r="AY146" s="16" t="s">
        <v>177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6" t="s">
        <v>80</v>
      </c>
      <c r="BK146" s="189">
        <f>ROUND(I146*H146,2)</f>
        <v>0</v>
      </c>
      <c r="BL146" s="16" t="s">
        <v>184</v>
      </c>
      <c r="BM146" s="188" t="s">
        <v>307</v>
      </c>
    </row>
    <row r="147" spans="1:65" s="13" customFormat="1" ht="10.199999999999999">
      <c r="B147" s="195"/>
      <c r="C147" s="196"/>
      <c r="D147" s="197" t="s">
        <v>188</v>
      </c>
      <c r="E147" s="198" t="s">
        <v>19</v>
      </c>
      <c r="F147" s="199" t="s">
        <v>308</v>
      </c>
      <c r="G147" s="196"/>
      <c r="H147" s="200">
        <v>9.7200000000000006</v>
      </c>
      <c r="I147" s="201"/>
      <c r="J147" s="196"/>
      <c r="K147" s="196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188</v>
      </c>
      <c r="AU147" s="206" t="s">
        <v>82</v>
      </c>
      <c r="AV147" s="13" t="s">
        <v>82</v>
      </c>
      <c r="AW147" s="13" t="s">
        <v>35</v>
      </c>
      <c r="AX147" s="13" t="s">
        <v>80</v>
      </c>
      <c r="AY147" s="206" t="s">
        <v>177</v>
      </c>
    </row>
    <row r="148" spans="1:65" s="2" customFormat="1" ht="16.5" customHeight="1">
      <c r="A148" s="33"/>
      <c r="B148" s="34"/>
      <c r="C148" s="177" t="s">
        <v>309</v>
      </c>
      <c r="D148" s="177" t="s">
        <v>179</v>
      </c>
      <c r="E148" s="178" t="s">
        <v>310</v>
      </c>
      <c r="F148" s="179" t="s">
        <v>311</v>
      </c>
      <c r="G148" s="180" t="s">
        <v>296</v>
      </c>
      <c r="H148" s="181">
        <v>7.29</v>
      </c>
      <c r="I148" s="182"/>
      <c r="J148" s="183">
        <f>ROUND(I148*H148,2)</f>
        <v>0</v>
      </c>
      <c r="K148" s="179" t="s">
        <v>183</v>
      </c>
      <c r="L148" s="38"/>
      <c r="M148" s="184" t="s">
        <v>19</v>
      </c>
      <c r="N148" s="185" t="s">
        <v>44</v>
      </c>
      <c r="O148" s="63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8" t="s">
        <v>184</v>
      </c>
      <c r="AT148" s="188" t="s">
        <v>179</v>
      </c>
      <c r="AU148" s="188" t="s">
        <v>82</v>
      </c>
      <c r="AY148" s="16" t="s">
        <v>177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6" t="s">
        <v>80</v>
      </c>
      <c r="BK148" s="189">
        <f>ROUND(I148*H148,2)</f>
        <v>0</v>
      </c>
      <c r="BL148" s="16" t="s">
        <v>184</v>
      </c>
      <c r="BM148" s="188" t="s">
        <v>312</v>
      </c>
    </row>
    <row r="149" spans="1:65" s="2" customFormat="1" ht="10.199999999999999">
      <c r="A149" s="33"/>
      <c r="B149" s="34"/>
      <c r="C149" s="35"/>
      <c r="D149" s="190" t="s">
        <v>186</v>
      </c>
      <c r="E149" s="35"/>
      <c r="F149" s="191" t="s">
        <v>313</v>
      </c>
      <c r="G149" s="35"/>
      <c r="H149" s="35"/>
      <c r="I149" s="192"/>
      <c r="J149" s="35"/>
      <c r="K149" s="35"/>
      <c r="L149" s="38"/>
      <c r="M149" s="193"/>
      <c r="N149" s="19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186</v>
      </c>
      <c r="AU149" s="16" t="s">
        <v>82</v>
      </c>
    </row>
    <row r="150" spans="1:65" s="13" customFormat="1" ht="10.199999999999999">
      <c r="B150" s="195"/>
      <c r="C150" s="196"/>
      <c r="D150" s="197" t="s">
        <v>188</v>
      </c>
      <c r="E150" s="198" t="s">
        <v>19</v>
      </c>
      <c r="F150" s="199" t="s">
        <v>314</v>
      </c>
      <c r="G150" s="196"/>
      <c r="H150" s="200">
        <v>7.29</v>
      </c>
      <c r="I150" s="201"/>
      <c r="J150" s="196"/>
      <c r="K150" s="196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188</v>
      </c>
      <c r="AU150" s="206" t="s">
        <v>82</v>
      </c>
      <c r="AV150" s="13" t="s">
        <v>82</v>
      </c>
      <c r="AW150" s="13" t="s">
        <v>35</v>
      </c>
      <c r="AX150" s="13" t="s">
        <v>80</v>
      </c>
      <c r="AY150" s="206" t="s">
        <v>177</v>
      </c>
    </row>
    <row r="151" spans="1:65" s="14" customFormat="1" ht="10.199999999999999">
      <c r="B151" s="207"/>
      <c r="C151" s="208"/>
      <c r="D151" s="197" t="s">
        <v>188</v>
      </c>
      <c r="E151" s="209" t="s">
        <v>19</v>
      </c>
      <c r="F151" s="210" t="s">
        <v>315</v>
      </c>
      <c r="G151" s="208"/>
      <c r="H151" s="209" t="s">
        <v>19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188</v>
      </c>
      <c r="AU151" s="216" t="s">
        <v>82</v>
      </c>
      <c r="AV151" s="14" t="s">
        <v>80</v>
      </c>
      <c r="AW151" s="14" t="s">
        <v>35</v>
      </c>
      <c r="AX151" s="14" t="s">
        <v>73</v>
      </c>
      <c r="AY151" s="216" t="s">
        <v>177</v>
      </c>
    </row>
    <row r="152" spans="1:65" s="14" customFormat="1" ht="10.199999999999999">
      <c r="B152" s="207"/>
      <c r="C152" s="208"/>
      <c r="D152" s="197" t="s">
        <v>188</v>
      </c>
      <c r="E152" s="209" t="s">
        <v>19</v>
      </c>
      <c r="F152" s="210" t="s">
        <v>316</v>
      </c>
      <c r="G152" s="208"/>
      <c r="H152" s="209" t="s">
        <v>19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188</v>
      </c>
      <c r="AU152" s="216" t="s">
        <v>82</v>
      </c>
      <c r="AV152" s="14" t="s">
        <v>80</v>
      </c>
      <c r="AW152" s="14" t="s">
        <v>35</v>
      </c>
      <c r="AX152" s="14" t="s">
        <v>73</v>
      </c>
      <c r="AY152" s="216" t="s">
        <v>177</v>
      </c>
    </row>
    <row r="153" spans="1:65" s="14" customFormat="1" ht="10.199999999999999">
      <c r="B153" s="207"/>
      <c r="C153" s="208"/>
      <c r="D153" s="197" t="s">
        <v>188</v>
      </c>
      <c r="E153" s="209" t="s">
        <v>19</v>
      </c>
      <c r="F153" s="210" t="s">
        <v>317</v>
      </c>
      <c r="G153" s="208"/>
      <c r="H153" s="209" t="s">
        <v>19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188</v>
      </c>
      <c r="AU153" s="216" t="s">
        <v>82</v>
      </c>
      <c r="AV153" s="14" t="s">
        <v>80</v>
      </c>
      <c r="AW153" s="14" t="s">
        <v>35</v>
      </c>
      <c r="AX153" s="14" t="s">
        <v>73</v>
      </c>
      <c r="AY153" s="216" t="s">
        <v>177</v>
      </c>
    </row>
    <row r="154" spans="1:65" s="14" customFormat="1" ht="10.199999999999999">
      <c r="B154" s="207"/>
      <c r="C154" s="208"/>
      <c r="D154" s="197" t="s">
        <v>188</v>
      </c>
      <c r="E154" s="209" t="s">
        <v>19</v>
      </c>
      <c r="F154" s="210" t="s">
        <v>318</v>
      </c>
      <c r="G154" s="208"/>
      <c r="H154" s="209" t="s">
        <v>19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188</v>
      </c>
      <c r="AU154" s="216" t="s">
        <v>82</v>
      </c>
      <c r="AV154" s="14" t="s">
        <v>80</v>
      </c>
      <c r="AW154" s="14" t="s">
        <v>35</v>
      </c>
      <c r="AX154" s="14" t="s">
        <v>73</v>
      </c>
      <c r="AY154" s="216" t="s">
        <v>177</v>
      </c>
    </row>
    <row r="155" spans="1:65" s="2" customFormat="1" ht="16.5" customHeight="1">
      <c r="A155" s="33"/>
      <c r="B155" s="34"/>
      <c r="C155" s="177" t="s">
        <v>319</v>
      </c>
      <c r="D155" s="177" t="s">
        <v>179</v>
      </c>
      <c r="E155" s="178" t="s">
        <v>320</v>
      </c>
      <c r="F155" s="179" t="s">
        <v>321</v>
      </c>
      <c r="G155" s="180" t="s">
        <v>296</v>
      </c>
      <c r="H155" s="181">
        <v>7.29</v>
      </c>
      <c r="I155" s="182"/>
      <c r="J155" s="183">
        <f>ROUND(I155*H155,2)</f>
        <v>0</v>
      </c>
      <c r="K155" s="179" t="s">
        <v>183</v>
      </c>
      <c r="L155" s="38"/>
      <c r="M155" s="184" t="s">
        <v>19</v>
      </c>
      <c r="N155" s="185" t="s">
        <v>44</v>
      </c>
      <c r="O155" s="63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8" t="s">
        <v>184</v>
      </c>
      <c r="AT155" s="188" t="s">
        <v>179</v>
      </c>
      <c r="AU155" s="188" t="s">
        <v>82</v>
      </c>
      <c r="AY155" s="16" t="s">
        <v>177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6" t="s">
        <v>80</v>
      </c>
      <c r="BK155" s="189">
        <f>ROUND(I155*H155,2)</f>
        <v>0</v>
      </c>
      <c r="BL155" s="16" t="s">
        <v>184</v>
      </c>
      <c r="BM155" s="188" t="s">
        <v>322</v>
      </c>
    </row>
    <row r="156" spans="1:65" s="2" customFormat="1" ht="10.199999999999999">
      <c r="A156" s="33"/>
      <c r="B156" s="34"/>
      <c r="C156" s="35"/>
      <c r="D156" s="190" t="s">
        <v>186</v>
      </c>
      <c r="E156" s="35"/>
      <c r="F156" s="191" t="s">
        <v>323</v>
      </c>
      <c r="G156" s="35"/>
      <c r="H156" s="35"/>
      <c r="I156" s="192"/>
      <c r="J156" s="35"/>
      <c r="K156" s="35"/>
      <c r="L156" s="38"/>
      <c r="M156" s="193"/>
      <c r="N156" s="194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186</v>
      </c>
      <c r="AU156" s="16" t="s">
        <v>82</v>
      </c>
    </row>
    <row r="157" spans="1:65" s="2" customFormat="1" ht="16.5" customHeight="1">
      <c r="A157" s="33"/>
      <c r="B157" s="34"/>
      <c r="C157" s="177" t="s">
        <v>324</v>
      </c>
      <c r="D157" s="177" t="s">
        <v>179</v>
      </c>
      <c r="E157" s="178" t="s">
        <v>325</v>
      </c>
      <c r="F157" s="179" t="s">
        <v>326</v>
      </c>
      <c r="G157" s="180" t="s">
        <v>296</v>
      </c>
      <c r="H157" s="181">
        <v>43.74</v>
      </c>
      <c r="I157" s="182"/>
      <c r="J157" s="183">
        <f>ROUND(I157*H157,2)</f>
        <v>0</v>
      </c>
      <c r="K157" s="179" t="s">
        <v>183</v>
      </c>
      <c r="L157" s="38"/>
      <c r="M157" s="184" t="s">
        <v>19</v>
      </c>
      <c r="N157" s="185" t="s">
        <v>44</v>
      </c>
      <c r="O157" s="63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8" t="s">
        <v>184</v>
      </c>
      <c r="AT157" s="188" t="s">
        <v>179</v>
      </c>
      <c r="AU157" s="188" t="s">
        <v>82</v>
      </c>
      <c r="AY157" s="16" t="s">
        <v>177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6" t="s">
        <v>80</v>
      </c>
      <c r="BK157" s="189">
        <f>ROUND(I157*H157,2)</f>
        <v>0</v>
      </c>
      <c r="BL157" s="16" t="s">
        <v>184</v>
      </c>
      <c r="BM157" s="188" t="s">
        <v>327</v>
      </c>
    </row>
    <row r="158" spans="1:65" s="2" customFormat="1" ht="10.199999999999999">
      <c r="A158" s="33"/>
      <c r="B158" s="34"/>
      <c r="C158" s="35"/>
      <c r="D158" s="190" t="s">
        <v>186</v>
      </c>
      <c r="E158" s="35"/>
      <c r="F158" s="191" t="s">
        <v>328</v>
      </c>
      <c r="G158" s="35"/>
      <c r="H158" s="35"/>
      <c r="I158" s="192"/>
      <c r="J158" s="35"/>
      <c r="K158" s="35"/>
      <c r="L158" s="38"/>
      <c r="M158" s="193"/>
      <c r="N158" s="194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186</v>
      </c>
      <c r="AU158" s="16" t="s">
        <v>82</v>
      </c>
    </row>
    <row r="159" spans="1:65" s="13" customFormat="1" ht="10.199999999999999">
      <c r="B159" s="195"/>
      <c r="C159" s="196"/>
      <c r="D159" s="197" t="s">
        <v>188</v>
      </c>
      <c r="E159" s="198" t="s">
        <v>19</v>
      </c>
      <c r="F159" s="199" t="s">
        <v>329</v>
      </c>
      <c r="G159" s="196"/>
      <c r="H159" s="200">
        <v>43.74</v>
      </c>
      <c r="I159" s="201"/>
      <c r="J159" s="196"/>
      <c r="K159" s="196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188</v>
      </c>
      <c r="AU159" s="206" t="s">
        <v>82</v>
      </c>
      <c r="AV159" s="13" t="s">
        <v>82</v>
      </c>
      <c r="AW159" s="13" t="s">
        <v>35</v>
      </c>
      <c r="AX159" s="13" t="s">
        <v>80</v>
      </c>
      <c r="AY159" s="206" t="s">
        <v>177</v>
      </c>
    </row>
    <row r="160" spans="1:65" s="2" customFormat="1" ht="16.5" customHeight="1">
      <c r="A160" s="33"/>
      <c r="B160" s="34"/>
      <c r="C160" s="177" t="s">
        <v>330</v>
      </c>
      <c r="D160" s="177" t="s">
        <v>179</v>
      </c>
      <c r="E160" s="178" t="s">
        <v>331</v>
      </c>
      <c r="F160" s="179" t="s">
        <v>332</v>
      </c>
      <c r="G160" s="180" t="s">
        <v>333</v>
      </c>
      <c r="H160" s="181">
        <v>4.8380000000000001</v>
      </c>
      <c r="I160" s="182"/>
      <c r="J160" s="183">
        <f>ROUND(I160*H160,2)</f>
        <v>0</v>
      </c>
      <c r="K160" s="179" t="s">
        <v>183</v>
      </c>
      <c r="L160" s="38"/>
      <c r="M160" s="184" t="s">
        <v>19</v>
      </c>
      <c r="N160" s="185" t="s">
        <v>44</v>
      </c>
      <c r="O160" s="63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8" t="s">
        <v>184</v>
      </c>
      <c r="AT160" s="188" t="s">
        <v>179</v>
      </c>
      <c r="AU160" s="188" t="s">
        <v>82</v>
      </c>
      <c r="AY160" s="16" t="s">
        <v>177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6" t="s">
        <v>80</v>
      </c>
      <c r="BK160" s="189">
        <f>ROUND(I160*H160,2)</f>
        <v>0</v>
      </c>
      <c r="BL160" s="16" t="s">
        <v>184</v>
      </c>
      <c r="BM160" s="188" t="s">
        <v>334</v>
      </c>
    </row>
    <row r="161" spans="1:65" s="2" customFormat="1" ht="10.199999999999999">
      <c r="A161" s="33"/>
      <c r="B161" s="34"/>
      <c r="C161" s="35"/>
      <c r="D161" s="190" t="s">
        <v>186</v>
      </c>
      <c r="E161" s="35"/>
      <c r="F161" s="191" t="s">
        <v>335</v>
      </c>
      <c r="G161" s="35"/>
      <c r="H161" s="35"/>
      <c r="I161" s="192"/>
      <c r="J161" s="35"/>
      <c r="K161" s="35"/>
      <c r="L161" s="38"/>
      <c r="M161" s="193"/>
      <c r="N161" s="194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186</v>
      </c>
      <c r="AU161" s="16" t="s">
        <v>82</v>
      </c>
    </row>
    <row r="162" spans="1:65" s="12" customFormat="1" ht="22.8" customHeight="1">
      <c r="B162" s="161"/>
      <c r="C162" s="162"/>
      <c r="D162" s="163" t="s">
        <v>72</v>
      </c>
      <c r="E162" s="175" t="s">
        <v>184</v>
      </c>
      <c r="F162" s="175" t="s">
        <v>336</v>
      </c>
      <c r="G162" s="162"/>
      <c r="H162" s="162"/>
      <c r="I162" s="165"/>
      <c r="J162" s="176">
        <f>BK162</f>
        <v>0</v>
      </c>
      <c r="K162" s="162"/>
      <c r="L162" s="167"/>
      <c r="M162" s="168"/>
      <c r="N162" s="169"/>
      <c r="O162" s="169"/>
      <c r="P162" s="170">
        <f>SUM(P163:P178)</f>
        <v>0</v>
      </c>
      <c r="Q162" s="169"/>
      <c r="R162" s="170">
        <f>SUM(R163:R178)</f>
        <v>0</v>
      </c>
      <c r="S162" s="169"/>
      <c r="T162" s="171">
        <f>SUM(T163:T178)</f>
        <v>0</v>
      </c>
      <c r="AR162" s="172" t="s">
        <v>80</v>
      </c>
      <c r="AT162" s="173" t="s">
        <v>72</v>
      </c>
      <c r="AU162" s="173" t="s">
        <v>80</v>
      </c>
      <c r="AY162" s="172" t="s">
        <v>177</v>
      </c>
      <c r="BK162" s="174">
        <f>SUM(BK163:BK178)</f>
        <v>0</v>
      </c>
    </row>
    <row r="163" spans="1:65" s="2" customFormat="1" ht="16.5" customHeight="1">
      <c r="A163" s="33"/>
      <c r="B163" s="34"/>
      <c r="C163" s="217" t="s">
        <v>337</v>
      </c>
      <c r="D163" s="217" t="s">
        <v>191</v>
      </c>
      <c r="E163" s="218" t="s">
        <v>338</v>
      </c>
      <c r="F163" s="219" t="s">
        <v>339</v>
      </c>
      <c r="G163" s="220" t="s">
        <v>286</v>
      </c>
      <c r="H163" s="221">
        <v>130</v>
      </c>
      <c r="I163" s="222"/>
      <c r="J163" s="223">
        <f t="shared" ref="J163:J178" si="0">ROUND(I163*H163,2)</f>
        <v>0</v>
      </c>
      <c r="K163" s="219" t="s">
        <v>19</v>
      </c>
      <c r="L163" s="224"/>
      <c r="M163" s="225" t="s">
        <v>19</v>
      </c>
      <c r="N163" s="226" t="s">
        <v>44</v>
      </c>
      <c r="O163" s="63"/>
      <c r="P163" s="186">
        <f t="shared" ref="P163:P178" si="1">O163*H163</f>
        <v>0</v>
      </c>
      <c r="Q163" s="186">
        <v>0</v>
      </c>
      <c r="R163" s="186">
        <f t="shared" ref="R163:R178" si="2">Q163*H163</f>
        <v>0</v>
      </c>
      <c r="S163" s="186">
        <v>0</v>
      </c>
      <c r="T163" s="187">
        <f t="shared" ref="T163:T178" si="3"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8" t="s">
        <v>195</v>
      </c>
      <c r="AT163" s="188" t="s">
        <v>191</v>
      </c>
      <c r="AU163" s="188" t="s">
        <v>82</v>
      </c>
      <c r="AY163" s="16" t="s">
        <v>177</v>
      </c>
      <c r="BE163" s="189">
        <f t="shared" ref="BE163:BE178" si="4">IF(N163="základní",J163,0)</f>
        <v>0</v>
      </c>
      <c r="BF163" s="189">
        <f t="shared" ref="BF163:BF178" si="5">IF(N163="snížená",J163,0)</f>
        <v>0</v>
      </c>
      <c r="BG163" s="189">
        <f t="shared" ref="BG163:BG178" si="6">IF(N163="zákl. přenesená",J163,0)</f>
        <v>0</v>
      </c>
      <c r="BH163" s="189">
        <f t="shared" ref="BH163:BH178" si="7">IF(N163="sníž. přenesená",J163,0)</f>
        <v>0</v>
      </c>
      <c r="BI163" s="189">
        <f t="shared" ref="BI163:BI178" si="8">IF(N163="nulová",J163,0)</f>
        <v>0</v>
      </c>
      <c r="BJ163" s="16" t="s">
        <v>80</v>
      </c>
      <c r="BK163" s="189">
        <f t="shared" ref="BK163:BK178" si="9">ROUND(I163*H163,2)</f>
        <v>0</v>
      </c>
      <c r="BL163" s="16" t="s">
        <v>184</v>
      </c>
      <c r="BM163" s="188" t="s">
        <v>340</v>
      </c>
    </row>
    <row r="164" spans="1:65" s="2" customFormat="1" ht="16.5" customHeight="1">
      <c r="A164" s="33"/>
      <c r="B164" s="34"/>
      <c r="C164" s="217" t="s">
        <v>341</v>
      </c>
      <c r="D164" s="217" t="s">
        <v>191</v>
      </c>
      <c r="E164" s="218" t="s">
        <v>342</v>
      </c>
      <c r="F164" s="219" t="s">
        <v>343</v>
      </c>
      <c r="G164" s="220" t="s">
        <v>286</v>
      </c>
      <c r="H164" s="221">
        <v>90</v>
      </c>
      <c r="I164" s="222"/>
      <c r="J164" s="223">
        <f t="shared" si="0"/>
        <v>0</v>
      </c>
      <c r="K164" s="219" t="s">
        <v>19</v>
      </c>
      <c r="L164" s="224"/>
      <c r="M164" s="225" t="s">
        <v>19</v>
      </c>
      <c r="N164" s="226" t="s">
        <v>44</v>
      </c>
      <c r="O164" s="63"/>
      <c r="P164" s="186">
        <f t="shared" si="1"/>
        <v>0</v>
      </c>
      <c r="Q164" s="186">
        <v>0</v>
      </c>
      <c r="R164" s="186">
        <f t="shared" si="2"/>
        <v>0</v>
      </c>
      <c r="S164" s="186">
        <v>0</v>
      </c>
      <c r="T164" s="187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195</v>
      </c>
      <c r="AT164" s="188" t="s">
        <v>191</v>
      </c>
      <c r="AU164" s="188" t="s">
        <v>82</v>
      </c>
      <c r="AY164" s="16" t="s">
        <v>177</v>
      </c>
      <c r="BE164" s="189">
        <f t="shared" si="4"/>
        <v>0</v>
      </c>
      <c r="BF164" s="189">
        <f t="shared" si="5"/>
        <v>0</v>
      </c>
      <c r="BG164" s="189">
        <f t="shared" si="6"/>
        <v>0</v>
      </c>
      <c r="BH164" s="189">
        <f t="shared" si="7"/>
        <v>0</v>
      </c>
      <c r="BI164" s="189">
        <f t="shared" si="8"/>
        <v>0</v>
      </c>
      <c r="BJ164" s="16" t="s">
        <v>80</v>
      </c>
      <c r="BK164" s="189">
        <f t="shared" si="9"/>
        <v>0</v>
      </c>
      <c r="BL164" s="16" t="s">
        <v>184</v>
      </c>
      <c r="BM164" s="188" t="s">
        <v>344</v>
      </c>
    </row>
    <row r="165" spans="1:65" s="2" customFormat="1" ht="16.5" customHeight="1">
      <c r="A165" s="33"/>
      <c r="B165" s="34"/>
      <c r="C165" s="217" t="s">
        <v>345</v>
      </c>
      <c r="D165" s="217" t="s">
        <v>191</v>
      </c>
      <c r="E165" s="218" t="s">
        <v>346</v>
      </c>
      <c r="F165" s="219" t="s">
        <v>347</v>
      </c>
      <c r="G165" s="220" t="s">
        <v>286</v>
      </c>
      <c r="H165" s="221">
        <v>50</v>
      </c>
      <c r="I165" s="222"/>
      <c r="J165" s="223">
        <f t="shared" si="0"/>
        <v>0</v>
      </c>
      <c r="K165" s="219" t="s">
        <v>19</v>
      </c>
      <c r="L165" s="224"/>
      <c r="M165" s="225" t="s">
        <v>19</v>
      </c>
      <c r="N165" s="226" t="s">
        <v>44</v>
      </c>
      <c r="O165" s="63"/>
      <c r="P165" s="186">
        <f t="shared" si="1"/>
        <v>0</v>
      </c>
      <c r="Q165" s="186">
        <v>0</v>
      </c>
      <c r="R165" s="186">
        <f t="shared" si="2"/>
        <v>0</v>
      </c>
      <c r="S165" s="186">
        <v>0</v>
      </c>
      <c r="T165" s="187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8" t="s">
        <v>195</v>
      </c>
      <c r="AT165" s="188" t="s">
        <v>191</v>
      </c>
      <c r="AU165" s="188" t="s">
        <v>82</v>
      </c>
      <c r="AY165" s="16" t="s">
        <v>177</v>
      </c>
      <c r="BE165" s="189">
        <f t="shared" si="4"/>
        <v>0</v>
      </c>
      <c r="BF165" s="189">
        <f t="shared" si="5"/>
        <v>0</v>
      </c>
      <c r="BG165" s="189">
        <f t="shared" si="6"/>
        <v>0</v>
      </c>
      <c r="BH165" s="189">
        <f t="shared" si="7"/>
        <v>0</v>
      </c>
      <c r="BI165" s="189">
        <f t="shared" si="8"/>
        <v>0</v>
      </c>
      <c r="BJ165" s="16" t="s">
        <v>80</v>
      </c>
      <c r="BK165" s="189">
        <f t="shared" si="9"/>
        <v>0</v>
      </c>
      <c r="BL165" s="16" t="s">
        <v>184</v>
      </c>
      <c r="BM165" s="188" t="s">
        <v>348</v>
      </c>
    </row>
    <row r="166" spans="1:65" s="2" customFormat="1" ht="16.5" customHeight="1">
      <c r="A166" s="33"/>
      <c r="B166" s="34"/>
      <c r="C166" s="217" t="s">
        <v>349</v>
      </c>
      <c r="D166" s="217" t="s">
        <v>191</v>
      </c>
      <c r="E166" s="218" t="s">
        <v>350</v>
      </c>
      <c r="F166" s="219" t="s">
        <v>351</v>
      </c>
      <c r="G166" s="220" t="s">
        <v>286</v>
      </c>
      <c r="H166" s="221">
        <v>45</v>
      </c>
      <c r="I166" s="222"/>
      <c r="J166" s="223">
        <f t="shared" si="0"/>
        <v>0</v>
      </c>
      <c r="K166" s="219" t="s">
        <v>19</v>
      </c>
      <c r="L166" s="224"/>
      <c r="M166" s="225" t="s">
        <v>19</v>
      </c>
      <c r="N166" s="226" t="s">
        <v>44</v>
      </c>
      <c r="O166" s="63"/>
      <c r="P166" s="186">
        <f t="shared" si="1"/>
        <v>0</v>
      </c>
      <c r="Q166" s="186">
        <v>0</v>
      </c>
      <c r="R166" s="186">
        <f t="shared" si="2"/>
        <v>0</v>
      </c>
      <c r="S166" s="186">
        <v>0</v>
      </c>
      <c r="T166" s="187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195</v>
      </c>
      <c r="AT166" s="188" t="s">
        <v>191</v>
      </c>
      <c r="AU166" s="188" t="s">
        <v>82</v>
      </c>
      <c r="AY166" s="16" t="s">
        <v>177</v>
      </c>
      <c r="BE166" s="189">
        <f t="shared" si="4"/>
        <v>0</v>
      </c>
      <c r="BF166" s="189">
        <f t="shared" si="5"/>
        <v>0</v>
      </c>
      <c r="BG166" s="189">
        <f t="shared" si="6"/>
        <v>0</v>
      </c>
      <c r="BH166" s="189">
        <f t="shared" si="7"/>
        <v>0</v>
      </c>
      <c r="BI166" s="189">
        <f t="shared" si="8"/>
        <v>0</v>
      </c>
      <c r="BJ166" s="16" t="s">
        <v>80</v>
      </c>
      <c r="BK166" s="189">
        <f t="shared" si="9"/>
        <v>0</v>
      </c>
      <c r="BL166" s="16" t="s">
        <v>184</v>
      </c>
      <c r="BM166" s="188" t="s">
        <v>352</v>
      </c>
    </row>
    <row r="167" spans="1:65" s="2" customFormat="1" ht="16.5" customHeight="1">
      <c r="A167" s="33"/>
      <c r="B167" s="34"/>
      <c r="C167" s="217" t="s">
        <v>353</v>
      </c>
      <c r="D167" s="217" t="s">
        <v>191</v>
      </c>
      <c r="E167" s="218" t="s">
        <v>354</v>
      </c>
      <c r="F167" s="219" t="s">
        <v>355</v>
      </c>
      <c r="G167" s="220" t="s">
        <v>286</v>
      </c>
      <c r="H167" s="221">
        <v>90</v>
      </c>
      <c r="I167" s="222"/>
      <c r="J167" s="223">
        <f t="shared" si="0"/>
        <v>0</v>
      </c>
      <c r="K167" s="219" t="s">
        <v>19</v>
      </c>
      <c r="L167" s="224"/>
      <c r="M167" s="225" t="s">
        <v>19</v>
      </c>
      <c r="N167" s="226" t="s">
        <v>44</v>
      </c>
      <c r="O167" s="63"/>
      <c r="P167" s="186">
        <f t="shared" si="1"/>
        <v>0</v>
      </c>
      <c r="Q167" s="186">
        <v>0</v>
      </c>
      <c r="R167" s="186">
        <f t="shared" si="2"/>
        <v>0</v>
      </c>
      <c r="S167" s="186">
        <v>0</v>
      </c>
      <c r="T167" s="18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195</v>
      </c>
      <c r="AT167" s="188" t="s">
        <v>191</v>
      </c>
      <c r="AU167" s="188" t="s">
        <v>82</v>
      </c>
      <c r="AY167" s="16" t="s">
        <v>177</v>
      </c>
      <c r="BE167" s="189">
        <f t="shared" si="4"/>
        <v>0</v>
      </c>
      <c r="BF167" s="189">
        <f t="shared" si="5"/>
        <v>0</v>
      </c>
      <c r="BG167" s="189">
        <f t="shared" si="6"/>
        <v>0</v>
      </c>
      <c r="BH167" s="189">
        <f t="shared" si="7"/>
        <v>0</v>
      </c>
      <c r="BI167" s="189">
        <f t="shared" si="8"/>
        <v>0</v>
      </c>
      <c r="BJ167" s="16" t="s">
        <v>80</v>
      </c>
      <c r="BK167" s="189">
        <f t="shared" si="9"/>
        <v>0</v>
      </c>
      <c r="BL167" s="16" t="s">
        <v>184</v>
      </c>
      <c r="BM167" s="188" t="s">
        <v>356</v>
      </c>
    </row>
    <row r="168" spans="1:65" s="2" customFormat="1" ht="16.5" customHeight="1">
      <c r="A168" s="33"/>
      <c r="B168" s="34"/>
      <c r="C168" s="217" t="s">
        <v>357</v>
      </c>
      <c r="D168" s="217" t="s">
        <v>191</v>
      </c>
      <c r="E168" s="218" t="s">
        <v>358</v>
      </c>
      <c r="F168" s="219" t="s">
        <v>359</v>
      </c>
      <c r="G168" s="220" t="s">
        <v>286</v>
      </c>
      <c r="H168" s="221">
        <v>45</v>
      </c>
      <c r="I168" s="222"/>
      <c r="J168" s="223">
        <f t="shared" si="0"/>
        <v>0</v>
      </c>
      <c r="K168" s="219" t="s">
        <v>19</v>
      </c>
      <c r="L168" s="224"/>
      <c r="M168" s="225" t="s">
        <v>19</v>
      </c>
      <c r="N168" s="226" t="s">
        <v>44</v>
      </c>
      <c r="O168" s="63"/>
      <c r="P168" s="186">
        <f t="shared" si="1"/>
        <v>0</v>
      </c>
      <c r="Q168" s="186">
        <v>0</v>
      </c>
      <c r="R168" s="186">
        <f t="shared" si="2"/>
        <v>0</v>
      </c>
      <c r="S168" s="186">
        <v>0</v>
      </c>
      <c r="T168" s="18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8" t="s">
        <v>195</v>
      </c>
      <c r="AT168" s="188" t="s">
        <v>191</v>
      </c>
      <c r="AU168" s="188" t="s">
        <v>82</v>
      </c>
      <c r="AY168" s="16" t="s">
        <v>177</v>
      </c>
      <c r="BE168" s="189">
        <f t="shared" si="4"/>
        <v>0</v>
      </c>
      <c r="BF168" s="189">
        <f t="shared" si="5"/>
        <v>0</v>
      </c>
      <c r="BG168" s="189">
        <f t="shared" si="6"/>
        <v>0</v>
      </c>
      <c r="BH168" s="189">
        <f t="shared" si="7"/>
        <v>0</v>
      </c>
      <c r="BI168" s="189">
        <f t="shared" si="8"/>
        <v>0</v>
      </c>
      <c r="BJ168" s="16" t="s">
        <v>80</v>
      </c>
      <c r="BK168" s="189">
        <f t="shared" si="9"/>
        <v>0</v>
      </c>
      <c r="BL168" s="16" t="s">
        <v>184</v>
      </c>
      <c r="BM168" s="188" t="s">
        <v>360</v>
      </c>
    </row>
    <row r="169" spans="1:65" s="2" customFormat="1" ht="16.5" customHeight="1">
      <c r="A169" s="33"/>
      <c r="B169" s="34"/>
      <c r="C169" s="217" t="s">
        <v>361</v>
      </c>
      <c r="D169" s="217" t="s">
        <v>191</v>
      </c>
      <c r="E169" s="218" t="s">
        <v>362</v>
      </c>
      <c r="F169" s="219" t="s">
        <v>363</v>
      </c>
      <c r="G169" s="220" t="s">
        <v>286</v>
      </c>
      <c r="H169" s="221">
        <v>40</v>
      </c>
      <c r="I169" s="222"/>
      <c r="J169" s="223">
        <f t="shared" si="0"/>
        <v>0</v>
      </c>
      <c r="K169" s="219" t="s">
        <v>19</v>
      </c>
      <c r="L169" s="224"/>
      <c r="M169" s="225" t="s">
        <v>19</v>
      </c>
      <c r="N169" s="226" t="s">
        <v>44</v>
      </c>
      <c r="O169" s="63"/>
      <c r="P169" s="186">
        <f t="shared" si="1"/>
        <v>0</v>
      </c>
      <c r="Q169" s="186">
        <v>0</v>
      </c>
      <c r="R169" s="186">
        <f t="shared" si="2"/>
        <v>0</v>
      </c>
      <c r="S169" s="186">
        <v>0</v>
      </c>
      <c r="T169" s="18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195</v>
      </c>
      <c r="AT169" s="188" t="s">
        <v>191</v>
      </c>
      <c r="AU169" s="188" t="s">
        <v>82</v>
      </c>
      <c r="AY169" s="16" t="s">
        <v>177</v>
      </c>
      <c r="BE169" s="189">
        <f t="shared" si="4"/>
        <v>0</v>
      </c>
      <c r="BF169" s="189">
        <f t="shared" si="5"/>
        <v>0</v>
      </c>
      <c r="BG169" s="189">
        <f t="shared" si="6"/>
        <v>0</v>
      </c>
      <c r="BH169" s="189">
        <f t="shared" si="7"/>
        <v>0</v>
      </c>
      <c r="BI169" s="189">
        <f t="shared" si="8"/>
        <v>0</v>
      </c>
      <c r="BJ169" s="16" t="s">
        <v>80</v>
      </c>
      <c r="BK169" s="189">
        <f t="shared" si="9"/>
        <v>0</v>
      </c>
      <c r="BL169" s="16" t="s">
        <v>184</v>
      </c>
      <c r="BM169" s="188" t="s">
        <v>364</v>
      </c>
    </row>
    <row r="170" spans="1:65" s="2" customFormat="1" ht="16.5" customHeight="1">
      <c r="A170" s="33"/>
      <c r="B170" s="34"/>
      <c r="C170" s="217" t="s">
        <v>365</v>
      </c>
      <c r="D170" s="217" t="s">
        <v>191</v>
      </c>
      <c r="E170" s="218" t="s">
        <v>366</v>
      </c>
      <c r="F170" s="219" t="s">
        <v>367</v>
      </c>
      <c r="G170" s="220" t="s">
        <v>286</v>
      </c>
      <c r="H170" s="221">
        <v>140</v>
      </c>
      <c r="I170" s="222"/>
      <c r="J170" s="223">
        <f t="shared" si="0"/>
        <v>0</v>
      </c>
      <c r="K170" s="219" t="s">
        <v>19</v>
      </c>
      <c r="L170" s="224"/>
      <c r="M170" s="225" t="s">
        <v>19</v>
      </c>
      <c r="N170" s="226" t="s">
        <v>44</v>
      </c>
      <c r="O170" s="63"/>
      <c r="P170" s="186">
        <f t="shared" si="1"/>
        <v>0</v>
      </c>
      <c r="Q170" s="186">
        <v>0</v>
      </c>
      <c r="R170" s="186">
        <f t="shared" si="2"/>
        <v>0</v>
      </c>
      <c r="S170" s="186">
        <v>0</v>
      </c>
      <c r="T170" s="18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195</v>
      </c>
      <c r="AT170" s="188" t="s">
        <v>191</v>
      </c>
      <c r="AU170" s="188" t="s">
        <v>82</v>
      </c>
      <c r="AY170" s="16" t="s">
        <v>177</v>
      </c>
      <c r="BE170" s="189">
        <f t="shared" si="4"/>
        <v>0</v>
      </c>
      <c r="BF170" s="189">
        <f t="shared" si="5"/>
        <v>0</v>
      </c>
      <c r="BG170" s="189">
        <f t="shared" si="6"/>
        <v>0</v>
      </c>
      <c r="BH170" s="189">
        <f t="shared" si="7"/>
        <v>0</v>
      </c>
      <c r="BI170" s="189">
        <f t="shared" si="8"/>
        <v>0</v>
      </c>
      <c r="BJ170" s="16" t="s">
        <v>80</v>
      </c>
      <c r="BK170" s="189">
        <f t="shared" si="9"/>
        <v>0</v>
      </c>
      <c r="BL170" s="16" t="s">
        <v>184</v>
      </c>
      <c r="BM170" s="188" t="s">
        <v>368</v>
      </c>
    </row>
    <row r="171" spans="1:65" s="2" customFormat="1" ht="16.5" customHeight="1">
      <c r="A171" s="33"/>
      <c r="B171" s="34"/>
      <c r="C171" s="217" t="s">
        <v>369</v>
      </c>
      <c r="D171" s="217" t="s">
        <v>191</v>
      </c>
      <c r="E171" s="218" t="s">
        <v>370</v>
      </c>
      <c r="F171" s="219" t="s">
        <v>371</v>
      </c>
      <c r="G171" s="220" t="s">
        <v>286</v>
      </c>
      <c r="H171" s="221">
        <v>180</v>
      </c>
      <c r="I171" s="222"/>
      <c r="J171" s="223">
        <f t="shared" si="0"/>
        <v>0</v>
      </c>
      <c r="K171" s="219" t="s">
        <v>19</v>
      </c>
      <c r="L171" s="224"/>
      <c r="M171" s="225" t="s">
        <v>19</v>
      </c>
      <c r="N171" s="226" t="s">
        <v>44</v>
      </c>
      <c r="O171" s="63"/>
      <c r="P171" s="186">
        <f t="shared" si="1"/>
        <v>0</v>
      </c>
      <c r="Q171" s="186">
        <v>0</v>
      </c>
      <c r="R171" s="186">
        <f t="shared" si="2"/>
        <v>0</v>
      </c>
      <c r="S171" s="186">
        <v>0</v>
      </c>
      <c r="T171" s="18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8" t="s">
        <v>195</v>
      </c>
      <c r="AT171" s="188" t="s">
        <v>191</v>
      </c>
      <c r="AU171" s="188" t="s">
        <v>82</v>
      </c>
      <c r="AY171" s="16" t="s">
        <v>177</v>
      </c>
      <c r="BE171" s="189">
        <f t="shared" si="4"/>
        <v>0</v>
      </c>
      <c r="BF171" s="189">
        <f t="shared" si="5"/>
        <v>0</v>
      </c>
      <c r="BG171" s="189">
        <f t="shared" si="6"/>
        <v>0</v>
      </c>
      <c r="BH171" s="189">
        <f t="shared" si="7"/>
        <v>0</v>
      </c>
      <c r="BI171" s="189">
        <f t="shared" si="8"/>
        <v>0</v>
      </c>
      <c r="BJ171" s="16" t="s">
        <v>80</v>
      </c>
      <c r="BK171" s="189">
        <f t="shared" si="9"/>
        <v>0</v>
      </c>
      <c r="BL171" s="16" t="s">
        <v>184</v>
      </c>
      <c r="BM171" s="188" t="s">
        <v>372</v>
      </c>
    </row>
    <row r="172" spans="1:65" s="2" customFormat="1" ht="16.5" customHeight="1">
      <c r="A172" s="33"/>
      <c r="B172" s="34"/>
      <c r="C172" s="217" t="s">
        <v>373</v>
      </c>
      <c r="D172" s="217" t="s">
        <v>191</v>
      </c>
      <c r="E172" s="218" t="s">
        <v>374</v>
      </c>
      <c r="F172" s="219" t="s">
        <v>375</v>
      </c>
      <c r="G172" s="220" t="s">
        <v>286</v>
      </c>
      <c r="H172" s="221">
        <v>260</v>
      </c>
      <c r="I172" s="222"/>
      <c r="J172" s="223">
        <f t="shared" si="0"/>
        <v>0</v>
      </c>
      <c r="K172" s="219" t="s">
        <v>19</v>
      </c>
      <c r="L172" s="224"/>
      <c r="M172" s="225" t="s">
        <v>19</v>
      </c>
      <c r="N172" s="226" t="s">
        <v>44</v>
      </c>
      <c r="O172" s="63"/>
      <c r="P172" s="186">
        <f t="shared" si="1"/>
        <v>0</v>
      </c>
      <c r="Q172" s="186">
        <v>0</v>
      </c>
      <c r="R172" s="186">
        <f t="shared" si="2"/>
        <v>0</v>
      </c>
      <c r="S172" s="186">
        <v>0</v>
      </c>
      <c r="T172" s="18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8" t="s">
        <v>195</v>
      </c>
      <c r="AT172" s="188" t="s">
        <v>191</v>
      </c>
      <c r="AU172" s="188" t="s">
        <v>82</v>
      </c>
      <c r="AY172" s="16" t="s">
        <v>177</v>
      </c>
      <c r="BE172" s="189">
        <f t="shared" si="4"/>
        <v>0</v>
      </c>
      <c r="BF172" s="189">
        <f t="shared" si="5"/>
        <v>0</v>
      </c>
      <c r="BG172" s="189">
        <f t="shared" si="6"/>
        <v>0</v>
      </c>
      <c r="BH172" s="189">
        <f t="shared" si="7"/>
        <v>0</v>
      </c>
      <c r="BI172" s="189">
        <f t="shared" si="8"/>
        <v>0</v>
      </c>
      <c r="BJ172" s="16" t="s">
        <v>80</v>
      </c>
      <c r="BK172" s="189">
        <f t="shared" si="9"/>
        <v>0</v>
      </c>
      <c r="BL172" s="16" t="s">
        <v>184</v>
      </c>
      <c r="BM172" s="188" t="s">
        <v>376</v>
      </c>
    </row>
    <row r="173" spans="1:65" s="2" customFormat="1" ht="16.5" customHeight="1">
      <c r="A173" s="33"/>
      <c r="B173" s="34"/>
      <c r="C173" s="217" t="s">
        <v>377</v>
      </c>
      <c r="D173" s="217" t="s">
        <v>191</v>
      </c>
      <c r="E173" s="218" t="s">
        <v>378</v>
      </c>
      <c r="F173" s="219" t="s">
        <v>379</v>
      </c>
      <c r="G173" s="220" t="s">
        <v>286</v>
      </c>
      <c r="H173" s="221">
        <v>280</v>
      </c>
      <c r="I173" s="222"/>
      <c r="J173" s="223">
        <f t="shared" si="0"/>
        <v>0</v>
      </c>
      <c r="K173" s="219" t="s">
        <v>19</v>
      </c>
      <c r="L173" s="224"/>
      <c r="M173" s="225" t="s">
        <v>19</v>
      </c>
      <c r="N173" s="226" t="s">
        <v>44</v>
      </c>
      <c r="O173" s="63"/>
      <c r="P173" s="186">
        <f t="shared" si="1"/>
        <v>0</v>
      </c>
      <c r="Q173" s="186">
        <v>0</v>
      </c>
      <c r="R173" s="186">
        <f t="shared" si="2"/>
        <v>0</v>
      </c>
      <c r="S173" s="186">
        <v>0</v>
      </c>
      <c r="T173" s="18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195</v>
      </c>
      <c r="AT173" s="188" t="s">
        <v>191</v>
      </c>
      <c r="AU173" s="188" t="s">
        <v>82</v>
      </c>
      <c r="AY173" s="16" t="s">
        <v>177</v>
      </c>
      <c r="BE173" s="189">
        <f t="shared" si="4"/>
        <v>0</v>
      </c>
      <c r="BF173" s="189">
        <f t="shared" si="5"/>
        <v>0</v>
      </c>
      <c r="BG173" s="189">
        <f t="shared" si="6"/>
        <v>0</v>
      </c>
      <c r="BH173" s="189">
        <f t="shared" si="7"/>
        <v>0</v>
      </c>
      <c r="BI173" s="189">
        <f t="shared" si="8"/>
        <v>0</v>
      </c>
      <c r="BJ173" s="16" t="s">
        <v>80</v>
      </c>
      <c r="BK173" s="189">
        <f t="shared" si="9"/>
        <v>0</v>
      </c>
      <c r="BL173" s="16" t="s">
        <v>184</v>
      </c>
      <c r="BM173" s="188" t="s">
        <v>380</v>
      </c>
    </row>
    <row r="174" spans="1:65" s="2" customFormat="1" ht="16.5" customHeight="1">
      <c r="A174" s="33"/>
      <c r="B174" s="34"/>
      <c r="C174" s="217" t="s">
        <v>381</v>
      </c>
      <c r="D174" s="217" t="s">
        <v>191</v>
      </c>
      <c r="E174" s="218" t="s">
        <v>382</v>
      </c>
      <c r="F174" s="219" t="s">
        <v>383</v>
      </c>
      <c r="G174" s="220" t="s">
        <v>286</v>
      </c>
      <c r="H174" s="221">
        <v>360</v>
      </c>
      <c r="I174" s="222"/>
      <c r="J174" s="223">
        <f t="shared" si="0"/>
        <v>0</v>
      </c>
      <c r="K174" s="219" t="s">
        <v>19</v>
      </c>
      <c r="L174" s="224"/>
      <c r="M174" s="225" t="s">
        <v>19</v>
      </c>
      <c r="N174" s="226" t="s">
        <v>44</v>
      </c>
      <c r="O174" s="63"/>
      <c r="P174" s="186">
        <f t="shared" si="1"/>
        <v>0</v>
      </c>
      <c r="Q174" s="186">
        <v>0</v>
      </c>
      <c r="R174" s="186">
        <f t="shared" si="2"/>
        <v>0</v>
      </c>
      <c r="S174" s="186">
        <v>0</v>
      </c>
      <c r="T174" s="187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195</v>
      </c>
      <c r="AT174" s="188" t="s">
        <v>191</v>
      </c>
      <c r="AU174" s="188" t="s">
        <v>82</v>
      </c>
      <c r="AY174" s="16" t="s">
        <v>177</v>
      </c>
      <c r="BE174" s="189">
        <f t="shared" si="4"/>
        <v>0</v>
      </c>
      <c r="BF174" s="189">
        <f t="shared" si="5"/>
        <v>0</v>
      </c>
      <c r="BG174" s="189">
        <f t="shared" si="6"/>
        <v>0</v>
      </c>
      <c r="BH174" s="189">
        <f t="shared" si="7"/>
        <v>0</v>
      </c>
      <c r="BI174" s="189">
        <f t="shared" si="8"/>
        <v>0</v>
      </c>
      <c r="BJ174" s="16" t="s">
        <v>80</v>
      </c>
      <c r="BK174" s="189">
        <f t="shared" si="9"/>
        <v>0</v>
      </c>
      <c r="BL174" s="16" t="s">
        <v>184</v>
      </c>
      <c r="BM174" s="188" t="s">
        <v>384</v>
      </c>
    </row>
    <row r="175" spans="1:65" s="2" customFormat="1" ht="16.5" customHeight="1">
      <c r="A175" s="33"/>
      <c r="B175" s="34"/>
      <c r="C175" s="217" t="s">
        <v>385</v>
      </c>
      <c r="D175" s="217" t="s">
        <v>191</v>
      </c>
      <c r="E175" s="218" t="s">
        <v>386</v>
      </c>
      <c r="F175" s="219" t="s">
        <v>387</v>
      </c>
      <c r="G175" s="220" t="s">
        <v>286</v>
      </c>
      <c r="H175" s="221">
        <v>380</v>
      </c>
      <c r="I175" s="222"/>
      <c r="J175" s="223">
        <f t="shared" si="0"/>
        <v>0</v>
      </c>
      <c r="K175" s="219" t="s">
        <v>19</v>
      </c>
      <c r="L175" s="224"/>
      <c r="M175" s="225" t="s">
        <v>19</v>
      </c>
      <c r="N175" s="226" t="s">
        <v>44</v>
      </c>
      <c r="O175" s="63"/>
      <c r="P175" s="186">
        <f t="shared" si="1"/>
        <v>0</v>
      </c>
      <c r="Q175" s="186">
        <v>0</v>
      </c>
      <c r="R175" s="186">
        <f t="shared" si="2"/>
        <v>0</v>
      </c>
      <c r="S175" s="186">
        <v>0</v>
      </c>
      <c r="T175" s="18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195</v>
      </c>
      <c r="AT175" s="188" t="s">
        <v>191</v>
      </c>
      <c r="AU175" s="188" t="s">
        <v>82</v>
      </c>
      <c r="AY175" s="16" t="s">
        <v>177</v>
      </c>
      <c r="BE175" s="189">
        <f t="shared" si="4"/>
        <v>0</v>
      </c>
      <c r="BF175" s="189">
        <f t="shared" si="5"/>
        <v>0</v>
      </c>
      <c r="BG175" s="189">
        <f t="shared" si="6"/>
        <v>0</v>
      </c>
      <c r="BH175" s="189">
        <f t="shared" si="7"/>
        <v>0</v>
      </c>
      <c r="BI175" s="189">
        <f t="shared" si="8"/>
        <v>0</v>
      </c>
      <c r="BJ175" s="16" t="s">
        <v>80</v>
      </c>
      <c r="BK175" s="189">
        <f t="shared" si="9"/>
        <v>0</v>
      </c>
      <c r="BL175" s="16" t="s">
        <v>184</v>
      </c>
      <c r="BM175" s="188" t="s">
        <v>388</v>
      </c>
    </row>
    <row r="176" spans="1:65" s="2" customFormat="1" ht="16.5" customHeight="1">
      <c r="A176" s="33"/>
      <c r="B176" s="34"/>
      <c r="C176" s="217" t="s">
        <v>389</v>
      </c>
      <c r="D176" s="217" t="s">
        <v>191</v>
      </c>
      <c r="E176" s="218" t="s">
        <v>390</v>
      </c>
      <c r="F176" s="219" t="s">
        <v>391</v>
      </c>
      <c r="G176" s="220" t="s">
        <v>286</v>
      </c>
      <c r="H176" s="221">
        <v>80</v>
      </c>
      <c r="I176" s="222"/>
      <c r="J176" s="223">
        <f t="shared" si="0"/>
        <v>0</v>
      </c>
      <c r="K176" s="219" t="s">
        <v>19</v>
      </c>
      <c r="L176" s="224"/>
      <c r="M176" s="225" t="s">
        <v>19</v>
      </c>
      <c r="N176" s="226" t="s">
        <v>44</v>
      </c>
      <c r="O176" s="63"/>
      <c r="P176" s="186">
        <f t="shared" si="1"/>
        <v>0</v>
      </c>
      <c r="Q176" s="186">
        <v>0</v>
      </c>
      <c r="R176" s="186">
        <f t="shared" si="2"/>
        <v>0</v>
      </c>
      <c r="S176" s="186">
        <v>0</v>
      </c>
      <c r="T176" s="187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8" t="s">
        <v>195</v>
      </c>
      <c r="AT176" s="188" t="s">
        <v>191</v>
      </c>
      <c r="AU176" s="188" t="s">
        <v>82</v>
      </c>
      <c r="AY176" s="16" t="s">
        <v>177</v>
      </c>
      <c r="BE176" s="189">
        <f t="shared" si="4"/>
        <v>0</v>
      </c>
      <c r="BF176" s="189">
        <f t="shared" si="5"/>
        <v>0</v>
      </c>
      <c r="BG176" s="189">
        <f t="shared" si="6"/>
        <v>0</v>
      </c>
      <c r="BH176" s="189">
        <f t="shared" si="7"/>
        <v>0</v>
      </c>
      <c r="BI176" s="189">
        <f t="shared" si="8"/>
        <v>0</v>
      </c>
      <c r="BJ176" s="16" t="s">
        <v>80</v>
      </c>
      <c r="BK176" s="189">
        <f t="shared" si="9"/>
        <v>0</v>
      </c>
      <c r="BL176" s="16" t="s">
        <v>184</v>
      </c>
      <c r="BM176" s="188" t="s">
        <v>392</v>
      </c>
    </row>
    <row r="177" spans="1:65" s="2" customFormat="1" ht="16.5" customHeight="1">
      <c r="A177" s="33"/>
      <c r="B177" s="34"/>
      <c r="C177" s="217" t="s">
        <v>393</v>
      </c>
      <c r="D177" s="217" t="s">
        <v>191</v>
      </c>
      <c r="E177" s="218" t="s">
        <v>394</v>
      </c>
      <c r="F177" s="219" t="s">
        <v>395</v>
      </c>
      <c r="G177" s="220" t="s">
        <v>286</v>
      </c>
      <c r="H177" s="221">
        <v>50</v>
      </c>
      <c r="I177" s="222"/>
      <c r="J177" s="223">
        <f t="shared" si="0"/>
        <v>0</v>
      </c>
      <c r="K177" s="219" t="s">
        <v>19</v>
      </c>
      <c r="L177" s="224"/>
      <c r="M177" s="225" t="s">
        <v>19</v>
      </c>
      <c r="N177" s="226" t="s">
        <v>44</v>
      </c>
      <c r="O177" s="63"/>
      <c r="P177" s="186">
        <f t="shared" si="1"/>
        <v>0</v>
      </c>
      <c r="Q177" s="186">
        <v>0</v>
      </c>
      <c r="R177" s="186">
        <f t="shared" si="2"/>
        <v>0</v>
      </c>
      <c r="S177" s="186">
        <v>0</v>
      </c>
      <c r="T177" s="187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8" t="s">
        <v>195</v>
      </c>
      <c r="AT177" s="188" t="s">
        <v>191</v>
      </c>
      <c r="AU177" s="188" t="s">
        <v>82</v>
      </c>
      <c r="AY177" s="16" t="s">
        <v>177</v>
      </c>
      <c r="BE177" s="189">
        <f t="shared" si="4"/>
        <v>0</v>
      </c>
      <c r="BF177" s="189">
        <f t="shared" si="5"/>
        <v>0</v>
      </c>
      <c r="BG177" s="189">
        <f t="shared" si="6"/>
        <v>0</v>
      </c>
      <c r="BH177" s="189">
        <f t="shared" si="7"/>
        <v>0</v>
      </c>
      <c r="BI177" s="189">
        <f t="shared" si="8"/>
        <v>0</v>
      </c>
      <c r="BJ177" s="16" t="s">
        <v>80</v>
      </c>
      <c r="BK177" s="189">
        <f t="shared" si="9"/>
        <v>0</v>
      </c>
      <c r="BL177" s="16" t="s">
        <v>184</v>
      </c>
      <c r="BM177" s="188" t="s">
        <v>396</v>
      </c>
    </row>
    <row r="178" spans="1:65" s="2" customFormat="1" ht="16.5" customHeight="1">
      <c r="A178" s="33"/>
      <c r="B178" s="34"/>
      <c r="C178" s="217" t="s">
        <v>397</v>
      </c>
      <c r="D178" s="217" t="s">
        <v>191</v>
      </c>
      <c r="E178" s="218" t="s">
        <v>398</v>
      </c>
      <c r="F178" s="219" t="s">
        <v>399</v>
      </c>
      <c r="G178" s="220" t="s">
        <v>286</v>
      </c>
      <c r="H178" s="221">
        <v>210</v>
      </c>
      <c r="I178" s="222"/>
      <c r="J178" s="223">
        <f t="shared" si="0"/>
        <v>0</v>
      </c>
      <c r="K178" s="219" t="s">
        <v>19</v>
      </c>
      <c r="L178" s="224"/>
      <c r="M178" s="225" t="s">
        <v>19</v>
      </c>
      <c r="N178" s="226" t="s">
        <v>44</v>
      </c>
      <c r="O178" s="63"/>
      <c r="P178" s="186">
        <f t="shared" si="1"/>
        <v>0</v>
      </c>
      <c r="Q178" s="186">
        <v>0</v>
      </c>
      <c r="R178" s="186">
        <f t="shared" si="2"/>
        <v>0</v>
      </c>
      <c r="S178" s="186">
        <v>0</v>
      </c>
      <c r="T178" s="187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195</v>
      </c>
      <c r="AT178" s="188" t="s">
        <v>191</v>
      </c>
      <c r="AU178" s="188" t="s">
        <v>82</v>
      </c>
      <c r="AY178" s="16" t="s">
        <v>177</v>
      </c>
      <c r="BE178" s="189">
        <f t="shared" si="4"/>
        <v>0</v>
      </c>
      <c r="BF178" s="189">
        <f t="shared" si="5"/>
        <v>0</v>
      </c>
      <c r="BG178" s="189">
        <f t="shared" si="6"/>
        <v>0</v>
      </c>
      <c r="BH178" s="189">
        <f t="shared" si="7"/>
        <v>0</v>
      </c>
      <c r="BI178" s="189">
        <f t="shared" si="8"/>
        <v>0</v>
      </c>
      <c r="BJ178" s="16" t="s">
        <v>80</v>
      </c>
      <c r="BK178" s="189">
        <f t="shared" si="9"/>
        <v>0</v>
      </c>
      <c r="BL178" s="16" t="s">
        <v>184</v>
      </c>
      <c r="BM178" s="188" t="s">
        <v>400</v>
      </c>
    </row>
    <row r="179" spans="1:65" s="12" customFormat="1" ht="25.95" customHeight="1">
      <c r="B179" s="161"/>
      <c r="C179" s="162"/>
      <c r="D179" s="163" t="s">
        <v>72</v>
      </c>
      <c r="E179" s="164" t="s">
        <v>401</v>
      </c>
      <c r="F179" s="164" t="s">
        <v>402</v>
      </c>
      <c r="G179" s="162"/>
      <c r="H179" s="162"/>
      <c r="I179" s="165"/>
      <c r="J179" s="166">
        <f>BK179</f>
        <v>0</v>
      </c>
      <c r="K179" s="162"/>
      <c r="L179" s="167"/>
      <c r="M179" s="168"/>
      <c r="N179" s="169"/>
      <c r="O179" s="169"/>
      <c r="P179" s="170">
        <f>P180+P188</f>
        <v>0</v>
      </c>
      <c r="Q179" s="169"/>
      <c r="R179" s="170">
        <f>R180+R188</f>
        <v>0</v>
      </c>
      <c r="S179" s="169"/>
      <c r="T179" s="171">
        <f>T180+T188</f>
        <v>0</v>
      </c>
      <c r="AR179" s="172" t="s">
        <v>210</v>
      </c>
      <c r="AT179" s="173" t="s">
        <v>72</v>
      </c>
      <c r="AU179" s="173" t="s">
        <v>73</v>
      </c>
      <c r="AY179" s="172" t="s">
        <v>177</v>
      </c>
      <c r="BK179" s="174">
        <f>BK180+BK188</f>
        <v>0</v>
      </c>
    </row>
    <row r="180" spans="1:65" s="12" customFormat="1" ht="22.8" customHeight="1">
      <c r="B180" s="161"/>
      <c r="C180" s="162"/>
      <c r="D180" s="163" t="s">
        <v>72</v>
      </c>
      <c r="E180" s="175" t="s">
        <v>403</v>
      </c>
      <c r="F180" s="175" t="s">
        <v>404</v>
      </c>
      <c r="G180" s="162"/>
      <c r="H180" s="162"/>
      <c r="I180" s="165"/>
      <c r="J180" s="176">
        <f>BK180</f>
        <v>0</v>
      </c>
      <c r="K180" s="162"/>
      <c r="L180" s="167"/>
      <c r="M180" s="168"/>
      <c r="N180" s="169"/>
      <c r="O180" s="169"/>
      <c r="P180" s="170">
        <f>SUM(P181:P187)</f>
        <v>0</v>
      </c>
      <c r="Q180" s="169"/>
      <c r="R180" s="170">
        <f>SUM(R181:R187)</f>
        <v>0</v>
      </c>
      <c r="S180" s="169"/>
      <c r="T180" s="171">
        <f>SUM(T181:T187)</f>
        <v>0</v>
      </c>
      <c r="AR180" s="172" t="s">
        <v>210</v>
      </c>
      <c r="AT180" s="173" t="s">
        <v>72</v>
      </c>
      <c r="AU180" s="173" t="s">
        <v>80</v>
      </c>
      <c r="AY180" s="172" t="s">
        <v>177</v>
      </c>
      <c r="BK180" s="174">
        <f>SUM(BK181:BK187)</f>
        <v>0</v>
      </c>
    </row>
    <row r="181" spans="1:65" s="2" customFormat="1" ht="16.5" customHeight="1">
      <c r="A181" s="33"/>
      <c r="B181" s="34"/>
      <c r="C181" s="177" t="s">
        <v>405</v>
      </c>
      <c r="D181" s="177" t="s">
        <v>179</v>
      </c>
      <c r="E181" s="178" t="s">
        <v>406</v>
      </c>
      <c r="F181" s="179" t="s">
        <v>407</v>
      </c>
      <c r="G181" s="180" t="s">
        <v>243</v>
      </c>
      <c r="H181" s="181">
        <v>1200</v>
      </c>
      <c r="I181" s="182"/>
      <c r="J181" s="183">
        <f>ROUND(I181*H181,2)</f>
        <v>0</v>
      </c>
      <c r="K181" s="179" t="s">
        <v>183</v>
      </c>
      <c r="L181" s="38"/>
      <c r="M181" s="184" t="s">
        <v>19</v>
      </c>
      <c r="N181" s="185" t="s">
        <v>44</v>
      </c>
      <c r="O181" s="63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8" t="s">
        <v>408</v>
      </c>
      <c r="AT181" s="188" t="s">
        <v>179</v>
      </c>
      <c r="AU181" s="188" t="s">
        <v>82</v>
      </c>
      <c r="AY181" s="16" t="s">
        <v>177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6" t="s">
        <v>80</v>
      </c>
      <c r="BK181" s="189">
        <f>ROUND(I181*H181,2)</f>
        <v>0</v>
      </c>
      <c r="BL181" s="16" t="s">
        <v>408</v>
      </c>
      <c r="BM181" s="188" t="s">
        <v>409</v>
      </c>
    </row>
    <row r="182" spans="1:65" s="2" customFormat="1" ht="10.199999999999999">
      <c r="A182" s="33"/>
      <c r="B182" s="34"/>
      <c r="C182" s="35"/>
      <c r="D182" s="190" t="s">
        <v>186</v>
      </c>
      <c r="E182" s="35"/>
      <c r="F182" s="191" t="s">
        <v>410</v>
      </c>
      <c r="G182" s="35"/>
      <c r="H182" s="35"/>
      <c r="I182" s="192"/>
      <c r="J182" s="35"/>
      <c r="K182" s="35"/>
      <c r="L182" s="38"/>
      <c r="M182" s="193"/>
      <c r="N182" s="194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186</v>
      </c>
      <c r="AU182" s="16" t="s">
        <v>82</v>
      </c>
    </row>
    <row r="183" spans="1:65" s="2" customFormat="1" ht="16.5" customHeight="1">
      <c r="A183" s="33"/>
      <c r="B183" s="34"/>
      <c r="C183" s="177" t="s">
        <v>411</v>
      </c>
      <c r="D183" s="177" t="s">
        <v>179</v>
      </c>
      <c r="E183" s="178" t="s">
        <v>412</v>
      </c>
      <c r="F183" s="179" t="s">
        <v>413</v>
      </c>
      <c r="G183" s="180" t="s">
        <v>414</v>
      </c>
      <c r="H183" s="181">
        <v>1</v>
      </c>
      <c r="I183" s="182"/>
      <c r="J183" s="183">
        <f>ROUND(I183*H183,2)</f>
        <v>0</v>
      </c>
      <c r="K183" s="179" t="s">
        <v>183</v>
      </c>
      <c r="L183" s="38"/>
      <c r="M183" s="184" t="s">
        <v>19</v>
      </c>
      <c r="N183" s="185" t="s">
        <v>44</v>
      </c>
      <c r="O183" s="63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8" t="s">
        <v>408</v>
      </c>
      <c r="AT183" s="188" t="s">
        <v>179</v>
      </c>
      <c r="AU183" s="188" t="s">
        <v>82</v>
      </c>
      <c r="AY183" s="16" t="s">
        <v>177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6" t="s">
        <v>80</v>
      </c>
      <c r="BK183" s="189">
        <f>ROUND(I183*H183,2)</f>
        <v>0</v>
      </c>
      <c r="BL183" s="16" t="s">
        <v>408</v>
      </c>
      <c r="BM183" s="188" t="s">
        <v>415</v>
      </c>
    </row>
    <row r="184" spans="1:65" s="2" customFormat="1" ht="10.199999999999999">
      <c r="A184" s="33"/>
      <c r="B184" s="34"/>
      <c r="C184" s="35"/>
      <c r="D184" s="190" t="s">
        <v>186</v>
      </c>
      <c r="E184" s="35"/>
      <c r="F184" s="191" t="s">
        <v>416</v>
      </c>
      <c r="G184" s="35"/>
      <c r="H184" s="35"/>
      <c r="I184" s="192"/>
      <c r="J184" s="35"/>
      <c r="K184" s="35"/>
      <c r="L184" s="38"/>
      <c r="M184" s="193"/>
      <c r="N184" s="194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186</v>
      </c>
      <c r="AU184" s="16" t="s">
        <v>82</v>
      </c>
    </row>
    <row r="185" spans="1:65" s="2" customFormat="1" ht="16.5" customHeight="1">
      <c r="A185" s="33"/>
      <c r="B185" s="34"/>
      <c r="C185" s="177" t="s">
        <v>417</v>
      </c>
      <c r="D185" s="177" t="s">
        <v>179</v>
      </c>
      <c r="E185" s="178" t="s">
        <v>418</v>
      </c>
      <c r="F185" s="179" t="s">
        <v>419</v>
      </c>
      <c r="G185" s="180" t="s">
        <v>414</v>
      </c>
      <c r="H185" s="181">
        <v>1</v>
      </c>
      <c r="I185" s="182"/>
      <c r="J185" s="183">
        <f>ROUND(I185*H185,2)</f>
        <v>0</v>
      </c>
      <c r="K185" s="179" t="s">
        <v>183</v>
      </c>
      <c r="L185" s="38"/>
      <c r="M185" s="184" t="s">
        <v>19</v>
      </c>
      <c r="N185" s="185" t="s">
        <v>44</v>
      </c>
      <c r="O185" s="63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8" t="s">
        <v>408</v>
      </c>
      <c r="AT185" s="188" t="s">
        <v>179</v>
      </c>
      <c r="AU185" s="188" t="s">
        <v>82</v>
      </c>
      <c r="AY185" s="16" t="s">
        <v>177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6" t="s">
        <v>80</v>
      </c>
      <c r="BK185" s="189">
        <f>ROUND(I185*H185,2)</f>
        <v>0</v>
      </c>
      <c r="BL185" s="16" t="s">
        <v>408</v>
      </c>
      <c r="BM185" s="188" t="s">
        <v>420</v>
      </c>
    </row>
    <row r="186" spans="1:65" s="2" customFormat="1" ht="10.199999999999999">
      <c r="A186" s="33"/>
      <c r="B186" s="34"/>
      <c r="C186" s="35"/>
      <c r="D186" s="190" t="s">
        <v>186</v>
      </c>
      <c r="E186" s="35"/>
      <c r="F186" s="191" t="s">
        <v>421</v>
      </c>
      <c r="G186" s="35"/>
      <c r="H186" s="35"/>
      <c r="I186" s="192"/>
      <c r="J186" s="35"/>
      <c r="K186" s="35"/>
      <c r="L186" s="38"/>
      <c r="M186" s="193"/>
      <c r="N186" s="194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186</v>
      </c>
      <c r="AU186" s="16" t="s">
        <v>82</v>
      </c>
    </row>
    <row r="187" spans="1:65" s="2" customFormat="1" ht="16.5" customHeight="1">
      <c r="A187" s="33"/>
      <c r="B187" s="34"/>
      <c r="C187" s="177" t="s">
        <v>422</v>
      </c>
      <c r="D187" s="177" t="s">
        <v>179</v>
      </c>
      <c r="E187" s="178" t="s">
        <v>423</v>
      </c>
      <c r="F187" s="179" t="s">
        <v>424</v>
      </c>
      <c r="G187" s="180" t="s">
        <v>414</v>
      </c>
      <c r="H187" s="181">
        <v>1</v>
      </c>
      <c r="I187" s="182"/>
      <c r="J187" s="183">
        <f>ROUND(I187*H187,2)</f>
        <v>0</v>
      </c>
      <c r="K187" s="179" t="s">
        <v>19</v>
      </c>
      <c r="L187" s="38"/>
      <c r="M187" s="184" t="s">
        <v>19</v>
      </c>
      <c r="N187" s="185" t="s">
        <v>44</v>
      </c>
      <c r="O187" s="63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8" t="s">
        <v>408</v>
      </c>
      <c r="AT187" s="188" t="s">
        <v>179</v>
      </c>
      <c r="AU187" s="188" t="s">
        <v>82</v>
      </c>
      <c r="AY187" s="16" t="s">
        <v>177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6" t="s">
        <v>80</v>
      </c>
      <c r="BK187" s="189">
        <f>ROUND(I187*H187,2)</f>
        <v>0</v>
      </c>
      <c r="BL187" s="16" t="s">
        <v>408</v>
      </c>
      <c r="BM187" s="188" t="s">
        <v>425</v>
      </c>
    </row>
    <row r="188" spans="1:65" s="12" customFormat="1" ht="22.8" customHeight="1">
      <c r="B188" s="161"/>
      <c r="C188" s="162"/>
      <c r="D188" s="163" t="s">
        <v>72</v>
      </c>
      <c r="E188" s="175" t="s">
        <v>426</v>
      </c>
      <c r="F188" s="175" t="s">
        <v>427</v>
      </c>
      <c r="G188" s="162"/>
      <c r="H188" s="162"/>
      <c r="I188" s="165"/>
      <c r="J188" s="176">
        <f>BK188</f>
        <v>0</v>
      </c>
      <c r="K188" s="162"/>
      <c r="L188" s="167"/>
      <c r="M188" s="168"/>
      <c r="N188" s="169"/>
      <c r="O188" s="169"/>
      <c r="P188" s="170">
        <f>SUM(P189:P190)</f>
        <v>0</v>
      </c>
      <c r="Q188" s="169"/>
      <c r="R188" s="170">
        <f>SUM(R189:R190)</f>
        <v>0</v>
      </c>
      <c r="S188" s="169"/>
      <c r="T188" s="171">
        <f>SUM(T189:T190)</f>
        <v>0</v>
      </c>
      <c r="AR188" s="172" t="s">
        <v>210</v>
      </c>
      <c r="AT188" s="173" t="s">
        <v>72</v>
      </c>
      <c r="AU188" s="173" t="s">
        <v>80</v>
      </c>
      <c r="AY188" s="172" t="s">
        <v>177</v>
      </c>
      <c r="BK188" s="174">
        <f>SUM(BK189:BK190)</f>
        <v>0</v>
      </c>
    </row>
    <row r="189" spans="1:65" s="2" customFormat="1" ht="16.5" customHeight="1">
      <c r="A189" s="33"/>
      <c r="B189" s="34"/>
      <c r="C189" s="177" t="s">
        <v>428</v>
      </c>
      <c r="D189" s="177" t="s">
        <v>179</v>
      </c>
      <c r="E189" s="178" t="s">
        <v>429</v>
      </c>
      <c r="F189" s="179" t="s">
        <v>430</v>
      </c>
      <c r="G189" s="180" t="s">
        <v>431</v>
      </c>
      <c r="H189" s="181">
        <v>1</v>
      </c>
      <c r="I189" s="182"/>
      <c r="J189" s="183">
        <f>ROUND(I189*H189,2)</f>
        <v>0</v>
      </c>
      <c r="K189" s="179" t="s">
        <v>183</v>
      </c>
      <c r="L189" s="38"/>
      <c r="M189" s="184" t="s">
        <v>19</v>
      </c>
      <c r="N189" s="185" t="s">
        <v>44</v>
      </c>
      <c r="O189" s="63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8" t="s">
        <v>408</v>
      </c>
      <c r="AT189" s="188" t="s">
        <v>179</v>
      </c>
      <c r="AU189" s="188" t="s">
        <v>82</v>
      </c>
      <c r="AY189" s="16" t="s">
        <v>177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6" t="s">
        <v>80</v>
      </c>
      <c r="BK189" s="189">
        <f>ROUND(I189*H189,2)</f>
        <v>0</v>
      </c>
      <c r="BL189" s="16" t="s">
        <v>408</v>
      </c>
      <c r="BM189" s="188" t="s">
        <v>432</v>
      </c>
    </row>
    <row r="190" spans="1:65" s="2" customFormat="1" ht="10.199999999999999">
      <c r="A190" s="33"/>
      <c r="B190" s="34"/>
      <c r="C190" s="35"/>
      <c r="D190" s="190" t="s">
        <v>186</v>
      </c>
      <c r="E190" s="35"/>
      <c r="F190" s="191" t="s">
        <v>433</v>
      </c>
      <c r="G190" s="35"/>
      <c r="H190" s="35"/>
      <c r="I190" s="192"/>
      <c r="J190" s="35"/>
      <c r="K190" s="35"/>
      <c r="L190" s="38"/>
      <c r="M190" s="227"/>
      <c r="N190" s="228"/>
      <c r="O190" s="229"/>
      <c r="P190" s="229"/>
      <c r="Q190" s="229"/>
      <c r="R190" s="229"/>
      <c r="S190" s="229"/>
      <c r="T190" s="23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186</v>
      </c>
      <c r="AU190" s="16" t="s">
        <v>82</v>
      </c>
    </row>
    <row r="191" spans="1:65" s="2" customFormat="1" ht="6.9" customHeight="1">
      <c r="A191" s="33"/>
      <c r="B191" s="46"/>
      <c r="C191" s="47"/>
      <c r="D191" s="47"/>
      <c r="E191" s="47"/>
      <c r="F191" s="47"/>
      <c r="G191" s="47"/>
      <c r="H191" s="47"/>
      <c r="I191" s="47"/>
      <c r="J191" s="47"/>
      <c r="K191" s="47"/>
      <c r="L191" s="38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algorithmName="SHA-512" hashValue="ZGqc/ghblUAt9OrtDeK192gpvozVlHbkhBXie4gtqYc1CBWn9pOm7bggI30LYxVp2pzaAOOumzM+eoiTZ+T9GA==" saltValue="CWfAmrbcDY1EsFqaSQ7/aAFeM65zTHgR6nM1WgUvS0rTTImn/bccv6fwlROYraqvJARFItuDJXgiEdeV/boFsQ==" spinCount="100000" sheet="1" objects="1" scenarios="1" formatColumns="0" formatRows="0" autoFilter="0"/>
  <autoFilter ref="C86:K190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7" r:id="rId2" xr:uid="{00000000-0004-0000-0100-000001000000}"/>
    <hyperlink ref="F101" r:id="rId3" xr:uid="{00000000-0004-0000-0100-000002000000}"/>
    <hyperlink ref="F103" r:id="rId4" xr:uid="{00000000-0004-0000-0100-000003000000}"/>
    <hyperlink ref="F105" r:id="rId5" xr:uid="{00000000-0004-0000-0100-000004000000}"/>
    <hyperlink ref="F107" r:id="rId6" xr:uid="{00000000-0004-0000-0100-000005000000}"/>
    <hyperlink ref="F120" r:id="rId7" xr:uid="{00000000-0004-0000-0100-000006000000}"/>
    <hyperlink ref="F130" r:id="rId8" xr:uid="{00000000-0004-0000-0100-000007000000}"/>
    <hyperlink ref="F135" r:id="rId9" xr:uid="{00000000-0004-0000-0100-000008000000}"/>
    <hyperlink ref="F140" r:id="rId10" xr:uid="{00000000-0004-0000-0100-000009000000}"/>
    <hyperlink ref="F144" r:id="rId11" xr:uid="{00000000-0004-0000-0100-00000A000000}"/>
    <hyperlink ref="F149" r:id="rId12" xr:uid="{00000000-0004-0000-0100-00000B000000}"/>
    <hyperlink ref="F156" r:id="rId13" xr:uid="{00000000-0004-0000-0100-00000C000000}"/>
    <hyperlink ref="F158" r:id="rId14" xr:uid="{00000000-0004-0000-0100-00000D000000}"/>
    <hyperlink ref="F161" r:id="rId15" xr:uid="{00000000-0004-0000-0100-00000E000000}"/>
    <hyperlink ref="F182" r:id="rId16" xr:uid="{00000000-0004-0000-0100-00000F000000}"/>
    <hyperlink ref="F184" r:id="rId17" xr:uid="{00000000-0004-0000-0100-000010000000}"/>
    <hyperlink ref="F186" r:id="rId18" xr:uid="{00000000-0004-0000-0100-000011000000}"/>
    <hyperlink ref="F190" r:id="rId19" xr:uid="{00000000-0004-0000-01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139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663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706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664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663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SO-5-2N -  TEO5 - následná péče 2.rok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 3732,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707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663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SO-5-2N -  TEO5 - následná péče 2.rok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 3732,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1.62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1.62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82</v>
      </c>
      <c r="F89" s="175" t="s">
        <v>708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1.62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240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8250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709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699</v>
      </c>
      <c r="G92" s="196"/>
      <c r="H92" s="200">
        <v>8250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247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81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710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700</v>
      </c>
      <c r="G95" s="196"/>
      <c r="H95" s="200">
        <v>81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255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8.1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1.62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711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701</v>
      </c>
      <c r="G98" s="196"/>
      <c r="H98" s="200">
        <v>8.1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261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16.2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712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577</v>
      </c>
      <c r="G101" s="196"/>
      <c r="H101" s="200">
        <v>16.2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267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1215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713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702</v>
      </c>
      <c r="G105" s="196"/>
      <c r="H105" s="200">
        <v>1215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8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4.8600000000000003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714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703</v>
      </c>
      <c r="G107" s="196"/>
      <c r="H107" s="200">
        <v>4.8600000000000003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277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58.32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715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704</v>
      </c>
      <c r="G110" s="196"/>
      <c r="H110" s="200">
        <v>58.32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283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58.32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716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288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349.92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717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705</v>
      </c>
      <c r="G116" s="196"/>
      <c r="H116" s="200">
        <v>349.92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mIpYKZeFV6/Nweq8fub9lamQECI7lBHeybFOhs2eV/qiEnn7CR2vwGTVXn766S5OG1RHJojD1OcHOzlUgpkM8Q==" saltValue="hMXG/WiI6E6QqaHPUu6eWkpHRCHZ8NHMnOSkjXCGGtfQsU522kxbx8XDVWW53+r3o46AvX3G08EfUqEVkhNXJg==" spinCount="100000" sheet="1" objects="1" scenarios="1" formatColumns="0" formatRows="0" autoFilter="0"/>
  <autoFilter ref="C86:K116" xr:uid="{00000000-0009-0000-0000-00001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1300-000000000000}"/>
    <hyperlink ref="F94" r:id="rId2" xr:uid="{00000000-0004-0000-1300-000001000000}"/>
    <hyperlink ref="F100" r:id="rId3" xr:uid="{00000000-0004-0000-1300-000002000000}"/>
    <hyperlink ref="F104" r:id="rId4" xr:uid="{00000000-0004-0000-1300-000003000000}"/>
    <hyperlink ref="F109" r:id="rId5" xr:uid="{00000000-0004-0000-1300-000004000000}"/>
    <hyperlink ref="F113" r:id="rId6" xr:uid="{00000000-0004-0000-1300-000005000000}"/>
    <hyperlink ref="F115" r:id="rId7" xr:uid="{00000000-0004-0000-13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142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663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718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664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663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SO-5-3N -  TEO5 - následná péče 3.rok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 3732,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719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663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SO-5-3N -  TEO5 - následná péče 3.rok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 3732,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1.62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1.62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198</v>
      </c>
      <c r="F89" s="175" t="s">
        <v>720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1.62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293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8250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721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699</v>
      </c>
      <c r="G92" s="196"/>
      <c r="H92" s="200">
        <v>8250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299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81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722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700</v>
      </c>
      <c r="G95" s="196"/>
      <c r="H95" s="200">
        <v>81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7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8.1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1.62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723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701</v>
      </c>
      <c r="G98" s="196"/>
      <c r="H98" s="200">
        <v>8.1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309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16.2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724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577</v>
      </c>
      <c r="G101" s="196"/>
      <c r="H101" s="200">
        <v>16.2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319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1215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725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702</v>
      </c>
      <c r="G105" s="196"/>
      <c r="H105" s="200">
        <v>1215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324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4.8600000000000003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726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703</v>
      </c>
      <c r="G107" s="196"/>
      <c r="H107" s="200">
        <v>4.8600000000000003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330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58.32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727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704</v>
      </c>
      <c r="G110" s="196"/>
      <c r="H110" s="200">
        <v>58.32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337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58.32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728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341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349.92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729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705</v>
      </c>
      <c r="G116" s="196"/>
      <c r="H116" s="200">
        <v>349.92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uaUHQwex7Smwhu7yBmt5erveaDhRXajYNsyhJtMYpUssNvJzn1by5qqw/21iiJ0yhb6cU3TWX3yRLnII8q289A==" saltValue="xwrRuw5ScpNf8AYxyOvetjNooodm4enM8KM9orgO2hzKQnw7ydkc2U37i0QZYYqGKNKk+CRxj7BwvRzChDPxqw==" spinCount="100000" sheet="1" objects="1" scenarios="1" formatColumns="0" formatRows="0" autoFilter="0"/>
  <autoFilter ref="C86:K116" xr:uid="{00000000-0009-0000-0000-00001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1400-000000000000}"/>
    <hyperlink ref="F94" r:id="rId2" xr:uid="{00000000-0004-0000-1400-000001000000}"/>
    <hyperlink ref="F100" r:id="rId3" xr:uid="{00000000-0004-0000-1400-000002000000}"/>
    <hyperlink ref="F104" r:id="rId4" xr:uid="{00000000-0004-0000-1400-000003000000}"/>
    <hyperlink ref="F109" r:id="rId5" xr:uid="{00000000-0004-0000-1400-000004000000}"/>
    <hyperlink ref="F113" r:id="rId6" xr:uid="{00000000-0004-0000-1400-000005000000}"/>
    <hyperlink ref="F115" r:id="rId7" xr:uid="{00000000-0004-0000-14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88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145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435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146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145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SO-1-1N - TEO1 - následná péče 1.rok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3593, 3688 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436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145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SO-1-1N - TEO1 - následná péče 1.rok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3593, 3688 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3.24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3.24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437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3.24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80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11204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440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442</v>
      </c>
      <c r="G92" s="196"/>
      <c r="H92" s="200">
        <v>11204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82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162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443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444</v>
      </c>
      <c r="G95" s="196"/>
      <c r="H95" s="200">
        <v>162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198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16.2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3.24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446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447</v>
      </c>
      <c r="G98" s="196"/>
      <c r="H98" s="200">
        <v>16.2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184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25.2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451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453</v>
      </c>
      <c r="G101" s="196"/>
      <c r="H101" s="200">
        <v>25.2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210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2430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455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456</v>
      </c>
      <c r="G105" s="196"/>
      <c r="H105" s="200">
        <v>2430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215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9.7200000000000006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459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460</v>
      </c>
      <c r="G107" s="196"/>
      <c r="H107" s="200">
        <v>9.7200000000000006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220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116.64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461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462</v>
      </c>
      <c r="G110" s="196"/>
      <c r="H110" s="200">
        <v>116.64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195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116.64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464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233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699.84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465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466</v>
      </c>
      <c r="G116" s="196"/>
      <c r="H116" s="200">
        <v>699.84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BPR1c9epDmID9MvPc5KG03f25kDyop/1HUKEbAMyVMMHxq6asWDvUI7QYMOJgFTm+gQ9VB1GgA5ZkuL74Jw8wQ==" saltValue="QTi9K8XI7BHClXHD1n6kto56G8Ei3/aIkMS33Ya91YVOG2zyQO/WPEbwB+XE7ZLV/pSYydX1bHHkSnnyN/3nsw==" spinCount="100000" sheet="1" objects="1" scenarios="1" formatColumns="0" formatRows="0" autoFilter="0"/>
  <autoFilter ref="C86:K116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200-000000000000}"/>
    <hyperlink ref="F94" r:id="rId2" xr:uid="{00000000-0004-0000-0200-000001000000}"/>
    <hyperlink ref="F100" r:id="rId3" xr:uid="{00000000-0004-0000-0200-000002000000}"/>
    <hyperlink ref="F104" r:id="rId4" xr:uid="{00000000-0004-0000-0200-000003000000}"/>
    <hyperlink ref="F109" r:id="rId5" xr:uid="{00000000-0004-0000-0200-000004000000}"/>
    <hyperlink ref="F113" r:id="rId6" xr:uid="{00000000-0004-0000-0200-000005000000}"/>
    <hyperlink ref="F115" r:id="rId7" xr:uid="{00000000-0004-0000-02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91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145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467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146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145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SO-1-2N - TEO1 - následná péče 2.rok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3593, 3688 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468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145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SO-1-2N - TEO1 - následná péče 2.rok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3593, 3688 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3.24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3.24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82</v>
      </c>
      <c r="F89" s="175" t="s">
        <v>469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3.24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240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11204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470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442</v>
      </c>
      <c r="G92" s="196"/>
      <c r="H92" s="200">
        <v>11204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247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162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471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444</v>
      </c>
      <c r="G95" s="196"/>
      <c r="H95" s="200">
        <v>162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255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16.2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3.24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472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447</v>
      </c>
      <c r="G98" s="196"/>
      <c r="H98" s="200">
        <v>16.2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261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25.2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473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453</v>
      </c>
      <c r="G101" s="196"/>
      <c r="H101" s="200">
        <v>25.2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267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2430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474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456</v>
      </c>
      <c r="G105" s="196"/>
      <c r="H105" s="200">
        <v>2430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8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9.7200000000000006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475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460</v>
      </c>
      <c r="G107" s="196"/>
      <c r="H107" s="200">
        <v>9.7200000000000006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277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116.64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476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462</v>
      </c>
      <c r="G110" s="196"/>
      <c r="H110" s="200">
        <v>116.64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283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116.64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477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288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699.84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478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466</v>
      </c>
      <c r="G116" s="196"/>
      <c r="H116" s="200">
        <v>699.84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qXt2NB5fg0QkngCn5mkGNg7p697tergHLz+wlprEh1pGWVkgc5GHNMWNYRSchHU3YOXMHkWGykVNl+nUashDQw==" saltValue="KkKncYnqe9Q/VMSpyycTm4dqfnUFcE/zs6AFgYhDQgtGoc5DaGJPB5D2EPSnUr0M3U7Z2NqkxMw9LzWhT+iOXg==" spinCount="100000" sheet="1" objects="1" scenarios="1" formatColumns="0" formatRows="0" autoFilter="0"/>
  <autoFilter ref="C86:K116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300-000000000000}"/>
    <hyperlink ref="F94" r:id="rId2" xr:uid="{00000000-0004-0000-0300-000001000000}"/>
    <hyperlink ref="F100" r:id="rId3" xr:uid="{00000000-0004-0000-0300-000002000000}"/>
    <hyperlink ref="F104" r:id="rId4" xr:uid="{00000000-0004-0000-0300-000003000000}"/>
    <hyperlink ref="F109" r:id="rId5" xr:uid="{00000000-0004-0000-0300-000004000000}"/>
    <hyperlink ref="F113" r:id="rId6" xr:uid="{00000000-0004-0000-0300-000005000000}"/>
    <hyperlink ref="F115" r:id="rId7" xr:uid="{00000000-0004-0000-03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94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145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479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146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145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SO-1-3N - TEO1 - následná péče 3.rok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3593, 3688 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480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145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SO-1-3N - TEO1 - následná péče 3.rok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3593, 3688 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3.24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3.24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198</v>
      </c>
      <c r="F89" s="175" t="s">
        <v>481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3.24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293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11204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482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442</v>
      </c>
      <c r="G92" s="196"/>
      <c r="H92" s="200">
        <v>11204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299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162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483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444</v>
      </c>
      <c r="G95" s="196"/>
      <c r="H95" s="200">
        <v>162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7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16.2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3.24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484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447</v>
      </c>
      <c r="G98" s="196"/>
      <c r="H98" s="200">
        <v>16.2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309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25.2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485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453</v>
      </c>
      <c r="G101" s="196"/>
      <c r="H101" s="200">
        <v>25.2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319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2430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486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456</v>
      </c>
      <c r="G105" s="196"/>
      <c r="H105" s="200">
        <v>2430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324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9.7200000000000006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487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460</v>
      </c>
      <c r="G107" s="196"/>
      <c r="H107" s="200">
        <v>9.7200000000000006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330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116.64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488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462</v>
      </c>
      <c r="G110" s="196"/>
      <c r="H110" s="200">
        <v>116.64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337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116.64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489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341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699.84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490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466</v>
      </c>
      <c r="G116" s="196"/>
      <c r="H116" s="200">
        <v>699.84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ncBHuzJ7w9JHQ2Dbb4S9TFH4q6tUUH+UuK8OP1923B4V/jbZp+sS4uEIdDMY6iXqJ9CbpGE6MqGzskoKER6iww==" saltValue="yAeFmDCXpsWp23dRAwE5TCu8Pbr1fRj4OIFHAVF9rCuY/SmuhQbnHNQFJO4S4SNwnZ5eNu9vA0Nx5fXKa7omhw==" spinCount="100000" sheet="1" objects="1" scenarios="1" formatColumns="0" formatRows="0" autoFilter="0"/>
  <autoFilter ref="C86:K116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400-000000000000}"/>
    <hyperlink ref="F94" r:id="rId2" xr:uid="{00000000-0004-0000-0400-000001000000}"/>
    <hyperlink ref="F100" r:id="rId3" xr:uid="{00000000-0004-0000-0400-000002000000}"/>
    <hyperlink ref="F104" r:id="rId4" xr:uid="{00000000-0004-0000-0400-000003000000}"/>
    <hyperlink ref="F109" r:id="rId5" xr:uid="{00000000-0004-0000-0400-000004000000}"/>
    <hyperlink ref="F113" r:id="rId6" xr:uid="{00000000-0004-0000-0400-000005000000}"/>
    <hyperlink ref="F115" r:id="rId7" xr:uid="{00000000-0004-0000-04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97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144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491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492</v>
      </c>
      <c r="G12" s="33"/>
      <c r="H12" s="33"/>
      <c r="I12" s="111" t="s">
        <v>23</v>
      </c>
      <c r="J12" s="113" t="str">
        <f>'Rekapitulace stavby'!AN8</f>
        <v>27. 10. 2023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27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147</v>
      </c>
      <c r="F15" s="33"/>
      <c r="G15" s="33"/>
      <c r="H15" s="33"/>
      <c r="I15" s="111" t="s">
        <v>29</v>
      </c>
      <c r="J15" s="102" t="s">
        <v>148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149</v>
      </c>
      <c r="F21" s="33"/>
      <c r="G21" s="33"/>
      <c r="H21" s="33"/>
      <c r="I21" s="111" t="s">
        <v>29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36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37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19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ROUND(J87,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43</v>
      </c>
      <c r="E33" s="111" t="s">
        <v>44</v>
      </c>
      <c r="F33" s="122">
        <f>ROUND((SUM(BE87:BE189)),  2)</f>
        <v>0</v>
      </c>
      <c r="G33" s="33"/>
      <c r="H33" s="33"/>
      <c r="I33" s="123">
        <v>0.21</v>
      </c>
      <c r="J33" s="122">
        <f>ROUND(((SUM(BE87:BE189))*I33),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45</v>
      </c>
      <c r="F34" s="122">
        <f>ROUND((SUM(BF87:BF189)),  2)</f>
        <v>0</v>
      </c>
      <c r="G34" s="33"/>
      <c r="H34" s="33"/>
      <c r="I34" s="123">
        <v>0.15</v>
      </c>
      <c r="J34" s="122">
        <f>ROUND(((SUM(BF87:BF189))*I34),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46</v>
      </c>
      <c r="F35" s="122">
        <f>ROUND((SUM(BG87:BG189)),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47</v>
      </c>
      <c r="F36" s="122">
        <f>ROUND((SUM(BH87:BH189)),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48</v>
      </c>
      <c r="F37" s="122">
        <f>ROUND((SUM(BI87:BI189)),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hidden="1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hidden="1" customHeight="1">
      <c r="A45" s="33"/>
      <c r="B45" s="34"/>
      <c r="C45" s="22" t="s">
        <v>150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85" t="str">
        <f>E7</f>
        <v>Větrolamy TEO1, TEO2, TEO3, TEO4 a TEO5 v k.ú. Prosiměřice</v>
      </c>
      <c r="F48" s="286"/>
      <c r="G48" s="286"/>
      <c r="H48" s="28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144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SO-2 - Větrolam TEO2</v>
      </c>
      <c r="F50" s="287"/>
      <c r="G50" s="287"/>
      <c r="H50" s="28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8" t="s">
        <v>21</v>
      </c>
      <c r="D52" s="35"/>
      <c r="E52" s="35"/>
      <c r="F52" s="26" t="str">
        <f>F12</f>
        <v xml:space="preserve">p.č. 3720, k.ú Prosiměřice </v>
      </c>
      <c r="G52" s="35"/>
      <c r="H52" s="35"/>
      <c r="I52" s="28" t="s">
        <v>23</v>
      </c>
      <c r="J52" s="58" t="str">
        <f>IF(J12="","",J12)</f>
        <v>27. 10. 2023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hidden="1" customHeight="1">
      <c r="A54" s="33"/>
      <c r="B54" s="34"/>
      <c r="C54" s="28" t="s">
        <v>25</v>
      </c>
      <c r="D54" s="35"/>
      <c r="E54" s="35"/>
      <c r="F54" s="26" t="str">
        <f>E15</f>
        <v>ČŘ-Státní pozemkový úřad</v>
      </c>
      <c r="G54" s="35"/>
      <c r="H54" s="35"/>
      <c r="I54" s="28" t="s">
        <v>33</v>
      </c>
      <c r="J54" s="31" t="str">
        <f>E21</f>
        <v>Ing. Jaroslav Krejčí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hidden="1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36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35" t="s">
        <v>151</v>
      </c>
      <c r="D57" s="136"/>
      <c r="E57" s="136"/>
      <c r="F57" s="136"/>
      <c r="G57" s="136"/>
      <c r="H57" s="136"/>
      <c r="I57" s="136"/>
      <c r="J57" s="137" t="s">
        <v>152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hidden="1" customHeight="1">
      <c r="A59" s="33"/>
      <c r="B59" s="34"/>
      <c r="C59" s="138" t="s">
        <v>71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153</v>
      </c>
    </row>
    <row r="60" spans="1:47" s="9" customFormat="1" ht="24.9" hidden="1" customHeight="1">
      <c r="B60" s="139"/>
      <c r="C60" s="140"/>
      <c r="D60" s="141" t="s">
        <v>154</v>
      </c>
      <c r="E60" s="142"/>
      <c r="F60" s="142"/>
      <c r="G60" s="142"/>
      <c r="H60" s="142"/>
      <c r="I60" s="142"/>
      <c r="J60" s="143">
        <f>J88</f>
        <v>0</v>
      </c>
      <c r="K60" s="140"/>
      <c r="L60" s="144"/>
    </row>
    <row r="61" spans="1:47" s="10" customFormat="1" ht="19.95" hidden="1" customHeight="1">
      <c r="B61" s="145"/>
      <c r="C61" s="96"/>
      <c r="D61" s="146" t="s">
        <v>155</v>
      </c>
      <c r="E61" s="147"/>
      <c r="F61" s="147"/>
      <c r="G61" s="147"/>
      <c r="H61" s="147"/>
      <c r="I61" s="147"/>
      <c r="J61" s="148">
        <f>J89</f>
        <v>0</v>
      </c>
      <c r="K61" s="96"/>
      <c r="L61" s="149"/>
    </row>
    <row r="62" spans="1:47" s="10" customFormat="1" ht="19.95" hidden="1" customHeight="1">
      <c r="B62" s="145"/>
      <c r="C62" s="96"/>
      <c r="D62" s="146" t="s">
        <v>156</v>
      </c>
      <c r="E62" s="147"/>
      <c r="F62" s="147"/>
      <c r="G62" s="147"/>
      <c r="H62" s="147"/>
      <c r="I62" s="147"/>
      <c r="J62" s="148">
        <f>J112</f>
        <v>0</v>
      </c>
      <c r="K62" s="96"/>
      <c r="L62" s="149"/>
    </row>
    <row r="63" spans="1:47" s="10" customFormat="1" ht="19.95" hidden="1" customHeight="1">
      <c r="B63" s="145"/>
      <c r="C63" s="96"/>
      <c r="D63" s="146" t="s">
        <v>157</v>
      </c>
      <c r="E63" s="147"/>
      <c r="F63" s="147"/>
      <c r="G63" s="147"/>
      <c r="H63" s="147"/>
      <c r="I63" s="147"/>
      <c r="J63" s="148">
        <f>J118</f>
        <v>0</v>
      </c>
      <c r="K63" s="96"/>
      <c r="L63" s="149"/>
    </row>
    <row r="64" spans="1:47" s="10" customFormat="1" ht="19.95" hidden="1" customHeight="1">
      <c r="B64" s="145"/>
      <c r="C64" s="96"/>
      <c r="D64" s="146" t="s">
        <v>158</v>
      </c>
      <c r="E64" s="147"/>
      <c r="F64" s="147"/>
      <c r="G64" s="147"/>
      <c r="H64" s="147"/>
      <c r="I64" s="147"/>
      <c r="J64" s="148">
        <f>J161</f>
        <v>0</v>
      </c>
      <c r="K64" s="96"/>
      <c r="L64" s="149"/>
    </row>
    <row r="65" spans="1:31" s="9" customFormat="1" ht="24.9" hidden="1" customHeight="1">
      <c r="B65" s="139"/>
      <c r="C65" s="140"/>
      <c r="D65" s="141" t="s">
        <v>159</v>
      </c>
      <c r="E65" s="142"/>
      <c r="F65" s="142"/>
      <c r="G65" s="142"/>
      <c r="H65" s="142"/>
      <c r="I65" s="142"/>
      <c r="J65" s="143">
        <f>J178</f>
        <v>0</v>
      </c>
      <c r="K65" s="140"/>
      <c r="L65" s="144"/>
    </row>
    <row r="66" spans="1:31" s="10" customFormat="1" ht="19.95" hidden="1" customHeight="1">
      <c r="B66" s="145"/>
      <c r="C66" s="96"/>
      <c r="D66" s="146" t="s">
        <v>160</v>
      </c>
      <c r="E66" s="147"/>
      <c r="F66" s="147"/>
      <c r="G66" s="147"/>
      <c r="H66" s="147"/>
      <c r="I66" s="147"/>
      <c r="J66" s="148">
        <f>J179</f>
        <v>0</v>
      </c>
      <c r="K66" s="96"/>
      <c r="L66" s="149"/>
    </row>
    <row r="67" spans="1:31" s="10" customFormat="1" ht="19.95" hidden="1" customHeight="1">
      <c r="B67" s="145"/>
      <c r="C67" s="96"/>
      <c r="D67" s="146" t="s">
        <v>161</v>
      </c>
      <c r="E67" s="147"/>
      <c r="F67" s="147"/>
      <c r="G67" s="147"/>
      <c r="H67" s="147"/>
      <c r="I67" s="147"/>
      <c r="J67" s="148">
        <f>J187</f>
        <v>0</v>
      </c>
      <c r="K67" s="96"/>
      <c r="L67" s="149"/>
    </row>
    <row r="68" spans="1:31" s="2" customFormat="1" ht="21.75" hidden="1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hidden="1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ht="10.199999999999999" hidden="1"/>
    <row r="71" spans="1:31" ht="10.199999999999999" hidden="1"/>
    <row r="72" spans="1:31" ht="10.199999999999999" hidden="1"/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162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85" t="str">
        <f>E7</f>
        <v>Větrolamy TEO1, TEO2, TEO3, TEO4 a TEO5 v k.ú. Prosiměřice</v>
      </c>
      <c r="F77" s="286"/>
      <c r="G77" s="286"/>
      <c r="H77" s="286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144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E9</f>
        <v>SO-2 - Větrolam TEO2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p.č. 3720, k.ú Prosiměřice </v>
      </c>
      <c r="G81" s="35"/>
      <c r="H81" s="35"/>
      <c r="I81" s="28" t="s">
        <v>23</v>
      </c>
      <c r="J81" s="58" t="str">
        <f>IF(J12="","",J12)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E15</f>
        <v>ČŘ-Státní pozemkový úřad</v>
      </c>
      <c r="G83" s="35"/>
      <c r="H83" s="35"/>
      <c r="I83" s="28" t="s">
        <v>33</v>
      </c>
      <c r="J83" s="31" t="str">
        <f>E21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36</v>
      </c>
      <c r="J84" s="31" t="str">
        <f>E24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P88+P178</f>
        <v>0</v>
      </c>
      <c r="Q87" s="71"/>
      <c r="R87" s="158">
        <f>R88+R178</f>
        <v>1.8969560000000001</v>
      </c>
      <c r="S87" s="71"/>
      <c r="T87" s="159">
        <f>T88+T178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BK88+BK178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P89+P112+P118+P161</f>
        <v>0</v>
      </c>
      <c r="Q88" s="169"/>
      <c r="R88" s="170">
        <f>R89+R112+R118+R161</f>
        <v>1.8969560000000001</v>
      </c>
      <c r="S88" s="169"/>
      <c r="T88" s="171">
        <f>T89+T112+T118+T161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BK89+BK112+BK118+BK161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178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SUM(P90:P111)</f>
        <v>0</v>
      </c>
      <c r="Q89" s="169"/>
      <c r="R89" s="170">
        <f>SUM(R90:R111)</f>
        <v>9.3024999999999997E-2</v>
      </c>
      <c r="S89" s="169"/>
      <c r="T89" s="171">
        <f>SUM(T90:T111)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SUM(BK90:BK111)</f>
        <v>0</v>
      </c>
    </row>
    <row r="90" spans="1:65" s="2" customFormat="1" ht="24.15" customHeight="1">
      <c r="A90" s="33"/>
      <c r="B90" s="34"/>
      <c r="C90" s="177" t="s">
        <v>80</v>
      </c>
      <c r="D90" s="177" t="s">
        <v>179</v>
      </c>
      <c r="E90" s="178" t="s">
        <v>180</v>
      </c>
      <c r="F90" s="179" t="s">
        <v>181</v>
      </c>
      <c r="G90" s="180" t="s">
        <v>182</v>
      </c>
      <c r="H90" s="181">
        <v>6084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185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187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493</v>
      </c>
      <c r="G92" s="196"/>
      <c r="H92" s="200">
        <v>6084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14" customFormat="1" ht="10.199999999999999">
      <c r="B93" s="207"/>
      <c r="C93" s="208"/>
      <c r="D93" s="197" t="s">
        <v>188</v>
      </c>
      <c r="E93" s="209" t="s">
        <v>19</v>
      </c>
      <c r="F93" s="210" t="s">
        <v>190</v>
      </c>
      <c r="G93" s="208"/>
      <c r="H93" s="209" t="s">
        <v>19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188</v>
      </c>
      <c r="AU93" s="216" t="s">
        <v>82</v>
      </c>
      <c r="AV93" s="14" t="s">
        <v>80</v>
      </c>
      <c r="AW93" s="14" t="s">
        <v>35</v>
      </c>
      <c r="AX93" s="14" t="s">
        <v>73</v>
      </c>
      <c r="AY93" s="216" t="s">
        <v>177</v>
      </c>
    </row>
    <row r="94" spans="1:65" s="2" customFormat="1" ht="16.5" customHeight="1">
      <c r="A94" s="33"/>
      <c r="B94" s="34"/>
      <c r="C94" s="217" t="s">
        <v>82</v>
      </c>
      <c r="D94" s="217" t="s">
        <v>191</v>
      </c>
      <c r="E94" s="218" t="s">
        <v>192</v>
      </c>
      <c r="F94" s="219" t="s">
        <v>193</v>
      </c>
      <c r="G94" s="220" t="s">
        <v>194</v>
      </c>
      <c r="H94" s="221">
        <v>1.825</v>
      </c>
      <c r="I94" s="222"/>
      <c r="J94" s="223">
        <f>ROUND(I94*H94,2)</f>
        <v>0</v>
      </c>
      <c r="K94" s="219" t="s">
        <v>183</v>
      </c>
      <c r="L94" s="224"/>
      <c r="M94" s="225" t="s">
        <v>19</v>
      </c>
      <c r="N94" s="226" t="s">
        <v>44</v>
      </c>
      <c r="O94" s="63"/>
      <c r="P94" s="186">
        <f>O94*H94</f>
        <v>0</v>
      </c>
      <c r="Q94" s="186">
        <v>1E-3</v>
      </c>
      <c r="R94" s="186">
        <f>Q94*H94</f>
        <v>1.825E-3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195</v>
      </c>
      <c r="AT94" s="188" t="s">
        <v>191</v>
      </c>
      <c r="AU94" s="188" t="s">
        <v>82</v>
      </c>
      <c r="AY94" s="16" t="s">
        <v>177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80</v>
      </c>
      <c r="BK94" s="189">
        <f>ROUND(I94*H94,2)</f>
        <v>0</v>
      </c>
      <c r="BL94" s="16" t="s">
        <v>184</v>
      </c>
      <c r="BM94" s="188" t="s">
        <v>196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494</v>
      </c>
      <c r="G95" s="196"/>
      <c r="H95" s="200">
        <v>1.825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2" customFormat="1" ht="21.75" customHeight="1">
      <c r="A96" s="33"/>
      <c r="B96" s="34"/>
      <c r="C96" s="177" t="s">
        <v>198</v>
      </c>
      <c r="D96" s="177" t="s">
        <v>179</v>
      </c>
      <c r="E96" s="178" t="s">
        <v>199</v>
      </c>
      <c r="F96" s="179" t="s">
        <v>200</v>
      </c>
      <c r="G96" s="180" t="s">
        <v>201</v>
      </c>
      <c r="H96" s="181">
        <v>0.30399999999999999</v>
      </c>
      <c r="I96" s="182"/>
      <c r="J96" s="183">
        <f>ROUND(I96*H96,2)</f>
        <v>0</v>
      </c>
      <c r="K96" s="179" t="s">
        <v>183</v>
      </c>
      <c r="L96" s="38"/>
      <c r="M96" s="184" t="s">
        <v>19</v>
      </c>
      <c r="N96" s="185" t="s">
        <v>44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184</v>
      </c>
      <c r="AT96" s="188" t="s">
        <v>179</v>
      </c>
      <c r="AU96" s="188" t="s">
        <v>82</v>
      </c>
      <c r="AY96" s="16" t="s">
        <v>177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80</v>
      </c>
      <c r="BK96" s="189">
        <f>ROUND(I96*H96,2)</f>
        <v>0</v>
      </c>
      <c r="BL96" s="16" t="s">
        <v>184</v>
      </c>
      <c r="BM96" s="188" t="s">
        <v>202</v>
      </c>
    </row>
    <row r="97" spans="1:65" s="2" customFormat="1" ht="10.199999999999999">
      <c r="A97" s="33"/>
      <c r="B97" s="34"/>
      <c r="C97" s="35"/>
      <c r="D97" s="190" t="s">
        <v>186</v>
      </c>
      <c r="E97" s="35"/>
      <c r="F97" s="191" t="s">
        <v>203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186</v>
      </c>
      <c r="AU97" s="16" t="s">
        <v>82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495</v>
      </c>
      <c r="G98" s="196"/>
      <c r="H98" s="200">
        <v>0.30399999999999999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14" customFormat="1" ht="10.199999999999999">
      <c r="B99" s="207"/>
      <c r="C99" s="208"/>
      <c r="D99" s="197" t="s">
        <v>188</v>
      </c>
      <c r="E99" s="209" t="s">
        <v>19</v>
      </c>
      <c r="F99" s="210" t="s">
        <v>205</v>
      </c>
      <c r="G99" s="208"/>
      <c r="H99" s="209" t="s">
        <v>19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188</v>
      </c>
      <c r="AU99" s="216" t="s">
        <v>82</v>
      </c>
      <c r="AV99" s="14" t="s">
        <v>80</v>
      </c>
      <c r="AW99" s="14" t="s">
        <v>35</v>
      </c>
      <c r="AX99" s="14" t="s">
        <v>73</v>
      </c>
      <c r="AY99" s="216" t="s">
        <v>177</v>
      </c>
    </row>
    <row r="100" spans="1:65" s="2" customFormat="1" ht="16.5" customHeight="1">
      <c r="A100" s="33"/>
      <c r="B100" s="34"/>
      <c r="C100" s="177" t="s">
        <v>184</v>
      </c>
      <c r="D100" s="177" t="s">
        <v>179</v>
      </c>
      <c r="E100" s="178" t="s">
        <v>206</v>
      </c>
      <c r="F100" s="179" t="s">
        <v>207</v>
      </c>
      <c r="G100" s="180" t="s">
        <v>182</v>
      </c>
      <c r="H100" s="181">
        <v>3042</v>
      </c>
      <c r="I100" s="182"/>
      <c r="J100" s="183">
        <f>ROUND(I100*H100,2)</f>
        <v>0</v>
      </c>
      <c r="K100" s="179" t="s">
        <v>183</v>
      </c>
      <c r="L100" s="38"/>
      <c r="M100" s="184" t="s">
        <v>19</v>
      </c>
      <c r="N100" s="185" t="s">
        <v>44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184</v>
      </c>
      <c r="AT100" s="188" t="s">
        <v>179</v>
      </c>
      <c r="AU100" s="188" t="s">
        <v>82</v>
      </c>
      <c r="AY100" s="16" t="s">
        <v>177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80</v>
      </c>
      <c r="BK100" s="189">
        <f>ROUND(I100*H100,2)</f>
        <v>0</v>
      </c>
      <c r="BL100" s="16" t="s">
        <v>184</v>
      </c>
      <c r="BM100" s="188" t="s">
        <v>208</v>
      </c>
    </row>
    <row r="101" spans="1:65" s="2" customFormat="1" ht="10.199999999999999">
      <c r="A101" s="33"/>
      <c r="B101" s="34"/>
      <c r="C101" s="35"/>
      <c r="D101" s="190" t="s">
        <v>186</v>
      </c>
      <c r="E101" s="35"/>
      <c r="F101" s="191" t="s">
        <v>209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186</v>
      </c>
      <c r="AU101" s="16" t="s">
        <v>82</v>
      </c>
    </row>
    <row r="102" spans="1:65" s="2" customFormat="1" ht="16.5" customHeight="1">
      <c r="A102" s="33"/>
      <c r="B102" s="34"/>
      <c r="C102" s="177" t="s">
        <v>210</v>
      </c>
      <c r="D102" s="177" t="s">
        <v>179</v>
      </c>
      <c r="E102" s="178" t="s">
        <v>211</v>
      </c>
      <c r="F102" s="179" t="s">
        <v>212</v>
      </c>
      <c r="G102" s="180" t="s">
        <v>182</v>
      </c>
      <c r="H102" s="181">
        <v>3042</v>
      </c>
      <c r="I102" s="182"/>
      <c r="J102" s="183">
        <f>ROUND(I102*H102,2)</f>
        <v>0</v>
      </c>
      <c r="K102" s="179" t="s">
        <v>183</v>
      </c>
      <c r="L102" s="38"/>
      <c r="M102" s="184" t="s">
        <v>19</v>
      </c>
      <c r="N102" s="185" t="s">
        <v>44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184</v>
      </c>
      <c r="AT102" s="188" t="s">
        <v>179</v>
      </c>
      <c r="AU102" s="188" t="s">
        <v>82</v>
      </c>
      <c r="AY102" s="16" t="s">
        <v>177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80</v>
      </c>
      <c r="BK102" s="189">
        <f>ROUND(I102*H102,2)</f>
        <v>0</v>
      </c>
      <c r="BL102" s="16" t="s">
        <v>184</v>
      </c>
      <c r="BM102" s="188" t="s">
        <v>213</v>
      </c>
    </row>
    <row r="103" spans="1:65" s="2" customFormat="1" ht="10.199999999999999">
      <c r="A103" s="33"/>
      <c r="B103" s="34"/>
      <c r="C103" s="35"/>
      <c r="D103" s="190" t="s">
        <v>186</v>
      </c>
      <c r="E103" s="35"/>
      <c r="F103" s="191" t="s">
        <v>214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186</v>
      </c>
      <c r="AU103" s="16" t="s">
        <v>82</v>
      </c>
    </row>
    <row r="104" spans="1:65" s="2" customFormat="1" ht="16.5" customHeight="1">
      <c r="A104" s="33"/>
      <c r="B104" s="34"/>
      <c r="C104" s="177" t="s">
        <v>215</v>
      </c>
      <c r="D104" s="177" t="s">
        <v>179</v>
      </c>
      <c r="E104" s="178" t="s">
        <v>216</v>
      </c>
      <c r="F104" s="179" t="s">
        <v>217</v>
      </c>
      <c r="G104" s="180" t="s">
        <v>182</v>
      </c>
      <c r="H104" s="181">
        <v>3042</v>
      </c>
      <c r="I104" s="182"/>
      <c r="J104" s="183">
        <f>ROUND(I104*H104,2)</f>
        <v>0</v>
      </c>
      <c r="K104" s="179" t="s">
        <v>183</v>
      </c>
      <c r="L104" s="38"/>
      <c r="M104" s="184" t="s">
        <v>19</v>
      </c>
      <c r="N104" s="185" t="s">
        <v>44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184</v>
      </c>
      <c r="AT104" s="188" t="s">
        <v>179</v>
      </c>
      <c r="AU104" s="188" t="s">
        <v>82</v>
      </c>
      <c r="AY104" s="16" t="s">
        <v>177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80</v>
      </c>
      <c r="BK104" s="189">
        <f>ROUND(I104*H104,2)</f>
        <v>0</v>
      </c>
      <c r="BL104" s="16" t="s">
        <v>184</v>
      </c>
      <c r="BM104" s="188" t="s">
        <v>218</v>
      </c>
    </row>
    <row r="105" spans="1:65" s="2" customFormat="1" ht="10.199999999999999">
      <c r="A105" s="33"/>
      <c r="B105" s="34"/>
      <c r="C105" s="35"/>
      <c r="D105" s="190" t="s">
        <v>186</v>
      </c>
      <c r="E105" s="35"/>
      <c r="F105" s="191" t="s">
        <v>219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186</v>
      </c>
      <c r="AU105" s="16" t="s">
        <v>82</v>
      </c>
    </row>
    <row r="106" spans="1:65" s="2" customFormat="1" ht="16.5" customHeight="1">
      <c r="A106" s="33"/>
      <c r="B106" s="34"/>
      <c r="C106" s="177" t="s">
        <v>220</v>
      </c>
      <c r="D106" s="177" t="s">
        <v>179</v>
      </c>
      <c r="E106" s="178" t="s">
        <v>221</v>
      </c>
      <c r="F106" s="179" t="s">
        <v>222</v>
      </c>
      <c r="G106" s="180" t="s">
        <v>201</v>
      </c>
      <c r="H106" s="181">
        <v>0.30399999999999999</v>
      </c>
      <c r="I106" s="182"/>
      <c r="J106" s="183">
        <f>ROUND(I106*H106,2)</f>
        <v>0</v>
      </c>
      <c r="K106" s="179" t="s">
        <v>183</v>
      </c>
      <c r="L106" s="38"/>
      <c r="M106" s="184" t="s">
        <v>19</v>
      </c>
      <c r="N106" s="185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184</v>
      </c>
      <c r="AT106" s="188" t="s">
        <v>179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223</v>
      </c>
    </row>
    <row r="107" spans="1:65" s="2" customFormat="1" ht="10.199999999999999">
      <c r="A107" s="33"/>
      <c r="B107" s="34"/>
      <c r="C107" s="35"/>
      <c r="D107" s="190" t="s">
        <v>186</v>
      </c>
      <c r="E107" s="35"/>
      <c r="F107" s="191" t="s">
        <v>224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186</v>
      </c>
      <c r="AU107" s="16" t="s">
        <v>82</v>
      </c>
    </row>
    <row r="108" spans="1:65" s="13" customFormat="1" ht="10.199999999999999">
      <c r="B108" s="195"/>
      <c r="C108" s="196"/>
      <c r="D108" s="197" t="s">
        <v>188</v>
      </c>
      <c r="E108" s="198" t="s">
        <v>19</v>
      </c>
      <c r="F108" s="199" t="s">
        <v>496</v>
      </c>
      <c r="G108" s="196"/>
      <c r="H108" s="200">
        <v>0.30399999999999999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188</v>
      </c>
      <c r="AU108" s="206" t="s">
        <v>82</v>
      </c>
      <c r="AV108" s="13" t="s">
        <v>82</v>
      </c>
      <c r="AW108" s="13" t="s">
        <v>35</v>
      </c>
      <c r="AX108" s="13" t="s">
        <v>80</v>
      </c>
      <c r="AY108" s="206" t="s">
        <v>177</v>
      </c>
    </row>
    <row r="109" spans="1:65" s="2" customFormat="1" ht="16.5" customHeight="1">
      <c r="A109" s="33"/>
      <c r="B109" s="34"/>
      <c r="C109" s="217" t="s">
        <v>195</v>
      </c>
      <c r="D109" s="217" t="s">
        <v>191</v>
      </c>
      <c r="E109" s="218" t="s">
        <v>226</v>
      </c>
      <c r="F109" s="219" t="s">
        <v>227</v>
      </c>
      <c r="G109" s="220" t="s">
        <v>228</v>
      </c>
      <c r="H109" s="221">
        <v>91.2</v>
      </c>
      <c r="I109" s="222"/>
      <c r="J109" s="223">
        <f>ROUND(I109*H109,2)</f>
        <v>0</v>
      </c>
      <c r="K109" s="219" t="s">
        <v>183</v>
      </c>
      <c r="L109" s="224"/>
      <c r="M109" s="225" t="s">
        <v>19</v>
      </c>
      <c r="N109" s="226" t="s">
        <v>44</v>
      </c>
      <c r="O109" s="63"/>
      <c r="P109" s="186">
        <f>O109*H109</f>
        <v>0</v>
      </c>
      <c r="Q109" s="186">
        <v>1E-3</v>
      </c>
      <c r="R109" s="186">
        <f>Q109*H109</f>
        <v>9.1200000000000003E-2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195</v>
      </c>
      <c r="AT109" s="188" t="s">
        <v>191</v>
      </c>
      <c r="AU109" s="188" t="s">
        <v>82</v>
      </c>
      <c r="AY109" s="16" t="s">
        <v>177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80</v>
      </c>
      <c r="BK109" s="189">
        <f>ROUND(I109*H109,2)</f>
        <v>0</v>
      </c>
      <c r="BL109" s="16" t="s">
        <v>184</v>
      </c>
      <c r="BM109" s="188" t="s">
        <v>497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498</v>
      </c>
      <c r="G110" s="196"/>
      <c r="H110" s="200">
        <v>91.2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10.199999999999999">
      <c r="B111" s="207"/>
      <c r="C111" s="208"/>
      <c r="D111" s="197" t="s">
        <v>188</v>
      </c>
      <c r="E111" s="209" t="s">
        <v>19</v>
      </c>
      <c r="F111" s="210" t="s">
        <v>231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12" customFormat="1" ht="22.8" customHeight="1">
      <c r="B112" s="161"/>
      <c r="C112" s="162"/>
      <c r="D112" s="163" t="s">
        <v>72</v>
      </c>
      <c r="E112" s="175" t="s">
        <v>82</v>
      </c>
      <c r="F112" s="175" t="s">
        <v>232</v>
      </c>
      <c r="G112" s="162"/>
      <c r="H112" s="162"/>
      <c r="I112" s="165"/>
      <c r="J112" s="176">
        <f>BK112</f>
        <v>0</v>
      </c>
      <c r="K112" s="162"/>
      <c r="L112" s="167"/>
      <c r="M112" s="168"/>
      <c r="N112" s="169"/>
      <c r="O112" s="169"/>
      <c r="P112" s="170">
        <f>SUM(P113:P117)</f>
        <v>0</v>
      </c>
      <c r="Q112" s="169"/>
      <c r="R112" s="170">
        <f>SUM(R113:R117)</f>
        <v>0.47975000000000001</v>
      </c>
      <c r="S112" s="169"/>
      <c r="T112" s="171">
        <f>SUM(T113:T117)</f>
        <v>0</v>
      </c>
      <c r="AR112" s="172" t="s">
        <v>80</v>
      </c>
      <c r="AT112" s="173" t="s">
        <v>72</v>
      </c>
      <c r="AU112" s="173" t="s">
        <v>80</v>
      </c>
      <c r="AY112" s="172" t="s">
        <v>177</v>
      </c>
      <c r="BK112" s="174">
        <f>SUM(BK113:BK117)</f>
        <v>0</v>
      </c>
    </row>
    <row r="113" spans="1:65" s="2" customFormat="1" ht="24.15" customHeight="1">
      <c r="A113" s="33"/>
      <c r="B113" s="34"/>
      <c r="C113" s="177" t="s">
        <v>233</v>
      </c>
      <c r="D113" s="177" t="s">
        <v>179</v>
      </c>
      <c r="E113" s="178" t="s">
        <v>234</v>
      </c>
      <c r="F113" s="179" t="s">
        <v>235</v>
      </c>
      <c r="G113" s="180" t="s">
        <v>236</v>
      </c>
      <c r="H113" s="181">
        <v>475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44</v>
      </c>
      <c r="O113" s="63"/>
      <c r="P113" s="186">
        <f>O113*H113</f>
        <v>0</v>
      </c>
      <c r="Q113" s="186">
        <v>1.01E-3</v>
      </c>
      <c r="R113" s="186">
        <f>Q113*H113</f>
        <v>0.47975000000000001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184</v>
      </c>
      <c r="AT113" s="188" t="s">
        <v>179</v>
      </c>
      <c r="AU113" s="188" t="s">
        <v>82</v>
      </c>
      <c r="AY113" s="16" t="s">
        <v>177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80</v>
      </c>
      <c r="BK113" s="189">
        <f>ROUND(I113*H113,2)</f>
        <v>0</v>
      </c>
      <c r="BL113" s="16" t="s">
        <v>184</v>
      </c>
      <c r="BM113" s="188" t="s">
        <v>237</v>
      </c>
    </row>
    <row r="114" spans="1:65" s="13" customFormat="1" ht="10.199999999999999">
      <c r="B114" s="195"/>
      <c r="C114" s="196"/>
      <c r="D114" s="197" t="s">
        <v>188</v>
      </c>
      <c r="E114" s="198" t="s">
        <v>19</v>
      </c>
      <c r="F114" s="199" t="s">
        <v>499</v>
      </c>
      <c r="G114" s="196"/>
      <c r="H114" s="200">
        <v>475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188</v>
      </c>
      <c r="AU114" s="206" t="s">
        <v>82</v>
      </c>
      <c r="AV114" s="13" t="s">
        <v>82</v>
      </c>
      <c r="AW114" s="13" t="s">
        <v>35</v>
      </c>
      <c r="AX114" s="13" t="s">
        <v>80</v>
      </c>
      <c r="AY114" s="206" t="s">
        <v>177</v>
      </c>
    </row>
    <row r="115" spans="1:65" s="14" customFormat="1" ht="20.399999999999999">
      <c r="B115" s="207"/>
      <c r="C115" s="208"/>
      <c r="D115" s="197" t="s">
        <v>188</v>
      </c>
      <c r="E115" s="209" t="s">
        <v>19</v>
      </c>
      <c r="F115" s="210" t="s">
        <v>239</v>
      </c>
      <c r="G115" s="208"/>
      <c r="H115" s="209" t="s">
        <v>19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188</v>
      </c>
      <c r="AU115" s="216" t="s">
        <v>82</v>
      </c>
      <c r="AV115" s="14" t="s">
        <v>80</v>
      </c>
      <c r="AW115" s="14" t="s">
        <v>35</v>
      </c>
      <c r="AX115" s="14" t="s">
        <v>73</v>
      </c>
      <c r="AY115" s="216" t="s">
        <v>177</v>
      </c>
    </row>
    <row r="116" spans="1:65" s="2" customFormat="1" ht="21.75" customHeight="1">
      <c r="A116" s="33"/>
      <c r="B116" s="34"/>
      <c r="C116" s="177" t="s">
        <v>240</v>
      </c>
      <c r="D116" s="177" t="s">
        <v>179</v>
      </c>
      <c r="E116" s="178" t="s">
        <v>241</v>
      </c>
      <c r="F116" s="179" t="s">
        <v>242</v>
      </c>
      <c r="G116" s="180" t="s">
        <v>243</v>
      </c>
      <c r="H116" s="181">
        <v>6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44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184</v>
      </c>
      <c r="AT116" s="188" t="s">
        <v>179</v>
      </c>
      <c r="AU116" s="188" t="s">
        <v>82</v>
      </c>
      <c r="AY116" s="16" t="s">
        <v>177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80</v>
      </c>
      <c r="BK116" s="189">
        <f>ROUND(I116*H116,2)</f>
        <v>0</v>
      </c>
      <c r="BL116" s="16" t="s">
        <v>184</v>
      </c>
      <c r="BM116" s="188" t="s">
        <v>244</v>
      </c>
    </row>
    <row r="117" spans="1:65" s="13" customFormat="1" ht="10.199999999999999">
      <c r="B117" s="195"/>
      <c r="C117" s="196"/>
      <c r="D117" s="197" t="s">
        <v>188</v>
      </c>
      <c r="E117" s="198" t="s">
        <v>19</v>
      </c>
      <c r="F117" s="199" t="s">
        <v>500</v>
      </c>
      <c r="G117" s="196"/>
      <c r="H117" s="200">
        <v>6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188</v>
      </c>
      <c r="AU117" s="206" t="s">
        <v>82</v>
      </c>
      <c r="AV117" s="13" t="s">
        <v>82</v>
      </c>
      <c r="AW117" s="13" t="s">
        <v>35</v>
      </c>
      <c r="AX117" s="13" t="s">
        <v>80</v>
      </c>
      <c r="AY117" s="206" t="s">
        <v>177</v>
      </c>
    </row>
    <row r="118" spans="1:65" s="12" customFormat="1" ht="22.8" customHeight="1">
      <c r="B118" s="161"/>
      <c r="C118" s="162"/>
      <c r="D118" s="163" t="s">
        <v>72</v>
      </c>
      <c r="E118" s="175" t="s">
        <v>198</v>
      </c>
      <c r="F118" s="175" t="s">
        <v>246</v>
      </c>
      <c r="G118" s="162"/>
      <c r="H118" s="162"/>
      <c r="I118" s="165"/>
      <c r="J118" s="176">
        <f>BK118</f>
        <v>0</v>
      </c>
      <c r="K118" s="162"/>
      <c r="L118" s="167"/>
      <c r="M118" s="168"/>
      <c r="N118" s="169"/>
      <c r="O118" s="169"/>
      <c r="P118" s="170">
        <f>SUM(P119:P160)</f>
        <v>0</v>
      </c>
      <c r="Q118" s="169"/>
      <c r="R118" s="170">
        <f>SUM(R119:R160)</f>
        <v>1.3241810000000001</v>
      </c>
      <c r="S118" s="169"/>
      <c r="T118" s="171">
        <f>SUM(T119:T160)</f>
        <v>0</v>
      </c>
      <c r="AR118" s="172" t="s">
        <v>80</v>
      </c>
      <c r="AT118" s="173" t="s">
        <v>72</v>
      </c>
      <c r="AU118" s="173" t="s">
        <v>80</v>
      </c>
      <c r="AY118" s="172" t="s">
        <v>177</v>
      </c>
      <c r="BK118" s="174">
        <f>SUM(BK119:BK160)</f>
        <v>0</v>
      </c>
    </row>
    <row r="119" spans="1:65" s="2" customFormat="1" ht="24.15" customHeight="1">
      <c r="A119" s="33"/>
      <c r="B119" s="34"/>
      <c r="C119" s="177" t="s">
        <v>247</v>
      </c>
      <c r="D119" s="177" t="s">
        <v>179</v>
      </c>
      <c r="E119" s="178" t="s">
        <v>248</v>
      </c>
      <c r="F119" s="179" t="s">
        <v>249</v>
      </c>
      <c r="G119" s="180" t="s">
        <v>250</v>
      </c>
      <c r="H119" s="181">
        <v>945</v>
      </c>
      <c r="I119" s="182"/>
      <c r="J119" s="183">
        <f>ROUND(I119*H119,2)</f>
        <v>0</v>
      </c>
      <c r="K119" s="179" t="s">
        <v>183</v>
      </c>
      <c r="L119" s="38"/>
      <c r="M119" s="184" t="s">
        <v>19</v>
      </c>
      <c r="N119" s="185" t="s">
        <v>44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184</v>
      </c>
      <c r="AT119" s="188" t="s">
        <v>179</v>
      </c>
      <c r="AU119" s="188" t="s">
        <v>82</v>
      </c>
      <c r="AY119" s="16" t="s">
        <v>177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80</v>
      </c>
      <c r="BK119" s="189">
        <f>ROUND(I119*H119,2)</f>
        <v>0</v>
      </c>
      <c r="BL119" s="16" t="s">
        <v>184</v>
      </c>
      <c r="BM119" s="188" t="s">
        <v>251</v>
      </c>
    </row>
    <row r="120" spans="1:65" s="2" customFormat="1" ht="10.199999999999999">
      <c r="A120" s="33"/>
      <c r="B120" s="34"/>
      <c r="C120" s="35"/>
      <c r="D120" s="190" t="s">
        <v>186</v>
      </c>
      <c r="E120" s="35"/>
      <c r="F120" s="191" t="s">
        <v>252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186</v>
      </c>
      <c r="AU120" s="16" t="s">
        <v>82</v>
      </c>
    </row>
    <row r="121" spans="1:65" s="13" customFormat="1" ht="10.199999999999999">
      <c r="B121" s="195"/>
      <c r="C121" s="196"/>
      <c r="D121" s="197" t="s">
        <v>188</v>
      </c>
      <c r="E121" s="198" t="s">
        <v>19</v>
      </c>
      <c r="F121" s="199" t="s">
        <v>501</v>
      </c>
      <c r="G121" s="196"/>
      <c r="H121" s="200">
        <v>945</v>
      </c>
      <c r="I121" s="201"/>
      <c r="J121" s="196"/>
      <c r="K121" s="196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188</v>
      </c>
      <c r="AU121" s="206" t="s">
        <v>82</v>
      </c>
      <c r="AV121" s="13" t="s">
        <v>82</v>
      </c>
      <c r="AW121" s="13" t="s">
        <v>35</v>
      </c>
      <c r="AX121" s="13" t="s">
        <v>80</v>
      </c>
      <c r="AY121" s="206" t="s">
        <v>177</v>
      </c>
    </row>
    <row r="122" spans="1:65" s="14" customFormat="1" ht="10.199999999999999">
      <c r="B122" s="207"/>
      <c r="C122" s="208"/>
      <c r="D122" s="197" t="s">
        <v>188</v>
      </c>
      <c r="E122" s="209" t="s">
        <v>19</v>
      </c>
      <c r="F122" s="210" t="s">
        <v>254</v>
      </c>
      <c r="G122" s="208"/>
      <c r="H122" s="209" t="s">
        <v>19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188</v>
      </c>
      <c r="AU122" s="216" t="s">
        <v>82</v>
      </c>
      <c r="AV122" s="14" t="s">
        <v>80</v>
      </c>
      <c r="AW122" s="14" t="s">
        <v>35</v>
      </c>
      <c r="AX122" s="14" t="s">
        <v>73</v>
      </c>
      <c r="AY122" s="216" t="s">
        <v>177</v>
      </c>
    </row>
    <row r="123" spans="1:65" s="2" customFormat="1" ht="16.5" customHeight="1">
      <c r="A123" s="33"/>
      <c r="B123" s="34"/>
      <c r="C123" s="217" t="s">
        <v>255</v>
      </c>
      <c r="D123" s="217" t="s">
        <v>191</v>
      </c>
      <c r="E123" s="218" t="s">
        <v>256</v>
      </c>
      <c r="F123" s="219" t="s">
        <v>257</v>
      </c>
      <c r="G123" s="220" t="s">
        <v>228</v>
      </c>
      <c r="H123" s="221">
        <v>18.899999999999999</v>
      </c>
      <c r="I123" s="222"/>
      <c r="J123" s="223">
        <f>ROUND(I123*H123,2)</f>
        <v>0</v>
      </c>
      <c r="K123" s="219" t="s">
        <v>183</v>
      </c>
      <c r="L123" s="224"/>
      <c r="M123" s="225" t="s">
        <v>19</v>
      </c>
      <c r="N123" s="226" t="s">
        <v>44</v>
      </c>
      <c r="O123" s="63"/>
      <c r="P123" s="186">
        <f>O123*H123</f>
        <v>0</v>
      </c>
      <c r="Q123" s="186">
        <v>1E-3</v>
      </c>
      <c r="R123" s="186">
        <f>Q123*H123</f>
        <v>1.89E-2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195</v>
      </c>
      <c r="AT123" s="188" t="s">
        <v>191</v>
      </c>
      <c r="AU123" s="188" t="s">
        <v>82</v>
      </c>
      <c r="AY123" s="16" t="s">
        <v>177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80</v>
      </c>
      <c r="BK123" s="189">
        <f>ROUND(I123*H123,2)</f>
        <v>0</v>
      </c>
      <c r="BL123" s="16" t="s">
        <v>184</v>
      </c>
      <c r="BM123" s="188" t="s">
        <v>258</v>
      </c>
    </row>
    <row r="124" spans="1:65" s="14" customFormat="1" ht="10.199999999999999">
      <c r="B124" s="207"/>
      <c r="C124" s="208"/>
      <c r="D124" s="197" t="s">
        <v>188</v>
      </c>
      <c r="E124" s="209" t="s">
        <v>19</v>
      </c>
      <c r="F124" s="210" t="s">
        <v>259</v>
      </c>
      <c r="G124" s="208"/>
      <c r="H124" s="209" t="s">
        <v>19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188</v>
      </c>
      <c r="AU124" s="216" t="s">
        <v>82</v>
      </c>
      <c r="AV124" s="14" t="s">
        <v>80</v>
      </c>
      <c r="AW124" s="14" t="s">
        <v>35</v>
      </c>
      <c r="AX124" s="14" t="s">
        <v>73</v>
      </c>
      <c r="AY124" s="216" t="s">
        <v>177</v>
      </c>
    </row>
    <row r="125" spans="1:65" s="13" customFormat="1" ht="10.199999999999999">
      <c r="B125" s="195"/>
      <c r="C125" s="196"/>
      <c r="D125" s="197" t="s">
        <v>188</v>
      </c>
      <c r="E125" s="198" t="s">
        <v>19</v>
      </c>
      <c r="F125" s="199" t="s">
        <v>502</v>
      </c>
      <c r="G125" s="196"/>
      <c r="H125" s="200">
        <v>18.899999999999999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188</v>
      </c>
      <c r="AU125" s="206" t="s">
        <v>82</v>
      </c>
      <c r="AV125" s="13" t="s">
        <v>82</v>
      </c>
      <c r="AW125" s="13" t="s">
        <v>35</v>
      </c>
      <c r="AX125" s="13" t="s">
        <v>80</v>
      </c>
      <c r="AY125" s="206" t="s">
        <v>177</v>
      </c>
    </row>
    <row r="126" spans="1:65" s="2" customFormat="1" ht="21.75" customHeight="1">
      <c r="A126" s="33"/>
      <c r="B126" s="34"/>
      <c r="C126" s="217" t="s">
        <v>261</v>
      </c>
      <c r="D126" s="217" t="s">
        <v>191</v>
      </c>
      <c r="E126" s="218" t="s">
        <v>262</v>
      </c>
      <c r="F126" s="219" t="s">
        <v>263</v>
      </c>
      <c r="G126" s="220" t="s">
        <v>228</v>
      </c>
      <c r="H126" s="221">
        <v>29.530999999999999</v>
      </c>
      <c r="I126" s="222"/>
      <c r="J126" s="223">
        <f>ROUND(I126*H126,2)</f>
        <v>0</v>
      </c>
      <c r="K126" s="219" t="s">
        <v>183</v>
      </c>
      <c r="L126" s="224"/>
      <c r="M126" s="225" t="s">
        <v>19</v>
      </c>
      <c r="N126" s="226" t="s">
        <v>44</v>
      </c>
      <c r="O126" s="63"/>
      <c r="P126" s="186">
        <f>O126*H126</f>
        <v>0</v>
      </c>
      <c r="Q126" s="186">
        <v>1E-3</v>
      </c>
      <c r="R126" s="186">
        <f>Q126*H126</f>
        <v>2.9530999999999998E-2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195</v>
      </c>
      <c r="AT126" s="188" t="s">
        <v>191</v>
      </c>
      <c r="AU126" s="188" t="s">
        <v>82</v>
      </c>
      <c r="AY126" s="16" t="s">
        <v>177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80</v>
      </c>
      <c r="BK126" s="189">
        <f>ROUND(I126*H126,2)</f>
        <v>0</v>
      </c>
      <c r="BL126" s="16" t="s">
        <v>184</v>
      </c>
      <c r="BM126" s="188" t="s">
        <v>264</v>
      </c>
    </row>
    <row r="127" spans="1:65" s="13" customFormat="1" ht="10.199999999999999">
      <c r="B127" s="195"/>
      <c r="C127" s="196"/>
      <c r="D127" s="197" t="s">
        <v>188</v>
      </c>
      <c r="E127" s="198" t="s">
        <v>19</v>
      </c>
      <c r="F127" s="199" t="s">
        <v>503</v>
      </c>
      <c r="G127" s="196"/>
      <c r="H127" s="200">
        <v>29.530999999999999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188</v>
      </c>
      <c r="AU127" s="206" t="s">
        <v>82</v>
      </c>
      <c r="AV127" s="13" t="s">
        <v>82</v>
      </c>
      <c r="AW127" s="13" t="s">
        <v>35</v>
      </c>
      <c r="AX127" s="13" t="s">
        <v>80</v>
      </c>
      <c r="AY127" s="206" t="s">
        <v>177</v>
      </c>
    </row>
    <row r="128" spans="1:65" s="14" customFormat="1" ht="10.199999999999999">
      <c r="B128" s="207"/>
      <c r="C128" s="208"/>
      <c r="D128" s="197" t="s">
        <v>188</v>
      </c>
      <c r="E128" s="209" t="s">
        <v>19</v>
      </c>
      <c r="F128" s="210" t="s">
        <v>266</v>
      </c>
      <c r="G128" s="208"/>
      <c r="H128" s="209" t="s">
        <v>19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188</v>
      </c>
      <c r="AU128" s="216" t="s">
        <v>82</v>
      </c>
      <c r="AV128" s="14" t="s">
        <v>80</v>
      </c>
      <c r="AW128" s="14" t="s">
        <v>35</v>
      </c>
      <c r="AX128" s="14" t="s">
        <v>73</v>
      </c>
      <c r="AY128" s="216" t="s">
        <v>177</v>
      </c>
    </row>
    <row r="129" spans="1:65" s="2" customFormat="1" ht="16.5" customHeight="1">
      <c r="A129" s="33"/>
      <c r="B129" s="34"/>
      <c r="C129" s="177" t="s">
        <v>267</v>
      </c>
      <c r="D129" s="177" t="s">
        <v>179</v>
      </c>
      <c r="E129" s="178" t="s">
        <v>268</v>
      </c>
      <c r="F129" s="179" t="s">
        <v>269</v>
      </c>
      <c r="G129" s="180" t="s">
        <v>250</v>
      </c>
      <c r="H129" s="181">
        <v>315</v>
      </c>
      <c r="I129" s="182"/>
      <c r="J129" s="183">
        <f>ROUND(I129*H129,2)</f>
        <v>0</v>
      </c>
      <c r="K129" s="179" t="s">
        <v>183</v>
      </c>
      <c r="L129" s="38"/>
      <c r="M129" s="184" t="s">
        <v>19</v>
      </c>
      <c r="N129" s="185" t="s">
        <v>44</v>
      </c>
      <c r="O129" s="63"/>
      <c r="P129" s="186">
        <f>O129*H129</f>
        <v>0</v>
      </c>
      <c r="Q129" s="186">
        <v>5.0000000000000002E-5</v>
      </c>
      <c r="R129" s="186">
        <f>Q129*H129</f>
        <v>1.575E-2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184</v>
      </c>
      <c r="AT129" s="188" t="s">
        <v>179</v>
      </c>
      <c r="AU129" s="188" t="s">
        <v>82</v>
      </c>
      <c r="AY129" s="16" t="s">
        <v>177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80</v>
      </c>
      <c r="BK129" s="189">
        <f>ROUND(I129*H129,2)</f>
        <v>0</v>
      </c>
      <c r="BL129" s="16" t="s">
        <v>184</v>
      </c>
      <c r="BM129" s="188" t="s">
        <v>270</v>
      </c>
    </row>
    <row r="130" spans="1:65" s="2" customFormat="1" ht="10.199999999999999">
      <c r="A130" s="33"/>
      <c r="B130" s="34"/>
      <c r="C130" s="35"/>
      <c r="D130" s="190" t="s">
        <v>186</v>
      </c>
      <c r="E130" s="35"/>
      <c r="F130" s="191" t="s">
        <v>271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186</v>
      </c>
      <c r="AU130" s="16" t="s">
        <v>82</v>
      </c>
    </row>
    <row r="131" spans="1:65" s="13" customFormat="1" ht="10.199999999999999">
      <c r="B131" s="195"/>
      <c r="C131" s="196"/>
      <c r="D131" s="197" t="s">
        <v>188</v>
      </c>
      <c r="E131" s="198" t="s">
        <v>19</v>
      </c>
      <c r="F131" s="199" t="s">
        <v>504</v>
      </c>
      <c r="G131" s="196"/>
      <c r="H131" s="200">
        <v>315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188</v>
      </c>
      <c r="AU131" s="206" t="s">
        <v>82</v>
      </c>
      <c r="AV131" s="13" t="s">
        <v>82</v>
      </c>
      <c r="AW131" s="13" t="s">
        <v>35</v>
      </c>
      <c r="AX131" s="13" t="s">
        <v>80</v>
      </c>
      <c r="AY131" s="206" t="s">
        <v>177</v>
      </c>
    </row>
    <row r="132" spans="1:65" s="2" customFormat="1" ht="16.5" customHeight="1">
      <c r="A132" s="33"/>
      <c r="B132" s="34"/>
      <c r="C132" s="217" t="s">
        <v>8</v>
      </c>
      <c r="D132" s="217" t="s">
        <v>191</v>
      </c>
      <c r="E132" s="218" t="s">
        <v>274</v>
      </c>
      <c r="F132" s="219" t="s">
        <v>275</v>
      </c>
      <c r="G132" s="220" t="s">
        <v>414</v>
      </c>
      <c r="H132" s="221">
        <v>315</v>
      </c>
      <c r="I132" s="222"/>
      <c r="J132" s="223">
        <f>ROUND(I132*H132,2)</f>
        <v>0</v>
      </c>
      <c r="K132" s="219" t="s">
        <v>19</v>
      </c>
      <c r="L132" s="224"/>
      <c r="M132" s="225" t="s">
        <v>19</v>
      </c>
      <c r="N132" s="226" t="s">
        <v>44</v>
      </c>
      <c r="O132" s="63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195</v>
      </c>
      <c r="AT132" s="188" t="s">
        <v>191</v>
      </c>
      <c r="AU132" s="188" t="s">
        <v>82</v>
      </c>
      <c r="AY132" s="16" t="s">
        <v>177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80</v>
      </c>
      <c r="BK132" s="189">
        <f>ROUND(I132*H132,2)</f>
        <v>0</v>
      </c>
      <c r="BL132" s="16" t="s">
        <v>184</v>
      </c>
      <c r="BM132" s="188" t="s">
        <v>276</v>
      </c>
    </row>
    <row r="133" spans="1:65" s="2" customFormat="1" ht="16.5" customHeight="1">
      <c r="A133" s="33"/>
      <c r="B133" s="34"/>
      <c r="C133" s="177" t="s">
        <v>277</v>
      </c>
      <c r="D133" s="177" t="s">
        <v>179</v>
      </c>
      <c r="E133" s="178" t="s">
        <v>278</v>
      </c>
      <c r="F133" s="179" t="s">
        <v>279</v>
      </c>
      <c r="G133" s="180" t="s">
        <v>250</v>
      </c>
      <c r="H133" s="181">
        <v>315</v>
      </c>
      <c r="I133" s="182"/>
      <c r="J133" s="183">
        <f>ROUND(I133*H133,2)</f>
        <v>0</v>
      </c>
      <c r="K133" s="179" t="s">
        <v>183</v>
      </c>
      <c r="L133" s="38"/>
      <c r="M133" s="184" t="s">
        <v>19</v>
      </c>
      <c r="N133" s="185" t="s">
        <v>44</v>
      </c>
      <c r="O133" s="63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8" t="s">
        <v>184</v>
      </c>
      <c r="AT133" s="188" t="s">
        <v>179</v>
      </c>
      <c r="AU133" s="188" t="s">
        <v>82</v>
      </c>
      <c r="AY133" s="16" t="s">
        <v>177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6" t="s">
        <v>80</v>
      </c>
      <c r="BK133" s="189">
        <f>ROUND(I133*H133,2)</f>
        <v>0</v>
      </c>
      <c r="BL133" s="16" t="s">
        <v>184</v>
      </c>
      <c r="BM133" s="188" t="s">
        <v>280</v>
      </c>
    </row>
    <row r="134" spans="1:65" s="2" customFormat="1" ht="10.199999999999999">
      <c r="A134" s="33"/>
      <c r="B134" s="34"/>
      <c r="C134" s="35"/>
      <c r="D134" s="190" t="s">
        <v>186</v>
      </c>
      <c r="E134" s="35"/>
      <c r="F134" s="191" t="s">
        <v>281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186</v>
      </c>
      <c r="AU134" s="16" t="s">
        <v>82</v>
      </c>
    </row>
    <row r="135" spans="1:65" s="13" customFormat="1" ht="10.199999999999999">
      <c r="B135" s="195"/>
      <c r="C135" s="196"/>
      <c r="D135" s="197" t="s">
        <v>188</v>
      </c>
      <c r="E135" s="198" t="s">
        <v>19</v>
      </c>
      <c r="F135" s="199" t="s">
        <v>505</v>
      </c>
      <c r="G135" s="196"/>
      <c r="H135" s="200">
        <v>315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188</v>
      </c>
      <c r="AU135" s="206" t="s">
        <v>82</v>
      </c>
      <c r="AV135" s="13" t="s">
        <v>82</v>
      </c>
      <c r="AW135" s="13" t="s">
        <v>35</v>
      </c>
      <c r="AX135" s="13" t="s">
        <v>80</v>
      </c>
      <c r="AY135" s="206" t="s">
        <v>177</v>
      </c>
    </row>
    <row r="136" spans="1:65" s="14" customFormat="1" ht="10.199999999999999">
      <c r="B136" s="207"/>
      <c r="C136" s="208"/>
      <c r="D136" s="197" t="s">
        <v>188</v>
      </c>
      <c r="E136" s="209" t="s">
        <v>19</v>
      </c>
      <c r="F136" s="210" t="s">
        <v>282</v>
      </c>
      <c r="G136" s="208"/>
      <c r="H136" s="209" t="s">
        <v>19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188</v>
      </c>
      <c r="AU136" s="216" t="s">
        <v>82</v>
      </c>
      <c r="AV136" s="14" t="s">
        <v>80</v>
      </c>
      <c r="AW136" s="14" t="s">
        <v>35</v>
      </c>
      <c r="AX136" s="14" t="s">
        <v>73</v>
      </c>
      <c r="AY136" s="216" t="s">
        <v>177</v>
      </c>
    </row>
    <row r="137" spans="1:65" s="2" customFormat="1" ht="33" customHeight="1">
      <c r="A137" s="33"/>
      <c r="B137" s="34"/>
      <c r="C137" s="217" t="s">
        <v>283</v>
      </c>
      <c r="D137" s="217" t="s">
        <v>191</v>
      </c>
      <c r="E137" s="218" t="s">
        <v>284</v>
      </c>
      <c r="F137" s="219" t="s">
        <v>285</v>
      </c>
      <c r="G137" s="220" t="s">
        <v>286</v>
      </c>
      <c r="H137" s="221">
        <v>315</v>
      </c>
      <c r="I137" s="222"/>
      <c r="J137" s="223">
        <f>ROUND(I137*H137,2)</f>
        <v>0</v>
      </c>
      <c r="K137" s="219" t="s">
        <v>19</v>
      </c>
      <c r="L137" s="224"/>
      <c r="M137" s="225" t="s">
        <v>19</v>
      </c>
      <c r="N137" s="226" t="s">
        <v>44</v>
      </c>
      <c r="O137" s="63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8" t="s">
        <v>195</v>
      </c>
      <c r="AT137" s="188" t="s">
        <v>191</v>
      </c>
      <c r="AU137" s="188" t="s">
        <v>82</v>
      </c>
      <c r="AY137" s="16" t="s">
        <v>177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6" t="s">
        <v>80</v>
      </c>
      <c r="BK137" s="189">
        <f>ROUND(I137*H137,2)</f>
        <v>0</v>
      </c>
      <c r="BL137" s="16" t="s">
        <v>184</v>
      </c>
      <c r="BM137" s="188" t="s">
        <v>287</v>
      </c>
    </row>
    <row r="138" spans="1:65" s="2" customFormat="1" ht="16.5" customHeight="1">
      <c r="A138" s="33"/>
      <c r="B138" s="34"/>
      <c r="C138" s="177" t="s">
        <v>288</v>
      </c>
      <c r="D138" s="177" t="s">
        <v>179</v>
      </c>
      <c r="E138" s="178" t="s">
        <v>289</v>
      </c>
      <c r="F138" s="179" t="s">
        <v>290</v>
      </c>
      <c r="G138" s="180" t="s">
        <v>182</v>
      </c>
      <c r="H138" s="181">
        <v>630</v>
      </c>
      <c r="I138" s="182"/>
      <c r="J138" s="183">
        <f>ROUND(I138*H138,2)</f>
        <v>0</v>
      </c>
      <c r="K138" s="179" t="s">
        <v>183</v>
      </c>
      <c r="L138" s="38"/>
      <c r="M138" s="184" t="s">
        <v>19</v>
      </c>
      <c r="N138" s="185" t="s">
        <v>44</v>
      </c>
      <c r="O138" s="63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184</v>
      </c>
      <c r="AT138" s="188" t="s">
        <v>179</v>
      </c>
      <c r="AU138" s="188" t="s">
        <v>82</v>
      </c>
      <c r="AY138" s="16" t="s">
        <v>177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80</v>
      </c>
      <c r="BK138" s="189">
        <f>ROUND(I138*H138,2)</f>
        <v>0</v>
      </c>
      <c r="BL138" s="16" t="s">
        <v>184</v>
      </c>
      <c r="BM138" s="188" t="s">
        <v>291</v>
      </c>
    </row>
    <row r="139" spans="1:65" s="2" customFormat="1" ht="10.199999999999999">
      <c r="A139" s="33"/>
      <c r="B139" s="34"/>
      <c r="C139" s="35"/>
      <c r="D139" s="190" t="s">
        <v>186</v>
      </c>
      <c r="E139" s="35"/>
      <c r="F139" s="191" t="s">
        <v>292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186</v>
      </c>
      <c r="AU139" s="16" t="s">
        <v>82</v>
      </c>
    </row>
    <row r="140" spans="1:65" s="2" customFormat="1" ht="16.5" customHeight="1">
      <c r="A140" s="33"/>
      <c r="B140" s="34"/>
      <c r="C140" s="217" t="s">
        <v>293</v>
      </c>
      <c r="D140" s="217" t="s">
        <v>191</v>
      </c>
      <c r="E140" s="218" t="s">
        <v>294</v>
      </c>
      <c r="F140" s="219" t="s">
        <v>295</v>
      </c>
      <c r="G140" s="220" t="s">
        <v>296</v>
      </c>
      <c r="H140" s="221">
        <v>6.3</v>
      </c>
      <c r="I140" s="222"/>
      <c r="J140" s="223">
        <f>ROUND(I140*H140,2)</f>
        <v>0</v>
      </c>
      <c r="K140" s="219" t="s">
        <v>183</v>
      </c>
      <c r="L140" s="224"/>
      <c r="M140" s="225" t="s">
        <v>19</v>
      </c>
      <c r="N140" s="226" t="s">
        <v>44</v>
      </c>
      <c r="O140" s="63"/>
      <c r="P140" s="186">
        <f>O140*H140</f>
        <v>0</v>
      </c>
      <c r="Q140" s="186">
        <v>0.2</v>
      </c>
      <c r="R140" s="186">
        <f>Q140*H140</f>
        <v>1.26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195</v>
      </c>
      <c r="AT140" s="188" t="s">
        <v>191</v>
      </c>
      <c r="AU140" s="188" t="s">
        <v>82</v>
      </c>
      <c r="AY140" s="16" t="s">
        <v>177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6" t="s">
        <v>80</v>
      </c>
      <c r="BK140" s="189">
        <f>ROUND(I140*H140,2)</f>
        <v>0</v>
      </c>
      <c r="BL140" s="16" t="s">
        <v>184</v>
      </c>
      <c r="BM140" s="188" t="s">
        <v>297</v>
      </c>
    </row>
    <row r="141" spans="1:65" s="13" customFormat="1" ht="10.199999999999999">
      <c r="B141" s="195"/>
      <c r="C141" s="196"/>
      <c r="D141" s="197" t="s">
        <v>188</v>
      </c>
      <c r="E141" s="198" t="s">
        <v>19</v>
      </c>
      <c r="F141" s="199" t="s">
        <v>506</v>
      </c>
      <c r="G141" s="196"/>
      <c r="H141" s="200">
        <v>6.3</v>
      </c>
      <c r="I141" s="201"/>
      <c r="J141" s="196"/>
      <c r="K141" s="196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188</v>
      </c>
      <c r="AU141" s="206" t="s">
        <v>82</v>
      </c>
      <c r="AV141" s="13" t="s">
        <v>82</v>
      </c>
      <c r="AW141" s="13" t="s">
        <v>35</v>
      </c>
      <c r="AX141" s="13" t="s">
        <v>80</v>
      </c>
      <c r="AY141" s="206" t="s">
        <v>177</v>
      </c>
    </row>
    <row r="142" spans="1:65" s="2" customFormat="1" ht="16.5" customHeight="1">
      <c r="A142" s="33"/>
      <c r="B142" s="34"/>
      <c r="C142" s="177" t="s">
        <v>299</v>
      </c>
      <c r="D142" s="177" t="s">
        <v>179</v>
      </c>
      <c r="E142" s="178" t="s">
        <v>300</v>
      </c>
      <c r="F142" s="179" t="s">
        <v>301</v>
      </c>
      <c r="G142" s="180" t="s">
        <v>250</v>
      </c>
      <c r="H142" s="181">
        <v>945</v>
      </c>
      <c r="I142" s="182"/>
      <c r="J142" s="183">
        <f>ROUND(I142*H142,2)</f>
        <v>0</v>
      </c>
      <c r="K142" s="179" t="s">
        <v>183</v>
      </c>
      <c r="L142" s="38"/>
      <c r="M142" s="184" t="s">
        <v>19</v>
      </c>
      <c r="N142" s="185" t="s">
        <v>44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184</v>
      </c>
      <c r="AT142" s="188" t="s">
        <v>179</v>
      </c>
      <c r="AU142" s="188" t="s">
        <v>82</v>
      </c>
      <c r="AY142" s="16" t="s">
        <v>177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80</v>
      </c>
      <c r="BK142" s="189">
        <f>ROUND(I142*H142,2)</f>
        <v>0</v>
      </c>
      <c r="BL142" s="16" t="s">
        <v>184</v>
      </c>
      <c r="BM142" s="188" t="s">
        <v>302</v>
      </c>
    </row>
    <row r="143" spans="1:65" s="2" customFormat="1" ht="10.199999999999999">
      <c r="A143" s="33"/>
      <c r="B143" s="34"/>
      <c r="C143" s="35"/>
      <c r="D143" s="190" t="s">
        <v>186</v>
      </c>
      <c r="E143" s="35"/>
      <c r="F143" s="191" t="s">
        <v>303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186</v>
      </c>
      <c r="AU143" s="16" t="s">
        <v>82</v>
      </c>
    </row>
    <row r="144" spans="1:65" s="13" customFormat="1" ht="10.199999999999999">
      <c r="B144" s="195"/>
      <c r="C144" s="196"/>
      <c r="D144" s="197" t="s">
        <v>188</v>
      </c>
      <c r="E144" s="198" t="s">
        <v>19</v>
      </c>
      <c r="F144" s="199" t="s">
        <v>507</v>
      </c>
      <c r="G144" s="196"/>
      <c r="H144" s="200">
        <v>945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188</v>
      </c>
      <c r="AU144" s="206" t="s">
        <v>82</v>
      </c>
      <c r="AV144" s="13" t="s">
        <v>82</v>
      </c>
      <c r="AW144" s="13" t="s">
        <v>35</v>
      </c>
      <c r="AX144" s="13" t="s">
        <v>80</v>
      </c>
      <c r="AY144" s="206" t="s">
        <v>177</v>
      </c>
    </row>
    <row r="145" spans="1:65" s="2" customFormat="1" ht="16.5" customHeight="1">
      <c r="A145" s="33"/>
      <c r="B145" s="34"/>
      <c r="C145" s="217" t="s">
        <v>7</v>
      </c>
      <c r="D145" s="217" t="s">
        <v>191</v>
      </c>
      <c r="E145" s="218" t="s">
        <v>305</v>
      </c>
      <c r="F145" s="219" t="s">
        <v>306</v>
      </c>
      <c r="G145" s="220" t="s">
        <v>228</v>
      </c>
      <c r="H145" s="221">
        <v>3.78</v>
      </c>
      <c r="I145" s="222"/>
      <c r="J145" s="223">
        <f>ROUND(I145*H145,2)</f>
        <v>0</v>
      </c>
      <c r="K145" s="219" t="s">
        <v>19</v>
      </c>
      <c r="L145" s="224"/>
      <c r="M145" s="225" t="s">
        <v>19</v>
      </c>
      <c r="N145" s="226" t="s">
        <v>44</v>
      </c>
      <c r="O145" s="63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195</v>
      </c>
      <c r="AT145" s="188" t="s">
        <v>191</v>
      </c>
      <c r="AU145" s="188" t="s">
        <v>82</v>
      </c>
      <c r="AY145" s="16" t="s">
        <v>177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80</v>
      </c>
      <c r="BK145" s="189">
        <f>ROUND(I145*H145,2)</f>
        <v>0</v>
      </c>
      <c r="BL145" s="16" t="s">
        <v>184</v>
      </c>
      <c r="BM145" s="188" t="s">
        <v>307</v>
      </c>
    </row>
    <row r="146" spans="1:65" s="13" customFormat="1" ht="10.199999999999999">
      <c r="B146" s="195"/>
      <c r="C146" s="196"/>
      <c r="D146" s="197" t="s">
        <v>188</v>
      </c>
      <c r="E146" s="198" t="s">
        <v>19</v>
      </c>
      <c r="F146" s="199" t="s">
        <v>508</v>
      </c>
      <c r="G146" s="196"/>
      <c r="H146" s="200">
        <v>3.78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188</v>
      </c>
      <c r="AU146" s="206" t="s">
        <v>82</v>
      </c>
      <c r="AV146" s="13" t="s">
        <v>82</v>
      </c>
      <c r="AW146" s="13" t="s">
        <v>35</v>
      </c>
      <c r="AX146" s="13" t="s">
        <v>80</v>
      </c>
      <c r="AY146" s="206" t="s">
        <v>177</v>
      </c>
    </row>
    <row r="147" spans="1:65" s="2" customFormat="1" ht="16.5" customHeight="1">
      <c r="A147" s="33"/>
      <c r="B147" s="34"/>
      <c r="C147" s="177" t="s">
        <v>309</v>
      </c>
      <c r="D147" s="177" t="s">
        <v>179</v>
      </c>
      <c r="E147" s="178" t="s">
        <v>310</v>
      </c>
      <c r="F147" s="179" t="s">
        <v>311</v>
      </c>
      <c r="G147" s="180" t="s">
        <v>296</v>
      </c>
      <c r="H147" s="181">
        <v>2.835</v>
      </c>
      <c r="I147" s="182"/>
      <c r="J147" s="183">
        <f>ROUND(I147*H147,2)</f>
        <v>0</v>
      </c>
      <c r="K147" s="179" t="s">
        <v>183</v>
      </c>
      <c r="L147" s="38"/>
      <c r="M147" s="184" t="s">
        <v>19</v>
      </c>
      <c r="N147" s="185" t="s">
        <v>44</v>
      </c>
      <c r="O147" s="63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8" t="s">
        <v>184</v>
      </c>
      <c r="AT147" s="188" t="s">
        <v>179</v>
      </c>
      <c r="AU147" s="188" t="s">
        <v>82</v>
      </c>
      <c r="AY147" s="16" t="s">
        <v>177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6" t="s">
        <v>80</v>
      </c>
      <c r="BK147" s="189">
        <f>ROUND(I147*H147,2)</f>
        <v>0</v>
      </c>
      <c r="BL147" s="16" t="s">
        <v>184</v>
      </c>
      <c r="BM147" s="188" t="s">
        <v>312</v>
      </c>
    </row>
    <row r="148" spans="1:65" s="2" customFormat="1" ht="10.199999999999999">
      <c r="A148" s="33"/>
      <c r="B148" s="34"/>
      <c r="C148" s="35"/>
      <c r="D148" s="190" t="s">
        <v>186</v>
      </c>
      <c r="E148" s="35"/>
      <c r="F148" s="191" t="s">
        <v>313</v>
      </c>
      <c r="G148" s="35"/>
      <c r="H148" s="35"/>
      <c r="I148" s="192"/>
      <c r="J148" s="35"/>
      <c r="K148" s="35"/>
      <c r="L148" s="38"/>
      <c r="M148" s="193"/>
      <c r="N148" s="194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186</v>
      </c>
      <c r="AU148" s="16" t="s">
        <v>82</v>
      </c>
    </row>
    <row r="149" spans="1:65" s="13" customFormat="1" ht="10.199999999999999">
      <c r="B149" s="195"/>
      <c r="C149" s="196"/>
      <c r="D149" s="197" t="s">
        <v>188</v>
      </c>
      <c r="E149" s="198" t="s">
        <v>19</v>
      </c>
      <c r="F149" s="199" t="s">
        <v>509</v>
      </c>
      <c r="G149" s="196"/>
      <c r="H149" s="200">
        <v>2.835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188</v>
      </c>
      <c r="AU149" s="206" t="s">
        <v>82</v>
      </c>
      <c r="AV149" s="13" t="s">
        <v>82</v>
      </c>
      <c r="AW149" s="13" t="s">
        <v>35</v>
      </c>
      <c r="AX149" s="13" t="s">
        <v>80</v>
      </c>
      <c r="AY149" s="206" t="s">
        <v>177</v>
      </c>
    </row>
    <row r="150" spans="1:65" s="14" customFormat="1" ht="10.199999999999999">
      <c r="B150" s="207"/>
      <c r="C150" s="208"/>
      <c r="D150" s="197" t="s">
        <v>188</v>
      </c>
      <c r="E150" s="209" t="s">
        <v>19</v>
      </c>
      <c r="F150" s="210" t="s">
        <v>315</v>
      </c>
      <c r="G150" s="208"/>
      <c r="H150" s="209" t="s">
        <v>19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188</v>
      </c>
      <c r="AU150" s="216" t="s">
        <v>82</v>
      </c>
      <c r="AV150" s="14" t="s">
        <v>80</v>
      </c>
      <c r="AW150" s="14" t="s">
        <v>35</v>
      </c>
      <c r="AX150" s="14" t="s">
        <v>73</v>
      </c>
      <c r="AY150" s="216" t="s">
        <v>177</v>
      </c>
    </row>
    <row r="151" spans="1:65" s="14" customFormat="1" ht="10.199999999999999">
      <c r="B151" s="207"/>
      <c r="C151" s="208"/>
      <c r="D151" s="197" t="s">
        <v>188</v>
      </c>
      <c r="E151" s="209" t="s">
        <v>19</v>
      </c>
      <c r="F151" s="210" t="s">
        <v>510</v>
      </c>
      <c r="G151" s="208"/>
      <c r="H151" s="209" t="s">
        <v>19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188</v>
      </c>
      <c r="AU151" s="216" t="s">
        <v>82</v>
      </c>
      <c r="AV151" s="14" t="s">
        <v>80</v>
      </c>
      <c r="AW151" s="14" t="s">
        <v>35</v>
      </c>
      <c r="AX151" s="14" t="s">
        <v>73</v>
      </c>
      <c r="AY151" s="216" t="s">
        <v>177</v>
      </c>
    </row>
    <row r="152" spans="1:65" s="14" customFormat="1" ht="10.199999999999999">
      <c r="B152" s="207"/>
      <c r="C152" s="208"/>
      <c r="D152" s="197" t="s">
        <v>188</v>
      </c>
      <c r="E152" s="209" t="s">
        <v>19</v>
      </c>
      <c r="F152" s="210" t="s">
        <v>511</v>
      </c>
      <c r="G152" s="208"/>
      <c r="H152" s="209" t="s">
        <v>19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188</v>
      </c>
      <c r="AU152" s="216" t="s">
        <v>82</v>
      </c>
      <c r="AV152" s="14" t="s">
        <v>80</v>
      </c>
      <c r="AW152" s="14" t="s">
        <v>35</v>
      </c>
      <c r="AX152" s="14" t="s">
        <v>73</v>
      </c>
      <c r="AY152" s="216" t="s">
        <v>177</v>
      </c>
    </row>
    <row r="153" spans="1:65" s="14" customFormat="1" ht="10.199999999999999">
      <c r="B153" s="207"/>
      <c r="C153" s="208"/>
      <c r="D153" s="197" t="s">
        <v>188</v>
      </c>
      <c r="E153" s="209" t="s">
        <v>19</v>
      </c>
      <c r="F153" s="210" t="s">
        <v>512</v>
      </c>
      <c r="G153" s="208"/>
      <c r="H153" s="209" t="s">
        <v>19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188</v>
      </c>
      <c r="AU153" s="216" t="s">
        <v>82</v>
      </c>
      <c r="AV153" s="14" t="s">
        <v>80</v>
      </c>
      <c r="AW153" s="14" t="s">
        <v>35</v>
      </c>
      <c r="AX153" s="14" t="s">
        <v>73</v>
      </c>
      <c r="AY153" s="216" t="s">
        <v>177</v>
      </c>
    </row>
    <row r="154" spans="1:65" s="2" customFormat="1" ht="16.5" customHeight="1">
      <c r="A154" s="33"/>
      <c r="B154" s="34"/>
      <c r="C154" s="177" t="s">
        <v>319</v>
      </c>
      <c r="D154" s="177" t="s">
        <v>179</v>
      </c>
      <c r="E154" s="178" t="s">
        <v>320</v>
      </c>
      <c r="F154" s="179" t="s">
        <v>321</v>
      </c>
      <c r="G154" s="180" t="s">
        <v>296</v>
      </c>
      <c r="H154" s="181">
        <v>2.835</v>
      </c>
      <c r="I154" s="182"/>
      <c r="J154" s="183">
        <f>ROUND(I154*H154,2)</f>
        <v>0</v>
      </c>
      <c r="K154" s="179" t="s">
        <v>183</v>
      </c>
      <c r="L154" s="38"/>
      <c r="M154" s="184" t="s">
        <v>19</v>
      </c>
      <c r="N154" s="185" t="s">
        <v>44</v>
      </c>
      <c r="O154" s="63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8" t="s">
        <v>184</v>
      </c>
      <c r="AT154" s="188" t="s">
        <v>179</v>
      </c>
      <c r="AU154" s="188" t="s">
        <v>82</v>
      </c>
      <c r="AY154" s="16" t="s">
        <v>177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6" t="s">
        <v>80</v>
      </c>
      <c r="BK154" s="189">
        <f>ROUND(I154*H154,2)</f>
        <v>0</v>
      </c>
      <c r="BL154" s="16" t="s">
        <v>184</v>
      </c>
      <c r="BM154" s="188" t="s">
        <v>322</v>
      </c>
    </row>
    <row r="155" spans="1:65" s="2" customFormat="1" ht="10.199999999999999">
      <c r="A155" s="33"/>
      <c r="B155" s="34"/>
      <c r="C155" s="35"/>
      <c r="D155" s="190" t="s">
        <v>186</v>
      </c>
      <c r="E155" s="35"/>
      <c r="F155" s="191" t="s">
        <v>323</v>
      </c>
      <c r="G155" s="35"/>
      <c r="H155" s="35"/>
      <c r="I155" s="192"/>
      <c r="J155" s="35"/>
      <c r="K155" s="35"/>
      <c r="L155" s="38"/>
      <c r="M155" s="193"/>
      <c r="N155" s="194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186</v>
      </c>
      <c r="AU155" s="16" t="s">
        <v>82</v>
      </c>
    </row>
    <row r="156" spans="1:65" s="2" customFormat="1" ht="16.5" customHeight="1">
      <c r="A156" s="33"/>
      <c r="B156" s="34"/>
      <c r="C156" s="177" t="s">
        <v>324</v>
      </c>
      <c r="D156" s="177" t="s">
        <v>179</v>
      </c>
      <c r="E156" s="178" t="s">
        <v>325</v>
      </c>
      <c r="F156" s="179" t="s">
        <v>326</v>
      </c>
      <c r="G156" s="180" t="s">
        <v>296</v>
      </c>
      <c r="H156" s="181">
        <v>17.010000000000002</v>
      </c>
      <c r="I156" s="182"/>
      <c r="J156" s="183">
        <f>ROUND(I156*H156,2)</f>
        <v>0</v>
      </c>
      <c r="K156" s="179" t="s">
        <v>183</v>
      </c>
      <c r="L156" s="38"/>
      <c r="M156" s="184" t="s">
        <v>19</v>
      </c>
      <c r="N156" s="185" t="s">
        <v>44</v>
      </c>
      <c r="O156" s="63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184</v>
      </c>
      <c r="AT156" s="188" t="s">
        <v>179</v>
      </c>
      <c r="AU156" s="188" t="s">
        <v>82</v>
      </c>
      <c r="AY156" s="16" t="s">
        <v>177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80</v>
      </c>
      <c r="BK156" s="189">
        <f>ROUND(I156*H156,2)</f>
        <v>0</v>
      </c>
      <c r="BL156" s="16" t="s">
        <v>184</v>
      </c>
      <c r="BM156" s="188" t="s">
        <v>327</v>
      </c>
    </row>
    <row r="157" spans="1:65" s="2" customFormat="1" ht="10.199999999999999">
      <c r="A157" s="33"/>
      <c r="B157" s="34"/>
      <c r="C157" s="35"/>
      <c r="D157" s="190" t="s">
        <v>186</v>
      </c>
      <c r="E157" s="35"/>
      <c r="F157" s="191" t="s">
        <v>328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186</v>
      </c>
      <c r="AU157" s="16" t="s">
        <v>82</v>
      </c>
    </row>
    <row r="158" spans="1:65" s="13" customFormat="1" ht="10.199999999999999">
      <c r="B158" s="195"/>
      <c r="C158" s="196"/>
      <c r="D158" s="197" t="s">
        <v>188</v>
      </c>
      <c r="E158" s="198" t="s">
        <v>19</v>
      </c>
      <c r="F158" s="199" t="s">
        <v>513</v>
      </c>
      <c r="G158" s="196"/>
      <c r="H158" s="200">
        <v>17.010000000000002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188</v>
      </c>
      <c r="AU158" s="206" t="s">
        <v>82</v>
      </c>
      <c r="AV158" s="13" t="s">
        <v>82</v>
      </c>
      <c r="AW158" s="13" t="s">
        <v>35</v>
      </c>
      <c r="AX158" s="13" t="s">
        <v>80</v>
      </c>
      <c r="AY158" s="206" t="s">
        <v>177</v>
      </c>
    </row>
    <row r="159" spans="1:65" s="2" customFormat="1" ht="16.5" customHeight="1">
      <c r="A159" s="33"/>
      <c r="B159" s="34"/>
      <c r="C159" s="177" t="s">
        <v>330</v>
      </c>
      <c r="D159" s="177" t="s">
        <v>179</v>
      </c>
      <c r="E159" s="178" t="s">
        <v>331</v>
      </c>
      <c r="F159" s="179" t="s">
        <v>332</v>
      </c>
      <c r="G159" s="180" t="s">
        <v>333</v>
      </c>
      <c r="H159" s="181">
        <v>1.897</v>
      </c>
      <c r="I159" s="182"/>
      <c r="J159" s="183">
        <f>ROUND(I159*H159,2)</f>
        <v>0</v>
      </c>
      <c r="K159" s="179" t="s">
        <v>183</v>
      </c>
      <c r="L159" s="38"/>
      <c r="M159" s="184" t="s">
        <v>19</v>
      </c>
      <c r="N159" s="185" t="s">
        <v>44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184</v>
      </c>
      <c r="AT159" s="188" t="s">
        <v>179</v>
      </c>
      <c r="AU159" s="188" t="s">
        <v>82</v>
      </c>
      <c r="AY159" s="16" t="s">
        <v>177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80</v>
      </c>
      <c r="BK159" s="189">
        <f>ROUND(I159*H159,2)</f>
        <v>0</v>
      </c>
      <c r="BL159" s="16" t="s">
        <v>184</v>
      </c>
      <c r="BM159" s="188" t="s">
        <v>334</v>
      </c>
    </row>
    <row r="160" spans="1:65" s="2" customFormat="1" ht="10.199999999999999">
      <c r="A160" s="33"/>
      <c r="B160" s="34"/>
      <c r="C160" s="35"/>
      <c r="D160" s="190" t="s">
        <v>186</v>
      </c>
      <c r="E160" s="35"/>
      <c r="F160" s="191" t="s">
        <v>335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186</v>
      </c>
      <c r="AU160" s="16" t="s">
        <v>82</v>
      </c>
    </row>
    <row r="161" spans="1:65" s="12" customFormat="1" ht="22.8" customHeight="1">
      <c r="B161" s="161"/>
      <c r="C161" s="162"/>
      <c r="D161" s="163" t="s">
        <v>72</v>
      </c>
      <c r="E161" s="175" t="s">
        <v>184</v>
      </c>
      <c r="F161" s="175" t="s">
        <v>336</v>
      </c>
      <c r="G161" s="162"/>
      <c r="H161" s="162"/>
      <c r="I161" s="165"/>
      <c r="J161" s="176">
        <f>BK161</f>
        <v>0</v>
      </c>
      <c r="K161" s="162"/>
      <c r="L161" s="167"/>
      <c r="M161" s="168"/>
      <c r="N161" s="169"/>
      <c r="O161" s="169"/>
      <c r="P161" s="170">
        <f>SUM(P162:P177)</f>
        <v>0</v>
      </c>
      <c r="Q161" s="169"/>
      <c r="R161" s="170">
        <f>SUM(R162:R177)</f>
        <v>0</v>
      </c>
      <c r="S161" s="169"/>
      <c r="T161" s="171">
        <f>SUM(T162:T177)</f>
        <v>0</v>
      </c>
      <c r="AR161" s="172" t="s">
        <v>80</v>
      </c>
      <c r="AT161" s="173" t="s">
        <v>72</v>
      </c>
      <c r="AU161" s="173" t="s">
        <v>80</v>
      </c>
      <c r="AY161" s="172" t="s">
        <v>177</v>
      </c>
      <c r="BK161" s="174">
        <f>SUM(BK162:BK177)</f>
        <v>0</v>
      </c>
    </row>
    <row r="162" spans="1:65" s="2" customFormat="1" ht="16.5" customHeight="1">
      <c r="A162" s="33"/>
      <c r="B162" s="34"/>
      <c r="C162" s="217" t="s">
        <v>337</v>
      </c>
      <c r="D162" s="217" t="s">
        <v>191</v>
      </c>
      <c r="E162" s="218" t="s">
        <v>338</v>
      </c>
      <c r="F162" s="219" t="s">
        <v>339</v>
      </c>
      <c r="G162" s="220" t="s">
        <v>286</v>
      </c>
      <c r="H162" s="221">
        <v>45</v>
      </c>
      <c r="I162" s="222"/>
      <c r="J162" s="223">
        <f t="shared" ref="J162:J177" si="0">ROUND(I162*H162,2)</f>
        <v>0</v>
      </c>
      <c r="K162" s="219" t="s">
        <v>19</v>
      </c>
      <c r="L162" s="224"/>
      <c r="M162" s="225" t="s">
        <v>19</v>
      </c>
      <c r="N162" s="226" t="s">
        <v>44</v>
      </c>
      <c r="O162" s="63"/>
      <c r="P162" s="186">
        <f t="shared" ref="P162:P177" si="1">O162*H162</f>
        <v>0</v>
      </c>
      <c r="Q162" s="186">
        <v>0</v>
      </c>
      <c r="R162" s="186">
        <f t="shared" ref="R162:R177" si="2">Q162*H162</f>
        <v>0</v>
      </c>
      <c r="S162" s="186">
        <v>0</v>
      </c>
      <c r="T162" s="187">
        <f t="shared" ref="T162:T177" si="3"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195</v>
      </c>
      <c r="AT162" s="188" t="s">
        <v>191</v>
      </c>
      <c r="AU162" s="188" t="s">
        <v>82</v>
      </c>
      <c r="AY162" s="16" t="s">
        <v>177</v>
      </c>
      <c r="BE162" s="189">
        <f t="shared" ref="BE162:BE177" si="4">IF(N162="základní",J162,0)</f>
        <v>0</v>
      </c>
      <c r="BF162" s="189">
        <f t="shared" ref="BF162:BF177" si="5">IF(N162="snížená",J162,0)</f>
        <v>0</v>
      </c>
      <c r="BG162" s="189">
        <f t="shared" ref="BG162:BG177" si="6">IF(N162="zákl. přenesená",J162,0)</f>
        <v>0</v>
      </c>
      <c r="BH162" s="189">
        <f t="shared" ref="BH162:BH177" si="7">IF(N162="sníž. přenesená",J162,0)</f>
        <v>0</v>
      </c>
      <c r="BI162" s="189">
        <f t="shared" ref="BI162:BI177" si="8">IF(N162="nulová",J162,0)</f>
        <v>0</v>
      </c>
      <c r="BJ162" s="16" t="s">
        <v>80</v>
      </c>
      <c r="BK162" s="189">
        <f t="shared" ref="BK162:BK177" si="9">ROUND(I162*H162,2)</f>
        <v>0</v>
      </c>
      <c r="BL162" s="16" t="s">
        <v>184</v>
      </c>
      <c r="BM162" s="188" t="s">
        <v>340</v>
      </c>
    </row>
    <row r="163" spans="1:65" s="2" customFormat="1" ht="16.5" customHeight="1">
      <c r="A163" s="33"/>
      <c r="B163" s="34"/>
      <c r="C163" s="217" t="s">
        <v>341</v>
      </c>
      <c r="D163" s="217" t="s">
        <v>191</v>
      </c>
      <c r="E163" s="218" t="s">
        <v>342</v>
      </c>
      <c r="F163" s="219" t="s">
        <v>343</v>
      </c>
      <c r="G163" s="220" t="s">
        <v>286</v>
      </c>
      <c r="H163" s="221">
        <v>35</v>
      </c>
      <c r="I163" s="222"/>
      <c r="J163" s="223">
        <f t="shared" si="0"/>
        <v>0</v>
      </c>
      <c r="K163" s="219" t="s">
        <v>19</v>
      </c>
      <c r="L163" s="224"/>
      <c r="M163" s="225" t="s">
        <v>19</v>
      </c>
      <c r="N163" s="226" t="s">
        <v>44</v>
      </c>
      <c r="O163" s="63"/>
      <c r="P163" s="186">
        <f t="shared" si="1"/>
        <v>0</v>
      </c>
      <c r="Q163" s="186">
        <v>0</v>
      </c>
      <c r="R163" s="186">
        <f t="shared" si="2"/>
        <v>0</v>
      </c>
      <c r="S163" s="186">
        <v>0</v>
      </c>
      <c r="T163" s="187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8" t="s">
        <v>195</v>
      </c>
      <c r="AT163" s="188" t="s">
        <v>191</v>
      </c>
      <c r="AU163" s="188" t="s">
        <v>82</v>
      </c>
      <c r="AY163" s="16" t="s">
        <v>177</v>
      </c>
      <c r="BE163" s="189">
        <f t="shared" si="4"/>
        <v>0</v>
      </c>
      <c r="BF163" s="189">
        <f t="shared" si="5"/>
        <v>0</v>
      </c>
      <c r="BG163" s="189">
        <f t="shared" si="6"/>
        <v>0</v>
      </c>
      <c r="BH163" s="189">
        <f t="shared" si="7"/>
        <v>0</v>
      </c>
      <c r="BI163" s="189">
        <f t="shared" si="8"/>
        <v>0</v>
      </c>
      <c r="BJ163" s="16" t="s">
        <v>80</v>
      </c>
      <c r="BK163" s="189">
        <f t="shared" si="9"/>
        <v>0</v>
      </c>
      <c r="BL163" s="16" t="s">
        <v>184</v>
      </c>
      <c r="BM163" s="188" t="s">
        <v>344</v>
      </c>
    </row>
    <row r="164" spans="1:65" s="2" customFormat="1" ht="16.5" customHeight="1">
      <c r="A164" s="33"/>
      <c r="B164" s="34"/>
      <c r="C164" s="217" t="s">
        <v>345</v>
      </c>
      <c r="D164" s="217" t="s">
        <v>191</v>
      </c>
      <c r="E164" s="218" t="s">
        <v>346</v>
      </c>
      <c r="F164" s="219" t="s">
        <v>347</v>
      </c>
      <c r="G164" s="220" t="s">
        <v>286</v>
      </c>
      <c r="H164" s="221">
        <v>25</v>
      </c>
      <c r="I164" s="222"/>
      <c r="J164" s="223">
        <f t="shared" si="0"/>
        <v>0</v>
      </c>
      <c r="K164" s="219" t="s">
        <v>19</v>
      </c>
      <c r="L164" s="224"/>
      <c r="M164" s="225" t="s">
        <v>19</v>
      </c>
      <c r="N164" s="226" t="s">
        <v>44</v>
      </c>
      <c r="O164" s="63"/>
      <c r="P164" s="186">
        <f t="shared" si="1"/>
        <v>0</v>
      </c>
      <c r="Q164" s="186">
        <v>0</v>
      </c>
      <c r="R164" s="186">
        <f t="shared" si="2"/>
        <v>0</v>
      </c>
      <c r="S164" s="186">
        <v>0</v>
      </c>
      <c r="T164" s="187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195</v>
      </c>
      <c r="AT164" s="188" t="s">
        <v>191</v>
      </c>
      <c r="AU164" s="188" t="s">
        <v>82</v>
      </c>
      <c r="AY164" s="16" t="s">
        <v>177</v>
      </c>
      <c r="BE164" s="189">
        <f t="shared" si="4"/>
        <v>0</v>
      </c>
      <c r="BF164" s="189">
        <f t="shared" si="5"/>
        <v>0</v>
      </c>
      <c r="BG164" s="189">
        <f t="shared" si="6"/>
        <v>0</v>
      </c>
      <c r="BH164" s="189">
        <f t="shared" si="7"/>
        <v>0</v>
      </c>
      <c r="BI164" s="189">
        <f t="shared" si="8"/>
        <v>0</v>
      </c>
      <c r="BJ164" s="16" t="s">
        <v>80</v>
      </c>
      <c r="BK164" s="189">
        <f t="shared" si="9"/>
        <v>0</v>
      </c>
      <c r="BL164" s="16" t="s">
        <v>184</v>
      </c>
      <c r="BM164" s="188" t="s">
        <v>348</v>
      </c>
    </row>
    <row r="165" spans="1:65" s="2" customFormat="1" ht="16.5" customHeight="1">
      <c r="A165" s="33"/>
      <c r="B165" s="34"/>
      <c r="C165" s="217" t="s">
        <v>349</v>
      </c>
      <c r="D165" s="217" t="s">
        <v>191</v>
      </c>
      <c r="E165" s="218" t="s">
        <v>350</v>
      </c>
      <c r="F165" s="219" t="s">
        <v>351</v>
      </c>
      <c r="G165" s="220" t="s">
        <v>286</v>
      </c>
      <c r="H165" s="221">
        <v>18</v>
      </c>
      <c r="I165" s="222"/>
      <c r="J165" s="223">
        <f t="shared" si="0"/>
        <v>0</v>
      </c>
      <c r="K165" s="219" t="s">
        <v>19</v>
      </c>
      <c r="L165" s="224"/>
      <c r="M165" s="225" t="s">
        <v>19</v>
      </c>
      <c r="N165" s="226" t="s">
        <v>44</v>
      </c>
      <c r="O165" s="63"/>
      <c r="P165" s="186">
        <f t="shared" si="1"/>
        <v>0</v>
      </c>
      <c r="Q165" s="186">
        <v>0</v>
      </c>
      <c r="R165" s="186">
        <f t="shared" si="2"/>
        <v>0</v>
      </c>
      <c r="S165" s="186">
        <v>0</v>
      </c>
      <c r="T165" s="187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8" t="s">
        <v>195</v>
      </c>
      <c r="AT165" s="188" t="s">
        <v>191</v>
      </c>
      <c r="AU165" s="188" t="s">
        <v>82</v>
      </c>
      <c r="AY165" s="16" t="s">
        <v>177</v>
      </c>
      <c r="BE165" s="189">
        <f t="shared" si="4"/>
        <v>0</v>
      </c>
      <c r="BF165" s="189">
        <f t="shared" si="5"/>
        <v>0</v>
      </c>
      <c r="BG165" s="189">
        <f t="shared" si="6"/>
        <v>0</v>
      </c>
      <c r="BH165" s="189">
        <f t="shared" si="7"/>
        <v>0</v>
      </c>
      <c r="BI165" s="189">
        <f t="shared" si="8"/>
        <v>0</v>
      </c>
      <c r="BJ165" s="16" t="s">
        <v>80</v>
      </c>
      <c r="BK165" s="189">
        <f t="shared" si="9"/>
        <v>0</v>
      </c>
      <c r="BL165" s="16" t="s">
        <v>184</v>
      </c>
      <c r="BM165" s="188" t="s">
        <v>352</v>
      </c>
    </row>
    <row r="166" spans="1:65" s="2" customFormat="1" ht="16.5" customHeight="1">
      <c r="A166" s="33"/>
      <c r="B166" s="34"/>
      <c r="C166" s="217" t="s">
        <v>353</v>
      </c>
      <c r="D166" s="217" t="s">
        <v>191</v>
      </c>
      <c r="E166" s="218" t="s">
        <v>354</v>
      </c>
      <c r="F166" s="219" t="s">
        <v>355</v>
      </c>
      <c r="G166" s="220" t="s">
        <v>286</v>
      </c>
      <c r="H166" s="221">
        <v>35</v>
      </c>
      <c r="I166" s="222"/>
      <c r="J166" s="223">
        <f t="shared" si="0"/>
        <v>0</v>
      </c>
      <c r="K166" s="219" t="s">
        <v>19</v>
      </c>
      <c r="L166" s="224"/>
      <c r="M166" s="225" t="s">
        <v>19</v>
      </c>
      <c r="N166" s="226" t="s">
        <v>44</v>
      </c>
      <c r="O166" s="63"/>
      <c r="P166" s="186">
        <f t="shared" si="1"/>
        <v>0</v>
      </c>
      <c r="Q166" s="186">
        <v>0</v>
      </c>
      <c r="R166" s="186">
        <f t="shared" si="2"/>
        <v>0</v>
      </c>
      <c r="S166" s="186">
        <v>0</v>
      </c>
      <c r="T166" s="187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195</v>
      </c>
      <c r="AT166" s="188" t="s">
        <v>191</v>
      </c>
      <c r="AU166" s="188" t="s">
        <v>82</v>
      </c>
      <c r="AY166" s="16" t="s">
        <v>177</v>
      </c>
      <c r="BE166" s="189">
        <f t="shared" si="4"/>
        <v>0</v>
      </c>
      <c r="BF166" s="189">
        <f t="shared" si="5"/>
        <v>0</v>
      </c>
      <c r="BG166" s="189">
        <f t="shared" si="6"/>
        <v>0</v>
      </c>
      <c r="BH166" s="189">
        <f t="shared" si="7"/>
        <v>0</v>
      </c>
      <c r="BI166" s="189">
        <f t="shared" si="8"/>
        <v>0</v>
      </c>
      <c r="BJ166" s="16" t="s">
        <v>80</v>
      </c>
      <c r="BK166" s="189">
        <f t="shared" si="9"/>
        <v>0</v>
      </c>
      <c r="BL166" s="16" t="s">
        <v>184</v>
      </c>
      <c r="BM166" s="188" t="s">
        <v>356</v>
      </c>
    </row>
    <row r="167" spans="1:65" s="2" customFormat="1" ht="16.5" customHeight="1">
      <c r="A167" s="33"/>
      <c r="B167" s="34"/>
      <c r="C167" s="217" t="s">
        <v>357</v>
      </c>
      <c r="D167" s="217" t="s">
        <v>191</v>
      </c>
      <c r="E167" s="218" t="s">
        <v>358</v>
      </c>
      <c r="F167" s="219" t="s">
        <v>359</v>
      </c>
      <c r="G167" s="220" t="s">
        <v>286</v>
      </c>
      <c r="H167" s="221">
        <v>17</v>
      </c>
      <c r="I167" s="222"/>
      <c r="J167" s="223">
        <f t="shared" si="0"/>
        <v>0</v>
      </c>
      <c r="K167" s="219" t="s">
        <v>19</v>
      </c>
      <c r="L167" s="224"/>
      <c r="M167" s="225" t="s">
        <v>19</v>
      </c>
      <c r="N167" s="226" t="s">
        <v>44</v>
      </c>
      <c r="O167" s="63"/>
      <c r="P167" s="186">
        <f t="shared" si="1"/>
        <v>0</v>
      </c>
      <c r="Q167" s="186">
        <v>0</v>
      </c>
      <c r="R167" s="186">
        <f t="shared" si="2"/>
        <v>0</v>
      </c>
      <c r="S167" s="186">
        <v>0</v>
      </c>
      <c r="T167" s="18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195</v>
      </c>
      <c r="AT167" s="188" t="s">
        <v>191</v>
      </c>
      <c r="AU167" s="188" t="s">
        <v>82</v>
      </c>
      <c r="AY167" s="16" t="s">
        <v>177</v>
      </c>
      <c r="BE167" s="189">
        <f t="shared" si="4"/>
        <v>0</v>
      </c>
      <c r="BF167" s="189">
        <f t="shared" si="5"/>
        <v>0</v>
      </c>
      <c r="BG167" s="189">
        <f t="shared" si="6"/>
        <v>0</v>
      </c>
      <c r="BH167" s="189">
        <f t="shared" si="7"/>
        <v>0</v>
      </c>
      <c r="BI167" s="189">
        <f t="shared" si="8"/>
        <v>0</v>
      </c>
      <c r="BJ167" s="16" t="s">
        <v>80</v>
      </c>
      <c r="BK167" s="189">
        <f t="shared" si="9"/>
        <v>0</v>
      </c>
      <c r="BL167" s="16" t="s">
        <v>184</v>
      </c>
      <c r="BM167" s="188" t="s">
        <v>360</v>
      </c>
    </row>
    <row r="168" spans="1:65" s="2" customFormat="1" ht="16.5" customHeight="1">
      <c r="A168" s="33"/>
      <c r="B168" s="34"/>
      <c r="C168" s="217" t="s">
        <v>361</v>
      </c>
      <c r="D168" s="217" t="s">
        <v>191</v>
      </c>
      <c r="E168" s="218" t="s">
        <v>362</v>
      </c>
      <c r="F168" s="219" t="s">
        <v>363</v>
      </c>
      <c r="G168" s="220" t="s">
        <v>286</v>
      </c>
      <c r="H168" s="221">
        <v>10</v>
      </c>
      <c r="I168" s="222"/>
      <c r="J168" s="223">
        <f t="shared" si="0"/>
        <v>0</v>
      </c>
      <c r="K168" s="219" t="s">
        <v>19</v>
      </c>
      <c r="L168" s="224"/>
      <c r="M168" s="225" t="s">
        <v>19</v>
      </c>
      <c r="N168" s="226" t="s">
        <v>44</v>
      </c>
      <c r="O168" s="63"/>
      <c r="P168" s="186">
        <f t="shared" si="1"/>
        <v>0</v>
      </c>
      <c r="Q168" s="186">
        <v>0</v>
      </c>
      <c r="R168" s="186">
        <f t="shared" si="2"/>
        <v>0</v>
      </c>
      <c r="S168" s="186">
        <v>0</v>
      </c>
      <c r="T168" s="18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8" t="s">
        <v>195</v>
      </c>
      <c r="AT168" s="188" t="s">
        <v>191</v>
      </c>
      <c r="AU168" s="188" t="s">
        <v>82</v>
      </c>
      <c r="AY168" s="16" t="s">
        <v>177</v>
      </c>
      <c r="BE168" s="189">
        <f t="shared" si="4"/>
        <v>0</v>
      </c>
      <c r="BF168" s="189">
        <f t="shared" si="5"/>
        <v>0</v>
      </c>
      <c r="BG168" s="189">
        <f t="shared" si="6"/>
        <v>0</v>
      </c>
      <c r="BH168" s="189">
        <f t="shared" si="7"/>
        <v>0</v>
      </c>
      <c r="BI168" s="189">
        <f t="shared" si="8"/>
        <v>0</v>
      </c>
      <c r="BJ168" s="16" t="s">
        <v>80</v>
      </c>
      <c r="BK168" s="189">
        <f t="shared" si="9"/>
        <v>0</v>
      </c>
      <c r="BL168" s="16" t="s">
        <v>184</v>
      </c>
      <c r="BM168" s="188" t="s">
        <v>364</v>
      </c>
    </row>
    <row r="169" spans="1:65" s="2" customFormat="1" ht="16.5" customHeight="1">
      <c r="A169" s="33"/>
      <c r="B169" s="34"/>
      <c r="C169" s="217" t="s">
        <v>365</v>
      </c>
      <c r="D169" s="217" t="s">
        <v>191</v>
      </c>
      <c r="E169" s="218" t="s">
        <v>366</v>
      </c>
      <c r="F169" s="219" t="s">
        <v>367</v>
      </c>
      <c r="G169" s="220" t="s">
        <v>286</v>
      </c>
      <c r="H169" s="221">
        <v>60</v>
      </c>
      <c r="I169" s="222"/>
      <c r="J169" s="223">
        <f t="shared" si="0"/>
        <v>0</v>
      </c>
      <c r="K169" s="219" t="s">
        <v>19</v>
      </c>
      <c r="L169" s="224"/>
      <c r="M169" s="225" t="s">
        <v>19</v>
      </c>
      <c r="N169" s="226" t="s">
        <v>44</v>
      </c>
      <c r="O169" s="63"/>
      <c r="P169" s="186">
        <f t="shared" si="1"/>
        <v>0</v>
      </c>
      <c r="Q169" s="186">
        <v>0</v>
      </c>
      <c r="R169" s="186">
        <f t="shared" si="2"/>
        <v>0</v>
      </c>
      <c r="S169" s="186">
        <v>0</v>
      </c>
      <c r="T169" s="18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195</v>
      </c>
      <c r="AT169" s="188" t="s">
        <v>191</v>
      </c>
      <c r="AU169" s="188" t="s">
        <v>82</v>
      </c>
      <c r="AY169" s="16" t="s">
        <v>177</v>
      </c>
      <c r="BE169" s="189">
        <f t="shared" si="4"/>
        <v>0</v>
      </c>
      <c r="BF169" s="189">
        <f t="shared" si="5"/>
        <v>0</v>
      </c>
      <c r="BG169" s="189">
        <f t="shared" si="6"/>
        <v>0</v>
      </c>
      <c r="BH169" s="189">
        <f t="shared" si="7"/>
        <v>0</v>
      </c>
      <c r="BI169" s="189">
        <f t="shared" si="8"/>
        <v>0</v>
      </c>
      <c r="BJ169" s="16" t="s">
        <v>80</v>
      </c>
      <c r="BK169" s="189">
        <f t="shared" si="9"/>
        <v>0</v>
      </c>
      <c r="BL169" s="16" t="s">
        <v>184</v>
      </c>
      <c r="BM169" s="188" t="s">
        <v>368</v>
      </c>
    </row>
    <row r="170" spans="1:65" s="2" customFormat="1" ht="16.5" customHeight="1">
      <c r="A170" s="33"/>
      <c r="B170" s="34"/>
      <c r="C170" s="217" t="s">
        <v>369</v>
      </c>
      <c r="D170" s="217" t="s">
        <v>191</v>
      </c>
      <c r="E170" s="218" t="s">
        <v>370</v>
      </c>
      <c r="F170" s="219" t="s">
        <v>371</v>
      </c>
      <c r="G170" s="220" t="s">
        <v>286</v>
      </c>
      <c r="H170" s="221">
        <v>70</v>
      </c>
      <c r="I170" s="222"/>
      <c r="J170" s="223">
        <f t="shared" si="0"/>
        <v>0</v>
      </c>
      <c r="K170" s="219" t="s">
        <v>19</v>
      </c>
      <c r="L170" s="224"/>
      <c r="M170" s="225" t="s">
        <v>19</v>
      </c>
      <c r="N170" s="226" t="s">
        <v>44</v>
      </c>
      <c r="O170" s="63"/>
      <c r="P170" s="186">
        <f t="shared" si="1"/>
        <v>0</v>
      </c>
      <c r="Q170" s="186">
        <v>0</v>
      </c>
      <c r="R170" s="186">
        <f t="shared" si="2"/>
        <v>0</v>
      </c>
      <c r="S170" s="186">
        <v>0</v>
      </c>
      <c r="T170" s="18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195</v>
      </c>
      <c r="AT170" s="188" t="s">
        <v>191</v>
      </c>
      <c r="AU170" s="188" t="s">
        <v>82</v>
      </c>
      <c r="AY170" s="16" t="s">
        <v>177</v>
      </c>
      <c r="BE170" s="189">
        <f t="shared" si="4"/>
        <v>0</v>
      </c>
      <c r="BF170" s="189">
        <f t="shared" si="5"/>
        <v>0</v>
      </c>
      <c r="BG170" s="189">
        <f t="shared" si="6"/>
        <v>0</v>
      </c>
      <c r="BH170" s="189">
        <f t="shared" si="7"/>
        <v>0</v>
      </c>
      <c r="BI170" s="189">
        <f t="shared" si="8"/>
        <v>0</v>
      </c>
      <c r="BJ170" s="16" t="s">
        <v>80</v>
      </c>
      <c r="BK170" s="189">
        <f t="shared" si="9"/>
        <v>0</v>
      </c>
      <c r="BL170" s="16" t="s">
        <v>184</v>
      </c>
      <c r="BM170" s="188" t="s">
        <v>372</v>
      </c>
    </row>
    <row r="171" spans="1:65" s="2" customFormat="1" ht="16.5" customHeight="1">
      <c r="A171" s="33"/>
      <c r="B171" s="34"/>
      <c r="C171" s="217" t="s">
        <v>373</v>
      </c>
      <c r="D171" s="217" t="s">
        <v>191</v>
      </c>
      <c r="E171" s="218" t="s">
        <v>374</v>
      </c>
      <c r="F171" s="219" t="s">
        <v>375</v>
      </c>
      <c r="G171" s="220" t="s">
        <v>286</v>
      </c>
      <c r="H171" s="221">
        <v>90</v>
      </c>
      <c r="I171" s="222"/>
      <c r="J171" s="223">
        <f t="shared" si="0"/>
        <v>0</v>
      </c>
      <c r="K171" s="219" t="s">
        <v>19</v>
      </c>
      <c r="L171" s="224"/>
      <c r="M171" s="225" t="s">
        <v>19</v>
      </c>
      <c r="N171" s="226" t="s">
        <v>44</v>
      </c>
      <c r="O171" s="63"/>
      <c r="P171" s="186">
        <f t="shared" si="1"/>
        <v>0</v>
      </c>
      <c r="Q171" s="186">
        <v>0</v>
      </c>
      <c r="R171" s="186">
        <f t="shared" si="2"/>
        <v>0</v>
      </c>
      <c r="S171" s="186">
        <v>0</v>
      </c>
      <c r="T171" s="18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8" t="s">
        <v>195</v>
      </c>
      <c r="AT171" s="188" t="s">
        <v>191</v>
      </c>
      <c r="AU171" s="188" t="s">
        <v>82</v>
      </c>
      <c r="AY171" s="16" t="s">
        <v>177</v>
      </c>
      <c r="BE171" s="189">
        <f t="shared" si="4"/>
        <v>0</v>
      </c>
      <c r="BF171" s="189">
        <f t="shared" si="5"/>
        <v>0</v>
      </c>
      <c r="BG171" s="189">
        <f t="shared" si="6"/>
        <v>0</v>
      </c>
      <c r="BH171" s="189">
        <f t="shared" si="7"/>
        <v>0</v>
      </c>
      <c r="BI171" s="189">
        <f t="shared" si="8"/>
        <v>0</v>
      </c>
      <c r="BJ171" s="16" t="s">
        <v>80</v>
      </c>
      <c r="BK171" s="189">
        <f t="shared" si="9"/>
        <v>0</v>
      </c>
      <c r="BL171" s="16" t="s">
        <v>184</v>
      </c>
      <c r="BM171" s="188" t="s">
        <v>376</v>
      </c>
    </row>
    <row r="172" spans="1:65" s="2" customFormat="1" ht="16.5" customHeight="1">
      <c r="A172" s="33"/>
      <c r="B172" s="34"/>
      <c r="C172" s="217" t="s">
        <v>377</v>
      </c>
      <c r="D172" s="217" t="s">
        <v>191</v>
      </c>
      <c r="E172" s="218" t="s">
        <v>378</v>
      </c>
      <c r="F172" s="219" t="s">
        <v>379</v>
      </c>
      <c r="G172" s="220" t="s">
        <v>286</v>
      </c>
      <c r="H172" s="221">
        <v>120</v>
      </c>
      <c r="I172" s="222"/>
      <c r="J172" s="223">
        <f t="shared" si="0"/>
        <v>0</v>
      </c>
      <c r="K172" s="219" t="s">
        <v>19</v>
      </c>
      <c r="L172" s="224"/>
      <c r="M172" s="225" t="s">
        <v>19</v>
      </c>
      <c r="N172" s="226" t="s">
        <v>44</v>
      </c>
      <c r="O172" s="63"/>
      <c r="P172" s="186">
        <f t="shared" si="1"/>
        <v>0</v>
      </c>
      <c r="Q172" s="186">
        <v>0</v>
      </c>
      <c r="R172" s="186">
        <f t="shared" si="2"/>
        <v>0</v>
      </c>
      <c r="S172" s="186">
        <v>0</v>
      </c>
      <c r="T172" s="18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8" t="s">
        <v>195</v>
      </c>
      <c r="AT172" s="188" t="s">
        <v>191</v>
      </c>
      <c r="AU172" s="188" t="s">
        <v>82</v>
      </c>
      <c r="AY172" s="16" t="s">
        <v>177</v>
      </c>
      <c r="BE172" s="189">
        <f t="shared" si="4"/>
        <v>0</v>
      </c>
      <c r="BF172" s="189">
        <f t="shared" si="5"/>
        <v>0</v>
      </c>
      <c r="BG172" s="189">
        <f t="shared" si="6"/>
        <v>0</v>
      </c>
      <c r="BH172" s="189">
        <f t="shared" si="7"/>
        <v>0</v>
      </c>
      <c r="BI172" s="189">
        <f t="shared" si="8"/>
        <v>0</v>
      </c>
      <c r="BJ172" s="16" t="s">
        <v>80</v>
      </c>
      <c r="BK172" s="189">
        <f t="shared" si="9"/>
        <v>0</v>
      </c>
      <c r="BL172" s="16" t="s">
        <v>184</v>
      </c>
      <c r="BM172" s="188" t="s">
        <v>380</v>
      </c>
    </row>
    <row r="173" spans="1:65" s="2" customFormat="1" ht="16.5" customHeight="1">
      <c r="A173" s="33"/>
      <c r="B173" s="34"/>
      <c r="C173" s="217" t="s">
        <v>381</v>
      </c>
      <c r="D173" s="217" t="s">
        <v>191</v>
      </c>
      <c r="E173" s="218" t="s">
        <v>382</v>
      </c>
      <c r="F173" s="219" t="s">
        <v>383</v>
      </c>
      <c r="G173" s="220" t="s">
        <v>286</v>
      </c>
      <c r="H173" s="221">
        <v>140</v>
      </c>
      <c r="I173" s="222"/>
      <c r="J173" s="223">
        <f t="shared" si="0"/>
        <v>0</v>
      </c>
      <c r="K173" s="219" t="s">
        <v>19</v>
      </c>
      <c r="L173" s="224"/>
      <c r="M173" s="225" t="s">
        <v>19</v>
      </c>
      <c r="N173" s="226" t="s">
        <v>44</v>
      </c>
      <c r="O173" s="63"/>
      <c r="P173" s="186">
        <f t="shared" si="1"/>
        <v>0</v>
      </c>
      <c r="Q173" s="186">
        <v>0</v>
      </c>
      <c r="R173" s="186">
        <f t="shared" si="2"/>
        <v>0</v>
      </c>
      <c r="S173" s="186">
        <v>0</v>
      </c>
      <c r="T173" s="18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195</v>
      </c>
      <c r="AT173" s="188" t="s">
        <v>191</v>
      </c>
      <c r="AU173" s="188" t="s">
        <v>82</v>
      </c>
      <c r="AY173" s="16" t="s">
        <v>177</v>
      </c>
      <c r="BE173" s="189">
        <f t="shared" si="4"/>
        <v>0</v>
      </c>
      <c r="BF173" s="189">
        <f t="shared" si="5"/>
        <v>0</v>
      </c>
      <c r="BG173" s="189">
        <f t="shared" si="6"/>
        <v>0</v>
      </c>
      <c r="BH173" s="189">
        <f t="shared" si="7"/>
        <v>0</v>
      </c>
      <c r="BI173" s="189">
        <f t="shared" si="8"/>
        <v>0</v>
      </c>
      <c r="BJ173" s="16" t="s">
        <v>80</v>
      </c>
      <c r="BK173" s="189">
        <f t="shared" si="9"/>
        <v>0</v>
      </c>
      <c r="BL173" s="16" t="s">
        <v>184</v>
      </c>
      <c r="BM173" s="188" t="s">
        <v>384</v>
      </c>
    </row>
    <row r="174" spans="1:65" s="2" customFormat="1" ht="16.5" customHeight="1">
      <c r="A174" s="33"/>
      <c r="B174" s="34"/>
      <c r="C174" s="217" t="s">
        <v>385</v>
      </c>
      <c r="D174" s="217" t="s">
        <v>191</v>
      </c>
      <c r="E174" s="218" t="s">
        <v>386</v>
      </c>
      <c r="F174" s="219" t="s">
        <v>387</v>
      </c>
      <c r="G174" s="220" t="s">
        <v>286</v>
      </c>
      <c r="H174" s="221">
        <v>170</v>
      </c>
      <c r="I174" s="222"/>
      <c r="J174" s="223">
        <f t="shared" si="0"/>
        <v>0</v>
      </c>
      <c r="K174" s="219" t="s">
        <v>19</v>
      </c>
      <c r="L174" s="224"/>
      <c r="M174" s="225" t="s">
        <v>19</v>
      </c>
      <c r="N174" s="226" t="s">
        <v>44</v>
      </c>
      <c r="O174" s="63"/>
      <c r="P174" s="186">
        <f t="shared" si="1"/>
        <v>0</v>
      </c>
      <c r="Q174" s="186">
        <v>0</v>
      </c>
      <c r="R174" s="186">
        <f t="shared" si="2"/>
        <v>0</v>
      </c>
      <c r="S174" s="186">
        <v>0</v>
      </c>
      <c r="T174" s="187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195</v>
      </c>
      <c r="AT174" s="188" t="s">
        <v>191</v>
      </c>
      <c r="AU174" s="188" t="s">
        <v>82</v>
      </c>
      <c r="AY174" s="16" t="s">
        <v>177</v>
      </c>
      <c r="BE174" s="189">
        <f t="shared" si="4"/>
        <v>0</v>
      </c>
      <c r="BF174" s="189">
        <f t="shared" si="5"/>
        <v>0</v>
      </c>
      <c r="BG174" s="189">
        <f t="shared" si="6"/>
        <v>0</v>
      </c>
      <c r="BH174" s="189">
        <f t="shared" si="7"/>
        <v>0</v>
      </c>
      <c r="BI174" s="189">
        <f t="shared" si="8"/>
        <v>0</v>
      </c>
      <c r="BJ174" s="16" t="s">
        <v>80</v>
      </c>
      <c r="BK174" s="189">
        <f t="shared" si="9"/>
        <v>0</v>
      </c>
      <c r="BL174" s="16" t="s">
        <v>184</v>
      </c>
      <c r="BM174" s="188" t="s">
        <v>388</v>
      </c>
    </row>
    <row r="175" spans="1:65" s="2" customFormat="1" ht="16.5" customHeight="1">
      <c r="A175" s="33"/>
      <c r="B175" s="34"/>
      <c r="C175" s="217" t="s">
        <v>389</v>
      </c>
      <c r="D175" s="217" t="s">
        <v>191</v>
      </c>
      <c r="E175" s="218" t="s">
        <v>390</v>
      </c>
      <c r="F175" s="219" t="s">
        <v>391</v>
      </c>
      <c r="G175" s="220" t="s">
        <v>286</v>
      </c>
      <c r="H175" s="221">
        <v>20</v>
      </c>
      <c r="I175" s="222"/>
      <c r="J175" s="223">
        <f t="shared" si="0"/>
        <v>0</v>
      </c>
      <c r="K175" s="219" t="s">
        <v>19</v>
      </c>
      <c r="L175" s="224"/>
      <c r="M175" s="225" t="s">
        <v>19</v>
      </c>
      <c r="N175" s="226" t="s">
        <v>44</v>
      </c>
      <c r="O175" s="63"/>
      <c r="P175" s="186">
        <f t="shared" si="1"/>
        <v>0</v>
      </c>
      <c r="Q175" s="186">
        <v>0</v>
      </c>
      <c r="R175" s="186">
        <f t="shared" si="2"/>
        <v>0</v>
      </c>
      <c r="S175" s="186">
        <v>0</v>
      </c>
      <c r="T175" s="18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195</v>
      </c>
      <c r="AT175" s="188" t="s">
        <v>191</v>
      </c>
      <c r="AU175" s="188" t="s">
        <v>82</v>
      </c>
      <c r="AY175" s="16" t="s">
        <v>177</v>
      </c>
      <c r="BE175" s="189">
        <f t="shared" si="4"/>
        <v>0</v>
      </c>
      <c r="BF175" s="189">
        <f t="shared" si="5"/>
        <v>0</v>
      </c>
      <c r="BG175" s="189">
        <f t="shared" si="6"/>
        <v>0</v>
      </c>
      <c r="BH175" s="189">
        <f t="shared" si="7"/>
        <v>0</v>
      </c>
      <c r="BI175" s="189">
        <f t="shared" si="8"/>
        <v>0</v>
      </c>
      <c r="BJ175" s="16" t="s">
        <v>80</v>
      </c>
      <c r="BK175" s="189">
        <f t="shared" si="9"/>
        <v>0</v>
      </c>
      <c r="BL175" s="16" t="s">
        <v>184</v>
      </c>
      <c r="BM175" s="188" t="s">
        <v>392</v>
      </c>
    </row>
    <row r="176" spans="1:65" s="2" customFormat="1" ht="16.5" customHeight="1">
      <c r="A176" s="33"/>
      <c r="B176" s="34"/>
      <c r="C176" s="217" t="s">
        <v>393</v>
      </c>
      <c r="D176" s="217" t="s">
        <v>191</v>
      </c>
      <c r="E176" s="218" t="s">
        <v>394</v>
      </c>
      <c r="F176" s="219" t="s">
        <v>395</v>
      </c>
      <c r="G176" s="220" t="s">
        <v>286</v>
      </c>
      <c r="H176" s="221">
        <v>25</v>
      </c>
      <c r="I176" s="222"/>
      <c r="J176" s="223">
        <f t="shared" si="0"/>
        <v>0</v>
      </c>
      <c r="K176" s="219" t="s">
        <v>19</v>
      </c>
      <c r="L176" s="224"/>
      <c r="M176" s="225" t="s">
        <v>19</v>
      </c>
      <c r="N176" s="226" t="s">
        <v>44</v>
      </c>
      <c r="O176" s="63"/>
      <c r="P176" s="186">
        <f t="shared" si="1"/>
        <v>0</v>
      </c>
      <c r="Q176" s="186">
        <v>0</v>
      </c>
      <c r="R176" s="186">
        <f t="shared" si="2"/>
        <v>0</v>
      </c>
      <c r="S176" s="186">
        <v>0</v>
      </c>
      <c r="T176" s="187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8" t="s">
        <v>195</v>
      </c>
      <c r="AT176" s="188" t="s">
        <v>191</v>
      </c>
      <c r="AU176" s="188" t="s">
        <v>82</v>
      </c>
      <c r="AY176" s="16" t="s">
        <v>177</v>
      </c>
      <c r="BE176" s="189">
        <f t="shared" si="4"/>
        <v>0</v>
      </c>
      <c r="BF176" s="189">
        <f t="shared" si="5"/>
        <v>0</v>
      </c>
      <c r="BG176" s="189">
        <f t="shared" si="6"/>
        <v>0</v>
      </c>
      <c r="BH176" s="189">
        <f t="shared" si="7"/>
        <v>0</v>
      </c>
      <c r="BI176" s="189">
        <f t="shared" si="8"/>
        <v>0</v>
      </c>
      <c r="BJ176" s="16" t="s">
        <v>80</v>
      </c>
      <c r="BK176" s="189">
        <f t="shared" si="9"/>
        <v>0</v>
      </c>
      <c r="BL176" s="16" t="s">
        <v>184</v>
      </c>
      <c r="BM176" s="188" t="s">
        <v>396</v>
      </c>
    </row>
    <row r="177" spans="1:65" s="2" customFormat="1" ht="16.5" customHeight="1">
      <c r="A177" s="33"/>
      <c r="B177" s="34"/>
      <c r="C177" s="217" t="s">
        <v>397</v>
      </c>
      <c r="D177" s="217" t="s">
        <v>191</v>
      </c>
      <c r="E177" s="218" t="s">
        <v>398</v>
      </c>
      <c r="F177" s="219" t="s">
        <v>399</v>
      </c>
      <c r="G177" s="220" t="s">
        <v>286</v>
      </c>
      <c r="H177" s="221">
        <v>65</v>
      </c>
      <c r="I177" s="222"/>
      <c r="J177" s="223">
        <f t="shared" si="0"/>
        <v>0</v>
      </c>
      <c r="K177" s="219" t="s">
        <v>19</v>
      </c>
      <c r="L177" s="224"/>
      <c r="M177" s="225" t="s">
        <v>19</v>
      </c>
      <c r="N177" s="226" t="s">
        <v>44</v>
      </c>
      <c r="O177" s="63"/>
      <c r="P177" s="186">
        <f t="shared" si="1"/>
        <v>0</v>
      </c>
      <c r="Q177" s="186">
        <v>0</v>
      </c>
      <c r="R177" s="186">
        <f t="shared" si="2"/>
        <v>0</v>
      </c>
      <c r="S177" s="186">
        <v>0</v>
      </c>
      <c r="T177" s="187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8" t="s">
        <v>195</v>
      </c>
      <c r="AT177" s="188" t="s">
        <v>191</v>
      </c>
      <c r="AU177" s="188" t="s">
        <v>82</v>
      </c>
      <c r="AY177" s="16" t="s">
        <v>177</v>
      </c>
      <c r="BE177" s="189">
        <f t="shared" si="4"/>
        <v>0</v>
      </c>
      <c r="BF177" s="189">
        <f t="shared" si="5"/>
        <v>0</v>
      </c>
      <c r="BG177" s="189">
        <f t="shared" si="6"/>
        <v>0</v>
      </c>
      <c r="BH177" s="189">
        <f t="shared" si="7"/>
        <v>0</v>
      </c>
      <c r="BI177" s="189">
        <f t="shared" si="8"/>
        <v>0</v>
      </c>
      <c r="BJ177" s="16" t="s">
        <v>80</v>
      </c>
      <c r="BK177" s="189">
        <f t="shared" si="9"/>
        <v>0</v>
      </c>
      <c r="BL177" s="16" t="s">
        <v>184</v>
      </c>
      <c r="BM177" s="188" t="s">
        <v>400</v>
      </c>
    </row>
    <row r="178" spans="1:65" s="12" customFormat="1" ht="25.95" customHeight="1">
      <c r="B178" s="161"/>
      <c r="C178" s="162"/>
      <c r="D178" s="163" t="s">
        <v>72</v>
      </c>
      <c r="E178" s="164" t="s">
        <v>401</v>
      </c>
      <c r="F178" s="164" t="s">
        <v>402</v>
      </c>
      <c r="G178" s="162"/>
      <c r="H178" s="162"/>
      <c r="I178" s="165"/>
      <c r="J178" s="166">
        <f>BK178</f>
        <v>0</v>
      </c>
      <c r="K178" s="162"/>
      <c r="L178" s="167"/>
      <c r="M178" s="168"/>
      <c r="N178" s="169"/>
      <c r="O178" s="169"/>
      <c r="P178" s="170">
        <f>P179+P187</f>
        <v>0</v>
      </c>
      <c r="Q178" s="169"/>
      <c r="R178" s="170">
        <f>R179+R187</f>
        <v>0</v>
      </c>
      <c r="S178" s="169"/>
      <c r="T178" s="171">
        <f>T179+T187</f>
        <v>0</v>
      </c>
      <c r="AR178" s="172" t="s">
        <v>210</v>
      </c>
      <c r="AT178" s="173" t="s">
        <v>72</v>
      </c>
      <c r="AU178" s="173" t="s">
        <v>73</v>
      </c>
      <c r="AY178" s="172" t="s">
        <v>177</v>
      </c>
      <c r="BK178" s="174">
        <f>BK179+BK187</f>
        <v>0</v>
      </c>
    </row>
    <row r="179" spans="1:65" s="12" customFormat="1" ht="22.8" customHeight="1">
      <c r="B179" s="161"/>
      <c r="C179" s="162"/>
      <c r="D179" s="163" t="s">
        <v>72</v>
      </c>
      <c r="E179" s="175" t="s">
        <v>403</v>
      </c>
      <c r="F179" s="175" t="s">
        <v>404</v>
      </c>
      <c r="G179" s="162"/>
      <c r="H179" s="162"/>
      <c r="I179" s="165"/>
      <c r="J179" s="176">
        <f>BK179</f>
        <v>0</v>
      </c>
      <c r="K179" s="162"/>
      <c r="L179" s="167"/>
      <c r="M179" s="168"/>
      <c r="N179" s="169"/>
      <c r="O179" s="169"/>
      <c r="P179" s="170">
        <f>SUM(P180:P186)</f>
        <v>0</v>
      </c>
      <c r="Q179" s="169"/>
      <c r="R179" s="170">
        <f>SUM(R180:R186)</f>
        <v>0</v>
      </c>
      <c r="S179" s="169"/>
      <c r="T179" s="171">
        <f>SUM(T180:T186)</f>
        <v>0</v>
      </c>
      <c r="AR179" s="172" t="s">
        <v>210</v>
      </c>
      <c r="AT179" s="173" t="s">
        <v>72</v>
      </c>
      <c r="AU179" s="173" t="s">
        <v>80</v>
      </c>
      <c r="AY179" s="172" t="s">
        <v>177</v>
      </c>
      <c r="BK179" s="174">
        <f>SUM(BK180:BK186)</f>
        <v>0</v>
      </c>
    </row>
    <row r="180" spans="1:65" s="2" customFormat="1" ht="16.5" customHeight="1">
      <c r="A180" s="33"/>
      <c r="B180" s="34"/>
      <c r="C180" s="177" t="s">
        <v>405</v>
      </c>
      <c r="D180" s="177" t="s">
        <v>179</v>
      </c>
      <c r="E180" s="178" t="s">
        <v>406</v>
      </c>
      <c r="F180" s="179" t="s">
        <v>407</v>
      </c>
      <c r="G180" s="180" t="s">
        <v>243</v>
      </c>
      <c r="H180" s="181">
        <v>475</v>
      </c>
      <c r="I180" s="182"/>
      <c r="J180" s="183">
        <f>ROUND(I180*H180,2)</f>
        <v>0</v>
      </c>
      <c r="K180" s="179" t="s">
        <v>183</v>
      </c>
      <c r="L180" s="38"/>
      <c r="M180" s="184" t="s">
        <v>19</v>
      </c>
      <c r="N180" s="185" t="s">
        <v>44</v>
      </c>
      <c r="O180" s="63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8" t="s">
        <v>408</v>
      </c>
      <c r="AT180" s="188" t="s">
        <v>179</v>
      </c>
      <c r="AU180" s="188" t="s">
        <v>82</v>
      </c>
      <c r="AY180" s="16" t="s">
        <v>177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6" t="s">
        <v>80</v>
      </c>
      <c r="BK180" s="189">
        <f>ROUND(I180*H180,2)</f>
        <v>0</v>
      </c>
      <c r="BL180" s="16" t="s">
        <v>408</v>
      </c>
      <c r="BM180" s="188" t="s">
        <v>409</v>
      </c>
    </row>
    <row r="181" spans="1:65" s="2" customFormat="1" ht="10.199999999999999">
      <c r="A181" s="33"/>
      <c r="B181" s="34"/>
      <c r="C181" s="35"/>
      <c r="D181" s="190" t="s">
        <v>186</v>
      </c>
      <c r="E181" s="35"/>
      <c r="F181" s="191" t="s">
        <v>410</v>
      </c>
      <c r="G181" s="35"/>
      <c r="H181" s="35"/>
      <c r="I181" s="192"/>
      <c r="J181" s="35"/>
      <c r="K181" s="35"/>
      <c r="L181" s="38"/>
      <c r="M181" s="193"/>
      <c r="N181" s="194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186</v>
      </c>
      <c r="AU181" s="16" t="s">
        <v>82</v>
      </c>
    </row>
    <row r="182" spans="1:65" s="2" customFormat="1" ht="16.5" customHeight="1">
      <c r="A182" s="33"/>
      <c r="B182" s="34"/>
      <c r="C182" s="177" t="s">
        <v>411</v>
      </c>
      <c r="D182" s="177" t="s">
        <v>179</v>
      </c>
      <c r="E182" s="178" t="s">
        <v>412</v>
      </c>
      <c r="F182" s="179" t="s">
        <v>413</v>
      </c>
      <c r="G182" s="180" t="s">
        <v>414</v>
      </c>
      <c r="H182" s="181">
        <v>1</v>
      </c>
      <c r="I182" s="182"/>
      <c r="J182" s="183">
        <f>ROUND(I182*H182,2)</f>
        <v>0</v>
      </c>
      <c r="K182" s="179" t="s">
        <v>183</v>
      </c>
      <c r="L182" s="38"/>
      <c r="M182" s="184" t="s">
        <v>19</v>
      </c>
      <c r="N182" s="185" t="s">
        <v>44</v>
      </c>
      <c r="O182" s="63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408</v>
      </c>
      <c r="AT182" s="188" t="s">
        <v>179</v>
      </c>
      <c r="AU182" s="188" t="s">
        <v>82</v>
      </c>
      <c r="AY182" s="16" t="s">
        <v>177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80</v>
      </c>
      <c r="BK182" s="189">
        <f>ROUND(I182*H182,2)</f>
        <v>0</v>
      </c>
      <c r="BL182" s="16" t="s">
        <v>408</v>
      </c>
      <c r="BM182" s="188" t="s">
        <v>415</v>
      </c>
    </row>
    <row r="183" spans="1:65" s="2" customFormat="1" ht="10.199999999999999">
      <c r="A183" s="33"/>
      <c r="B183" s="34"/>
      <c r="C183" s="35"/>
      <c r="D183" s="190" t="s">
        <v>186</v>
      </c>
      <c r="E183" s="35"/>
      <c r="F183" s="191" t="s">
        <v>416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186</v>
      </c>
      <c r="AU183" s="16" t="s">
        <v>82</v>
      </c>
    </row>
    <row r="184" spans="1:65" s="2" customFormat="1" ht="16.5" customHeight="1">
      <c r="A184" s="33"/>
      <c r="B184" s="34"/>
      <c r="C184" s="177" t="s">
        <v>417</v>
      </c>
      <c r="D184" s="177" t="s">
        <v>179</v>
      </c>
      <c r="E184" s="178" t="s">
        <v>418</v>
      </c>
      <c r="F184" s="179" t="s">
        <v>419</v>
      </c>
      <c r="G184" s="180" t="s">
        <v>414</v>
      </c>
      <c r="H184" s="181">
        <v>1</v>
      </c>
      <c r="I184" s="182"/>
      <c r="J184" s="183">
        <f>ROUND(I184*H184,2)</f>
        <v>0</v>
      </c>
      <c r="K184" s="179" t="s">
        <v>183</v>
      </c>
      <c r="L184" s="38"/>
      <c r="M184" s="184" t="s">
        <v>19</v>
      </c>
      <c r="N184" s="185" t="s">
        <v>44</v>
      </c>
      <c r="O184" s="63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8" t="s">
        <v>408</v>
      </c>
      <c r="AT184" s="188" t="s">
        <v>179</v>
      </c>
      <c r="AU184" s="188" t="s">
        <v>82</v>
      </c>
      <c r="AY184" s="16" t="s">
        <v>177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6" t="s">
        <v>80</v>
      </c>
      <c r="BK184" s="189">
        <f>ROUND(I184*H184,2)</f>
        <v>0</v>
      </c>
      <c r="BL184" s="16" t="s">
        <v>408</v>
      </c>
      <c r="BM184" s="188" t="s">
        <v>420</v>
      </c>
    </row>
    <row r="185" spans="1:65" s="2" customFormat="1" ht="10.199999999999999">
      <c r="A185" s="33"/>
      <c r="B185" s="34"/>
      <c r="C185" s="35"/>
      <c r="D185" s="190" t="s">
        <v>186</v>
      </c>
      <c r="E185" s="35"/>
      <c r="F185" s="191" t="s">
        <v>421</v>
      </c>
      <c r="G185" s="35"/>
      <c r="H185" s="35"/>
      <c r="I185" s="192"/>
      <c r="J185" s="35"/>
      <c r="K185" s="35"/>
      <c r="L185" s="38"/>
      <c r="M185" s="193"/>
      <c r="N185" s="194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186</v>
      </c>
      <c r="AU185" s="16" t="s">
        <v>82</v>
      </c>
    </row>
    <row r="186" spans="1:65" s="2" customFormat="1" ht="16.5" customHeight="1">
      <c r="A186" s="33"/>
      <c r="B186" s="34"/>
      <c r="C186" s="177" t="s">
        <v>422</v>
      </c>
      <c r="D186" s="177" t="s">
        <v>179</v>
      </c>
      <c r="E186" s="178" t="s">
        <v>423</v>
      </c>
      <c r="F186" s="179" t="s">
        <v>424</v>
      </c>
      <c r="G186" s="180" t="s">
        <v>414</v>
      </c>
      <c r="H186" s="181">
        <v>1</v>
      </c>
      <c r="I186" s="182"/>
      <c r="J186" s="183">
        <f>ROUND(I186*H186,2)</f>
        <v>0</v>
      </c>
      <c r="K186" s="179" t="s">
        <v>19</v>
      </c>
      <c r="L186" s="38"/>
      <c r="M186" s="184" t="s">
        <v>19</v>
      </c>
      <c r="N186" s="185" t="s">
        <v>44</v>
      </c>
      <c r="O186" s="63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8" t="s">
        <v>408</v>
      </c>
      <c r="AT186" s="188" t="s">
        <v>179</v>
      </c>
      <c r="AU186" s="188" t="s">
        <v>82</v>
      </c>
      <c r="AY186" s="16" t="s">
        <v>177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6" t="s">
        <v>80</v>
      </c>
      <c r="BK186" s="189">
        <f>ROUND(I186*H186,2)</f>
        <v>0</v>
      </c>
      <c r="BL186" s="16" t="s">
        <v>408</v>
      </c>
      <c r="BM186" s="188" t="s">
        <v>425</v>
      </c>
    </row>
    <row r="187" spans="1:65" s="12" customFormat="1" ht="22.8" customHeight="1">
      <c r="B187" s="161"/>
      <c r="C187" s="162"/>
      <c r="D187" s="163" t="s">
        <v>72</v>
      </c>
      <c r="E187" s="175" t="s">
        <v>426</v>
      </c>
      <c r="F187" s="175" t="s">
        <v>427</v>
      </c>
      <c r="G187" s="162"/>
      <c r="H187" s="162"/>
      <c r="I187" s="165"/>
      <c r="J187" s="176">
        <f>BK187</f>
        <v>0</v>
      </c>
      <c r="K187" s="162"/>
      <c r="L187" s="167"/>
      <c r="M187" s="168"/>
      <c r="N187" s="169"/>
      <c r="O187" s="169"/>
      <c r="P187" s="170">
        <f>SUM(P188:P189)</f>
        <v>0</v>
      </c>
      <c r="Q187" s="169"/>
      <c r="R187" s="170">
        <f>SUM(R188:R189)</f>
        <v>0</v>
      </c>
      <c r="S187" s="169"/>
      <c r="T187" s="171">
        <f>SUM(T188:T189)</f>
        <v>0</v>
      </c>
      <c r="AR187" s="172" t="s">
        <v>210</v>
      </c>
      <c r="AT187" s="173" t="s">
        <v>72</v>
      </c>
      <c r="AU187" s="173" t="s">
        <v>80</v>
      </c>
      <c r="AY187" s="172" t="s">
        <v>177</v>
      </c>
      <c r="BK187" s="174">
        <f>SUM(BK188:BK189)</f>
        <v>0</v>
      </c>
    </row>
    <row r="188" spans="1:65" s="2" customFormat="1" ht="16.5" customHeight="1">
      <c r="A188" s="33"/>
      <c r="B188" s="34"/>
      <c r="C188" s="177" t="s">
        <v>428</v>
      </c>
      <c r="D188" s="177" t="s">
        <v>179</v>
      </c>
      <c r="E188" s="178" t="s">
        <v>429</v>
      </c>
      <c r="F188" s="179" t="s">
        <v>430</v>
      </c>
      <c r="G188" s="180" t="s">
        <v>431</v>
      </c>
      <c r="H188" s="181">
        <v>1</v>
      </c>
      <c r="I188" s="182"/>
      <c r="J188" s="183">
        <f>ROUND(I188*H188,2)</f>
        <v>0</v>
      </c>
      <c r="K188" s="179" t="s">
        <v>183</v>
      </c>
      <c r="L188" s="38"/>
      <c r="M188" s="184" t="s">
        <v>19</v>
      </c>
      <c r="N188" s="185" t="s">
        <v>44</v>
      </c>
      <c r="O188" s="63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8" t="s">
        <v>408</v>
      </c>
      <c r="AT188" s="188" t="s">
        <v>179</v>
      </c>
      <c r="AU188" s="188" t="s">
        <v>82</v>
      </c>
      <c r="AY188" s="16" t="s">
        <v>177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6" t="s">
        <v>80</v>
      </c>
      <c r="BK188" s="189">
        <f>ROUND(I188*H188,2)</f>
        <v>0</v>
      </c>
      <c r="BL188" s="16" t="s">
        <v>408</v>
      </c>
      <c r="BM188" s="188" t="s">
        <v>432</v>
      </c>
    </row>
    <row r="189" spans="1:65" s="2" customFormat="1" ht="10.199999999999999">
      <c r="A189" s="33"/>
      <c r="B189" s="34"/>
      <c r="C189" s="35"/>
      <c r="D189" s="190" t="s">
        <v>186</v>
      </c>
      <c r="E189" s="35"/>
      <c r="F189" s="191" t="s">
        <v>433</v>
      </c>
      <c r="G189" s="35"/>
      <c r="H189" s="35"/>
      <c r="I189" s="192"/>
      <c r="J189" s="35"/>
      <c r="K189" s="35"/>
      <c r="L189" s="38"/>
      <c r="M189" s="227"/>
      <c r="N189" s="228"/>
      <c r="O189" s="229"/>
      <c r="P189" s="229"/>
      <c r="Q189" s="229"/>
      <c r="R189" s="229"/>
      <c r="S189" s="229"/>
      <c r="T189" s="23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186</v>
      </c>
      <c r="AU189" s="16" t="s">
        <v>82</v>
      </c>
    </row>
    <row r="190" spans="1:65" s="2" customFormat="1" ht="6.9" customHeight="1">
      <c r="A190" s="33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HFARSIX0MQ2aQZhfhSWJVTg4oxHYB3vcUVr0C6zfSwhZYDDuCDyLQg3V+nl1Dkl/j83JzjjDSR2J2YMXq4xLMQ==" saltValue="9Mq3LaAi6bGxa29K9nBHi+4sbyWdQFXJSYaNmvs1aIkwOM2cRmOpQfom5RAZ39X1DckX1Hyv8WRxjPa63ghvqA==" spinCount="100000" sheet="1" objects="1" scenarios="1" formatColumns="0" formatRows="0" autoFilter="0"/>
  <autoFilter ref="C86:K189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500-000000000000}"/>
    <hyperlink ref="F97" r:id="rId2" xr:uid="{00000000-0004-0000-0500-000001000000}"/>
    <hyperlink ref="F101" r:id="rId3" xr:uid="{00000000-0004-0000-0500-000002000000}"/>
    <hyperlink ref="F103" r:id="rId4" xr:uid="{00000000-0004-0000-0500-000003000000}"/>
    <hyperlink ref="F105" r:id="rId5" xr:uid="{00000000-0004-0000-0500-000004000000}"/>
    <hyperlink ref="F107" r:id="rId6" xr:uid="{00000000-0004-0000-0500-000005000000}"/>
    <hyperlink ref="F120" r:id="rId7" xr:uid="{00000000-0004-0000-0500-000006000000}"/>
    <hyperlink ref="F130" r:id="rId8" xr:uid="{00000000-0004-0000-0500-000007000000}"/>
    <hyperlink ref="F134" r:id="rId9" xr:uid="{00000000-0004-0000-0500-000008000000}"/>
    <hyperlink ref="F139" r:id="rId10" xr:uid="{00000000-0004-0000-0500-000009000000}"/>
    <hyperlink ref="F143" r:id="rId11" xr:uid="{00000000-0004-0000-0500-00000A000000}"/>
    <hyperlink ref="F148" r:id="rId12" xr:uid="{00000000-0004-0000-0500-00000B000000}"/>
    <hyperlink ref="F155" r:id="rId13" xr:uid="{00000000-0004-0000-0500-00000C000000}"/>
    <hyperlink ref="F157" r:id="rId14" xr:uid="{00000000-0004-0000-0500-00000D000000}"/>
    <hyperlink ref="F160" r:id="rId15" xr:uid="{00000000-0004-0000-0500-00000E000000}"/>
    <hyperlink ref="F181" r:id="rId16" xr:uid="{00000000-0004-0000-0500-00000F000000}"/>
    <hyperlink ref="F183" r:id="rId17" xr:uid="{00000000-0004-0000-0500-000010000000}"/>
    <hyperlink ref="F185" r:id="rId18" xr:uid="{00000000-0004-0000-0500-000011000000}"/>
    <hyperlink ref="F189" r:id="rId19" xr:uid="{00000000-0004-0000-05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100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491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514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492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491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SO-2-1N - TEO2 - následná péče 1.rok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3720,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515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491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SO-2-1N - TEO2 - následná péče 1.rok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3720,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1.26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1.26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80</v>
      </c>
      <c r="F89" s="175" t="s">
        <v>516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1.26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80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4824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440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517</v>
      </c>
      <c r="G92" s="196"/>
      <c r="H92" s="200">
        <v>4824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82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63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443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518</v>
      </c>
      <c r="G95" s="196"/>
      <c r="H95" s="200">
        <v>63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198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6.3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1.26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446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519</v>
      </c>
      <c r="G98" s="196"/>
      <c r="H98" s="200">
        <v>6.3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184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12.6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451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520</v>
      </c>
      <c r="G101" s="196"/>
      <c r="H101" s="200">
        <v>12.6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210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945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455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521</v>
      </c>
      <c r="G105" s="196"/>
      <c r="H105" s="200">
        <v>945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215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3.78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459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522</v>
      </c>
      <c r="G107" s="196"/>
      <c r="H107" s="200">
        <v>3.78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220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45.36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461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523</v>
      </c>
      <c r="G110" s="196"/>
      <c r="H110" s="200">
        <v>45.36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195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45.36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464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233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272.16000000000003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465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524</v>
      </c>
      <c r="G116" s="196"/>
      <c r="H116" s="200">
        <v>272.16000000000003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/1k0b4H3Og04PzM9LUu7usdmY5UjeEUAILsJE3dva7/MeTXOhjgc7f1yVmVPWKApPoxMwduAvqmCFRiRpoJ0ww==" saltValue="VYxooV/IDNOZAn0ZR0cke4+0+XT6/pGXnQ1LSylMCMH1Yi/iM1Ip3oVQJDLuiU4bZQOljvvXmwQLinwBJSShzQ==" spinCount="100000" sheet="1" objects="1" scenarios="1" formatColumns="0" formatRows="0" autoFilter="0"/>
  <autoFilter ref="C86:K116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600-000000000000}"/>
    <hyperlink ref="F94" r:id="rId2" xr:uid="{00000000-0004-0000-0600-000001000000}"/>
    <hyperlink ref="F100" r:id="rId3" xr:uid="{00000000-0004-0000-0600-000002000000}"/>
    <hyperlink ref="F104" r:id="rId4" xr:uid="{00000000-0004-0000-0600-000003000000}"/>
    <hyperlink ref="F109" r:id="rId5" xr:uid="{00000000-0004-0000-0600-000004000000}"/>
    <hyperlink ref="F113" r:id="rId6" xr:uid="{00000000-0004-0000-0600-000005000000}"/>
    <hyperlink ref="F115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103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491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525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492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491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SO-2-2N - TEO2 - následná péče 2.rok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3720,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526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491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SO-2-2N - TEO2 - následná péče 2.rok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3720,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1.26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1.26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82</v>
      </c>
      <c r="F89" s="175" t="s">
        <v>527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1.26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240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4824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528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517</v>
      </c>
      <c r="G92" s="196"/>
      <c r="H92" s="200">
        <v>4824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247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63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529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518</v>
      </c>
      <c r="G95" s="196"/>
      <c r="H95" s="200">
        <v>63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255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6.3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1.26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530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519</v>
      </c>
      <c r="G98" s="196"/>
      <c r="H98" s="200">
        <v>6.3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261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12.6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531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520</v>
      </c>
      <c r="G101" s="196"/>
      <c r="H101" s="200">
        <v>12.6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267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945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532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521</v>
      </c>
      <c r="G105" s="196"/>
      <c r="H105" s="200">
        <v>945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8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3.78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533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522</v>
      </c>
      <c r="G107" s="196"/>
      <c r="H107" s="200">
        <v>3.78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277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45.36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534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523</v>
      </c>
      <c r="G110" s="196"/>
      <c r="H110" s="200">
        <v>45.36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283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45.36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535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288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272.16000000000003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536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524</v>
      </c>
      <c r="G116" s="196"/>
      <c r="H116" s="200">
        <v>272.16000000000003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4q2E4uesETNM5gDehkshIr39dhThit+O4cfQXutgMU/c06reL2dFJSMoHuXWVt79U3JlPNaeFrfBBIRzIuh6gw==" saltValue="jjKykFCcBduVJsAiGB6nRxVmF8AGBh2B/6tMHZfltkCdZP+B64gBbbtcuEkSDgyRdg8MnFDhakSh1jt2xIJtTg==" spinCount="100000" sheet="1" objects="1" scenarios="1" formatColumns="0" formatRows="0" autoFilter="0"/>
  <autoFilter ref="C86:K116" xr:uid="{00000000-0009-0000-0000-000007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700-000000000000}"/>
    <hyperlink ref="F94" r:id="rId2" xr:uid="{00000000-0004-0000-0700-000001000000}"/>
    <hyperlink ref="F100" r:id="rId3" xr:uid="{00000000-0004-0000-0700-000002000000}"/>
    <hyperlink ref="F104" r:id="rId4" xr:uid="{00000000-0004-0000-0700-000003000000}"/>
    <hyperlink ref="F109" r:id="rId5" xr:uid="{00000000-0004-0000-0700-000004000000}"/>
    <hyperlink ref="F113" r:id="rId6" xr:uid="{00000000-0004-0000-0700-000005000000}"/>
    <hyperlink ref="F115" r:id="rId7" xr:uid="{00000000-0004-0000-07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106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143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Větrolamy TEO1, TEO2, TEO3, TEO4 a TEO5 v k.ú. Prosiměřice</v>
      </c>
      <c r="F7" s="279"/>
      <c r="G7" s="279"/>
      <c r="H7" s="279"/>
      <c r="L7" s="19"/>
    </row>
    <row r="8" spans="1:46" s="1" customFormat="1" ht="12" customHeight="1">
      <c r="B8" s="19"/>
      <c r="D8" s="111" t="s">
        <v>144</v>
      </c>
      <c r="L8" s="19"/>
    </row>
    <row r="9" spans="1:46" s="2" customFormat="1" ht="16.5" customHeight="1">
      <c r="A9" s="33"/>
      <c r="B9" s="38"/>
      <c r="C9" s="33"/>
      <c r="D9" s="33"/>
      <c r="E9" s="278" t="s">
        <v>491</v>
      </c>
      <c r="F9" s="281"/>
      <c r="G9" s="281"/>
      <c r="H9" s="28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434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0" t="s">
        <v>537</v>
      </c>
      <c r="F11" s="281"/>
      <c r="G11" s="281"/>
      <c r="H11" s="28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492</v>
      </c>
      <c r="G14" s="33"/>
      <c r="H14" s="33"/>
      <c r="I14" s="111" t="s">
        <v>23</v>
      </c>
      <c r="J14" s="113" t="str">
        <f>'Rekapitulace stavby'!AN8</f>
        <v>27. 10. 2023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27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147</v>
      </c>
      <c r="F17" s="33"/>
      <c r="G17" s="33"/>
      <c r="H17" s="33"/>
      <c r="I17" s="111" t="s">
        <v>29</v>
      </c>
      <c r="J17" s="102" t="s">
        <v>148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31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2" t="str">
        <f>'Rekapitulace stavby'!E14</f>
        <v>Vyplň údaj</v>
      </c>
      <c r="F20" s="283"/>
      <c r="G20" s="283"/>
      <c r="H20" s="283"/>
      <c r="I20" s="111" t="s">
        <v>29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33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149</v>
      </c>
      <c r="F23" s="33"/>
      <c r="G23" s="33"/>
      <c r="H23" s="33"/>
      <c r="I23" s="111" t="s">
        <v>29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36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29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37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84" t="s">
        <v>19</v>
      </c>
      <c r="F29" s="284"/>
      <c r="G29" s="284"/>
      <c r="H29" s="28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39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41</v>
      </c>
      <c r="G34" s="33"/>
      <c r="H34" s="33"/>
      <c r="I34" s="120" t="s">
        <v>40</v>
      </c>
      <c r="J34" s="120" t="s">
        <v>42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43</v>
      </c>
      <c r="E35" s="111" t="s">
        <v>44</v>
      </c>
      <c r="F35" s="122">
        <f>ROUND((SUM(BE87:BE116)),  2)</f>
        <v>0</v>
      </c>
      <c r="G35" s="33"/>
      <c r="H35" s="33"/>
      <c r="I35" s="123">
        <v>0.21</v>
      </c>
      <c r="J35" s="122">
        <f>ROUND(((SUM(BE87:BE116))*I35),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45</v>
      </c>
      <c r="F36" s="122">
        <f>ROUND((SUM(BF87:BF116)),  2)</f>
        <v>0</v>
      </c>
      <c r="G36" s="33"/>
      <c r="H36" s="33"/>
      <c r="I36" s="123">
        <v>0.15</v>
      </c>
      <c r="J36" s="122">
        <f>ROUND(((SUM(BF87:BF116))*I36),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ROUND((SUM(BG87:BG116)),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47</v>
      </c>
      <c r="F38" s="122">
        <f>ROUND((SUM(BH87:BH116)),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48</v>
      </c>
      <c r="F39" s="122">
        <f>ROUND((SUM(BI87:BI116)),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49</v>
      </c>
      <c r="E41" s="126"/>
      <c r="F41" s="126"/>
      <c r="G41" s="127" t="s">
        <v>50</v>
      </c>
      <c r="H41" s="128" t="s">
        <v>51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hidden="1" customHeight="1">
      <c r="A47" s="33"/>
      <c r="B47" s="34"/>
      <c r="C47" s="22" t="s">
        <v>150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85" t="str">
        <f>E7</f>
        <v>Větrolamy TEO1, TEO2, TEO3, TEO4 a TEO5 v k.ú. Prosiměřice</v>
      </c>
      <c r="F50" s="286"/>
      <c r="G50" s="286"/>
      <c r="H50" s="28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20"/>
      <c r="C51" s="28" t="s">
        <v>144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3"/>
      <c r="B52" s="34"/>
      <c r="C52" s="35"/>
      <c r="D52" s="35"/>
      <c r="E52" s="285" t="s">
        <v>491</v>
      </c>
      <c r="F52" s="287"/>
      <c r="G52" s="287"/>
      <c r="H52" s="28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8" t="s">
        <v>434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41" t="str">
        <f>E11</f>
        <v>SO-2-3N - TEO2 - následná péče 3.rok</v>
      </c>
      <c r="F54" s="287"/>
      <c r="G54" s="287"/>
      <c r="H54" s="28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8" t="s">
        <v>21</v>
      </c>
      <c r="D56" s="35"/>
      <c r="E56" s="35"/>
      <c r="F56" s="26" t="str">
        <f>F14</f>
        <v xml:space="preserve">p.č. 3720, k.ú Prosiměřice </v>
      </c>
      <c r="G56" s="35"/>
      <c r="H56" s="35"/>
      <c r="I56" s="28" t="s">
        <v>23</v>
      </c>
      <c r="J56" s="58" t="str">
        <f>IF(J14="","",J14)</f>
        <v>27. 10. 2023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15" hidden="1" customHeight="1">
      <c r="A58" s="33"/>
      <c r="B58" s="34"/>
      <c r="C58" s="28" t="s">
        <v>25</v>
      </c>
      <c r="D58" s="35"/>
      <c r="E58" s="35"/>
      <c r="F58" s="26" t="str">
        <f>E17</f>
        <v>ČŘ-Státní pozemkový úřad</v>
      </c>
      <c r="G58" s="35"/>
      <c r="H58" s="35"/>
      <c r="I58" s="28" t="s">
        <v>33</v>
      </c>
      <c r="J58" s="31" t="str">
        <f>E23</f>
        <v>Ing. Jaroslav Krejčí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28" t="s">
        <v>36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151</v>
      </c>
      <c r="D61" s="136"/>
      <c r="E61" s="136"/>
      <c r="F61" s="136"/>
      <c r="G61" s="136"/>
      <c r="H61" s="136"/>
      <c r="I61" s="136"/>
      <c r="J61" s="137" t="s">
        <v>152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hidden="1" customHeight="1">
      <c r="A63" s="33"/>
      <c r="B63" s="34"/>
      <c r="C63" s="138" t="s">
        <v>71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153</v>
      </c>
    </row>
    <row r="64" spans="1:47" s="9" customFormat="1" ht="24.9" hidden="1" customHeight="1">
      <c r="B64" s="139"/>
      <c r="C64" s="140"/>
      <c r="D64" s="141" t="s">
        <v>154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hidden="1" customHeight="1">
      <c r="B65" s="145"/>
      <c r="C65" s="96"/>
      <c r="D65" s="146" t="s">
        <v>538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0.199999999999999" hidden="1"/>
    <row r="69" spans="1:31" ht="10.199999999999999" hidden="1"/>
    <row r="70" spans="1:31" ht="10.199999999999999" hidden="1"/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162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Větrolamy TEO1, TEO2, TEO3, TEO4 a TEO5 v k.ú. Prosiměřice</v>
      </c>
      <c r="F75" s="286"/>
      <c r="G75" s="286"/>
      <c r="H75" s="286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144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285" t="s">
        <v>491</v>
      </c>
      <c r="F77" s="287"/>
      <c r="G77" s="287"/>
      <c r="H77" s="287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434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E11</f>
        <v>SO-2-3N - TEO2 - následná péče 3.rok</v>
      </c>
      <c r="F79" s="287"/>
      <c r="G79" s="287"/>
      <c r="H79" s="287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p.č. 3720, k.ú Prosiměřice </v>
      </c>
      <c r="G81" s="35"/>
      <c r="H81" s="35"/>
      <c r="I81" s="28" t="s">
        <v>23</v>
      </c>
      <c r="J81" s="58" t="str">
        <f>IF(J14="","",J14)</f>
        <v>27. 10. 2023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8" t="s">
        <v>25</v>
      </c>
      <c r="D83" s="35"/>
      <c r="E83" s="35"/>
      <c r="F83" s="26" t="str">
        <f>E17</f>
        <v>ČŘ-Státní pozemkový úřad</v>
      </c>
      <c r="G83" s="35"/>
      <c r="H83" s="35"/>
      <c r="I83" s="28" t="s">
        <v>33</v>
      </c>
      <c r="J83" s="31" t="str">
        <f>E23</f>
        <v>Ing. Jaroslav Krejčí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8" t="s">
        <v>31</v>
      </c>
      <c r="D84" s="35"/>
      <c r="E84" s="35"/>
      <c r="F84" s="26" t="str">
        <f>IF(E20="","",E20)</f>
        <v>Vyplň údaj</v>
      </c>
      <c r="G84" s="35"/>
      <c r="H84" s="35"/>
      <c r="I84" s="28" t="s">
        <v>36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163</v>
      </c>
      <c r="D86" s="153" t="s">
        <v>58</v>
      </c>
      <c r="E86" s="153" t="s">
        <v>54</v>
      </c>
      <c r="F86" s="153" t="s">
        <v>55</v>
      </c>
      <c r="G86" s="153" t="s">
        <v>164</v>
      </c>
      <c r="H86" s="153" t="s">
        <v>165</v>
      </c>
      <c r="I86" s="153" t="s">
        <v>166</v>
      </c>
      <c r="J86" s="153" t="s">
        <v>152</v>
      </c>
      <c r="K86" s="154" t="s">
        <v>167</v>
      </c>
      <c r="L86" s="155"/>
      <c r="M86" s="67" t="s">
        <v>19</v>
      </c>
      <c r="N86" s="68" t="s">
        <v>43</v>
      </c>
      <c r="O86" s="68" t="s">
        <v>168</v>
      </c>
      <c r="P86" s="68" t="s">
        <v>169</v>
      </c>
      <c r="Q86" s="68" t="s">
        <v>170</v>
      </c>
      <c r="R86" s="68" t="s">
        <v>171</v>
      </c>
      <c r="S86" s="68" t="s">
        <v>172</v>
      </c>
      <c r="T86" s="69" t="s">
        <v>173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174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1.26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72</v>
      </c>
      <c r="AU87" s="16" t="s">
        <v>153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72</v>
      </c>
      <c r="E88" s="164" t="s">
        <v>175</v>
      </c>
      <c r="F88" s="164" t="s">
        <v>176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1.26</v>
      </c>
      <c r="S88" s="169"/>
      <c r="T88" s="171">
        <f>T89</f>
        <v>0</v>
      </c>
      <c r="AR88" s="172" t="s">
        <v>80</v>
      </c>
      <c r="AT88" s="173" t="s">
        <v>72</v>
      </c>
      <c r="AU88" s="173" t="s">
        <v>73</v>
      </c>
      <c r="AY88" s="172" t="s">
        <v>177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72</v>
      </c>
      <c r="E89" s="175" t="s">
        <v>198</v>
      </c>
      <c r="F89" s="175" t="s">
        <v>539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SUM(P90:P116)</f>
        <v>0</v>
      </c>
      <c r="Q89" s="169"/>
      <c r="R89" s="170">
        <f>SUM(R90:R116)</f>
        <v>1.26</v>
      </c>
      <c r="S89" s="169"/>
      <c r="T89" s="171">
        <f>SUM(T90:T116)</f>
        <v>0</v>
      </c>
      <c r="AR89" s="172" t="s">
        <v>80</v>
      </c>
      <c r="AT89" s="173" t="s">
        <v>72</v>
      </c>
      <c r="AU89" s="173" t="s">
        <v>80</v>
      </c>
      <c r="AY89" s="172" t="s">
        <v>177</v>
      </c>
      <c r="BK89" s="174">
        <f>SUM(BK90:BK116)</f>
        <v>0</v>
      </c>
    </row>
    <row r="90" spans="1:65" s="2" customFormat="1" ht="21.75" customHeight="1">
      <c r="A90" s="33"/>
      <c r="B90" s="34"/>
      <c r="C90" s="177" t="s">
        <v>293</v>
      </c>
      <c r="D90" s="177" t="s">
        <v>179</v>
      </c>
      <c r="E90" s="178" t="s">
        <v>438</v>
      </c>
      <c r="F90" s="179" t="s">
        <v>439</v>
      </c>
      <c r="G90" s="180" t="s">
        <v>182</v>
      </c>
      <c r="H90" s="181">
        <v>4824</v>
      </c>
      <c r="I90" s="182"/>
      <c r="J90" s="183">
        <f>ROUND(I90*H90,2)</f>
        <v>0</v>
      </c>
      <c r="K90" s="179" t="s">
        <v>183</v>
      </c>
      <c r="L90" s="38"/>
      <c r="M90" s="184" t="s">
        <v>19</v>
      </c>
      <c r="N90" s="185" t="s">
        <v>44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184</v>
      </c>
      <c r="AT90" s="188" t="s">
        <v>179</v>
      </c>
      <c r="AU90" s="188" t="s">
        <v>82</v>
      </c>
      <c r="AY90" s="16" t="s">
        <v>177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80</v>
      </c>
      <c r="BK90" s="189">
        <f>ROUND(I90*H90,2)</f>
        <v>0</v>
      </c>
      <c r="BL90" s="16" t="s">
        <v>184</v>
      </c>
      <c r="BM90" s="188" t="s">
        <v>540</v>
      </c>
    </row>
    <row r="91" spans="1:65" s="2" customFormat="1" ht="10.199999999999999">
      <c r="A91" s="33"/>
      <c r="B91" s="34"/>
      <c r="C91" s="35"/>
      <c r="D91" s="190" t="s">
        <v>186</v>
      </c>
      <c r="E91" s="35"/>
      <c r="F91" s="191" t="s">
        <v>441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82</v>
      </c>
    </row>
    <row r="92" spans="1:65" s="13" customFormat="1" ht="10.199999999999999">
      <c r="B92" s="195"/>
      <c r="C92" s="196"/>
      <c r="D92" s="197" t="s">
        <v>188</v>
      </c>
      <c r="E92" s="198" t="s">
        <v>19</v>
      </c>
      <c r="F92" s="199" t="s">
        <v>517</v>
      </c>
      <c r="G92" s="196"/>
      <c r="H92" s="200">
        <v>4824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188</v>
      </c>
      <c r="AU92" s="206" t="s">
        <v>82</v>
      </c>
      <c r="AV92" s="13" t="s">
        <v>82</v>
      </c>
      <c r="AW92" s="13" t="s">
        <v>35</v>
      </c>
      <c r="AX92" s="13" t="s">
        <v>80</v>
      </c>
      <c r="AY92" s="206" t="s">
        <v>177</v>
      </c>
    </row>
    <row r="93" spans="1:65" s="2" customFormat="1" ht="16.5" customHeight="1">
      <c r="A93" s="33"/>
      <c r="B93" s="34"/>
      <c r="C93" s="177" t="s">
        <v>299</v>
      </c>
      <c r="D93" s="177" t="s">
        <v>179</v>
      </c>
      <c r="E93" s="178" t="s">
        <v>289</v>
      </c>
      <c r="F93" s="179" t="s">
        <v>290</v>
      </c>
      <c r="G93" s="180" t="s">
        <v>182</v>
      </c>
      <c r="H93" s="181">
        <v>63</v>
      </c>
      <c r="I93" s="182"/>
      <c r="J93" s="183">
        <f>ROUND(I93*H93,2)</f>
        <v>0</v>
      </c>
      <c r="K93" s="179" t="s">
        <v>183</v>
      </c>
      <c r="L93" s="38"/>
      <c r="M93" s="184" t="s">
        <v>19</v>
      </c>
      <c r="N93" s="185" t="s">
        <v>44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184</v>
      </c>
      <c r="AT93" s="188" t="s">
        <v>179</v>
      </c>
      <c r="AU93" s="188" t="s">
        <v>82</v>
      </c>
      <c r="AY93" s="16" t="s">
        <v>177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80</v>
      </c>
      <c r="BK93" s="189">
        <f>ROUND(I93*H93,2)</f>
        <v>0</v>
      </c>
      <c r="BL93" s="16" t="s">
        <v>184</v>
      </c>
      <c r="BM93" s="188" t="s">
        <v>541</v>
      </c>
    </row>
    <row r="94" spans="1:65" s="2" customFormat="1" ht="10.199999999999999">
      <c r="A94" s="33"/>
      <c r="B94" s="34"/>
      <c r="C94" s="35"/>
      <c r="D94" s="190" t="s">
        <v>186</v>
      </c>
      <c r="E94" s="35"/>
      <c r="F94" s="191" t="s">
        <v>292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186</v>
      </c>
      <c r="AU94" s="16" t="s">
        <v>82</v>
      </c>
    </row>
    <row r="95" spans="1:65" s="13" customFormat="1" ht="10.199999999999999">
      <c r="B95" s="195"/>
      <c r="C95" s="196"/>
      <c r="D95" s="197" t="s">
        <v>188</v>
      </c>
      <c r="E95" s="198" t="s">
        <v>19</v>
      </c>
      <c r="F95" s="199" t="s">
        <v>518</v>
      </c>
      <c r="G95" s="196"/>
      <c r="H95" s="200">
        <v>63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188</v>
      </c>
      <c r="AU95" s="206" t="s">
        <v>82</v>
      </c>
      <c r="AV95" s="13" t="s">
        <v>82</v>
      </c>
      <c r="AW95" s="13" t="s">
        <v>35</v>
      </c>
      <c r="AX95" s="13" t="s">
        <v>80</v>
      </c>
      <c r="AY95" s="206" t="s">
        <v>177</v>
      </c>
    </row>
    <row r="96" spans="1:65" s="14" customFormat="1" ht="10.199999999999999">
      <c r="B96" s="207"/>
      <c r="C96" s="208"/>
      <c r="D96" s="197" t="s">
        <v>188</v>
      </c>
      <c r="E96" s="209" t="s">
        <v>19</v>
      </c>
      <c r="F96" s="210" t="s">
        <v>445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82</v>
      </c>
      <c r="AV96" s="14" t="s">
        <v>80</v>
      </c>
      <c r="AW96" s="14" t="s">
        <v>35</v>
      </c>
      <c r="AX96" s="14" t="s">
        <v>73</v>
      </c>
      <c r="AY96" s="216" t="s">
        <v>177</v>
      </c>
    </row>
    <row r="97" spans="1:65" s="2" customFormat="1" ht="16.5" customHeight="1">
      <c r="A97" s="33"/>
      <c r="B97" s="34"/>
      <c r="C97" s="217" t="s">
        <v>7</v>
      </c>
      <c r="D97" s="217" t="s">
        <v>191</v>
      </c>
      <c r="E97" s="218" t="s">
        <v>294</v>
      </c>
      <c r="F97" s="219" t="s">
        <v>295</v>
      </c>
      <c r="G97" s="220" t="s">
        <v>296</v>
      </c>
      <c r="H97" s="221">
        <v>6.3</v>
      </c>
      <c r="I97" s="222"/>
      <c r="J97" s="223">
        <f>ROUND(I97*H97,2)</f>
        <v>0</v>
      </c>
      <c r="K97" s="219" t="s">
        <v>183</v>
      </c>
      <c r="L97" s="224"/>
      <c r="M97" s="225" t="s">
        <v>19</v>
      </c>
      <c r="N97" s="226" t="s">
        <v>44</v>
      </c>
      <c r="O97" s="63"/>
      <c r="P97" s="186">
        <f>O97*H97</f>
        <v>0</v>
      </c>
      <c r="Q97" s="186">
        <v>0.2</v>
      </c>
      <c r="R97" s="186">
        <f>Q97*H97</f>
        <v>1.26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195</v>
      </c>
      <c r="AT97" s="188" t="s">
        <v>191</v>
      </c>
      <c r="AU97" s="188" t="s">
        <v>82</v>
      </c>
      <c r="AY97" s="16" t="s">
        <v>177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80</v>
      </c>
      <c r="BK97" s="189">
        <f>ROUND(I97*H97,2)</f>
        <v>0</v>
      </c>
      <c r="BL97" s="16" t="s">
        <v>184</v>
      </c>
      <c r="BM97" s="188" t="s">
        <v>542</v>
      </c>
    </row>
    <row r="98" spans="1:65" s="13" customFormat="1" ht="10.199999999999999">
      <c r="B98" s="195"/>
      <c r="C98" s="196"/>
      <c r="D98" s="197" t="s">
        <v>188</v>
      </c>
      <c r="E98" s="198" t="s">
        <v>19</v>
      </c>
      <c r="F98" s="199" t="s">
        <v>519</v>
      </c>
      <c r="G98" s="196"/>
      <c r="H98" s="200">
        <v>6.3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188</v>
      </c>
      <c r="AU98" s="206" t="s">
        <v>82</v>
      </c>
      <c r="AV98" s="13" t="s">
        <v>82</v>
      </c>
      <c r="AW98" s="13" t="s">
        <v>35</v>
      </c>
      <c r="AX98" s="13" t="s">
        <v>80</v>
      </c>
      <c r="AY98" s="206" t="s">
        <v>177</v>
      </c>
    </row>
    <row r="99" spans="1:65" s="2" customFormat="1" ht="21.75" customHeight="1">
      <c r="A99" s="33"/>
      <c r="B99" s="34"/>
      <c r="C99" s="177" t="s">
        <v>309</v>
      </c>
      <c r="D99" s="177" t="s">
        <v>179</v>
      </c>
      <c r="E99" s="178" t="s">
        <v>448</v>
      </c>
      <c r="F99" s="179" t="s">
        <v>449</v>
      </c>
      <c r="G99" s="180" t="s">
        <v>450</v>
      </c>
      <c r="H99" s="181">
        <v>12.6</v>
      </c>
      <c r="I99" s="182"/>
      <c r="J99" s="183">
        <f>ROUND(I99*H99,2)</f>
        <v>0</v>
      </c>
      <c r="K99" s="179" t="s">
        <v>183</v>
      </c>
      <c r="L99" s="38"/>
      <c r="M99" s="184" t="s">
        <v>19</v>
      </c>
      <c r="N99" s="185" t="s">
        <v>44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184</v>
      </c>
      <c r="AT99" s="188" t="s">
        <v>179</v>
      </c>
      <c r="AU99" s="188" t="s">
        <v>82</v>
      </c>
      <c r="AY99" s="16" t="s">
        <v>177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80</v>
      </c>
      <c r="BK99" s="189">
        <f>ROUND(I99*H99,2)</f>
        <v>0</v>
      </c>
      <c r="BL99" s="16" t="s">
        <v>184</v>
      </c>
      <c r="BM99" s="188" t="s">
        <v>543</v>
      </c>
    </row>
    <row r="100" spans="1:65" s="2" customFormat="1" ht="10.199999999999999">
      <c r="A100" s="33"/>
      <c r="B100" s="34"/>
      <c r="C100" s="35"/>
      <c r="D100" s="190" t="s">
        <v>186</v>
      </c>
      <c r="E100" s="35"/>
      <c r="F100" s="191" t="s">
        <v>452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186</v>
      </c>
      <c r="AU100" s="16" t="s">
        <v>82</v>
      </c>
    </row>
    <row r="101" spans="1:65" s="13" customFormat="1" ht="10.199999999999999">
      <c r="B101" s="195"/>
      <c r="C101" s="196"/>
      <c r="D101" s="197" t="s">
        <v>188</v>
      </c>
      <c r="E101" s="198" t="s">
        <v>19</v>
      </c>
      <c r="F101" s="199" t="s">
        <v>520</v>
      </c>
      <c r="G101" s="196"/>
      <c r="H101" s="200">
        <v>12.6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188</v>
      </c>
      <c r="AU101" s="206" t="s">
        <v>82</v>
      </c>
      <c r="AV101" s="13" t="s">
        <v>82</v>
      </c>
      <c r="AW101" s="13" t="s">
        <v>35</v>
      </c>
      <c r="AX101" s="13" t="s">
        <v>80</v>
      </c>
      <c r="AY101" s="206" t="s">
        <v>177</v>
      </c>
    </row>
    <row r="102" spans="1:65" s="14" customFormat="1" ht="10.199999999999999">
      <c r="B102" s="207"/>
      <c r="C102" s="208"/>
      <c r="D102" s="197" t="s">
        <v>188</v>
      </c>
      <c r="E102" s="209" t="s">
        <v>19</v>
      </c>
      <c r="F102" s="210" t="s">
        <v>454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188</v>
      </c>
      <c r="AU102" s="216" t="s">
        <v>82</v>
      </c>
      <c r="AV102" s="14" t="s">
        <v>80</v>
      </c>
      <c r="AW102" s="14" t="s">
        <v>35</v>
      </c>
      <c r="AX102" s="14" t="s">
        <v>73</v>
      </c>
      <c r="AY102" s="216" t="s">
        <v>177</v>
      </c>
    </row>
    <row r="103" spans="1:65" s="2" customFormat="1" ht="16.5" customHeight="1">
      <c r="A103" s="33"/>
      <c r="B103" s="34"/>
      <c r="C103" s="177" t="s">
        <v>319</v>
      </c>
      <c r="D103" s="177" t="s">
        <v>179</v>
      </c>
      <c r="E103" s="178" t="s">
        <v>300</v>
      </c>
      <c r="F103" s="179" t="s">
        <v>301</v>
      </c>
      <c r="G103" s="180" t="s">
        <v>250</v>
      </c>
      <c r="H103" s="181">
        <v>945</v>
      </c>
      <c r="I103" s="182"/>
      <c r="J103" s="183">
        <f>ROUND(I103*H103,2)</f>
        <v>0</v>
      </c>
      <c r="K103" s="179" t="s">
        <v>183</v>
      </c>
      <c r="L103" s="38"/>
      <c r="M103" s="184" t="s">
        <v>19</v>
      </c>
      <c r="N103" s="185" t="s">
        <v>44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184</v>
      </c>
      <c r="AT103" s="188" t="s">
        <v>179</v>
      </c>
      <c r="AU103" s="188" t="s">
        <v>82</v>
      </c>
      <c r="AY103" s="16" t="s">
        <v>177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80</v>
      </c>
      <c r="BK103" s="189">
        <f>ROUND(I103*H103,2)</f>
        <v>0</v>
      </c>
      <c r="BL103" s="16" t="s">
        <v>184</v>
      </c>
      <c r="BM103" s="188" t="s">
        <v>544</v>
      </c>
    </row>
    <row r="104" spans="1:65" s="2" customFormat="1" ht="10.199999999999999">
      <c r="A104" s="33"/>
      <c r="B104" s="34"/>
      <c r="C104" s="35"/>
      <c r="D104" s="190" t="s">
        <v>186</v>
      </c>
      <c r="E104" s="35"/>
      <c r="F104" s="191" t="s">
        <v>303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186</v>
      </c>
      <c r="AU104" s="16" t="s">
        <v>82</v>
      </c>
    </row>
    <row r="105" spans="1:65" s="13" customFormat="1" ht="10.199999999999999">
      <c r="B105" s="195"/>
      <c r="C105" s="196"/>
      <c r="D105" s="197" t="s">
        <v>188</v>
      </c>
      <c r="E105" s="198" t="s">
        <v>19</v>
      </c>
      <c r="F105" s="199" t="s">
        <v>521</v>
      </c>
      <c r="G105" s="196"/>
      <c r="H105" s="200">
        <v>945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188</v>
      </c>
      <c r="AU105" s="206" t="s">
        <v>82</v>
      </c>
      <c r="AV105" s="13" t="s">
        <v>82</v>
      </c>
      <c r="AW105" s="13" t="s">
        <v>35</v>
      </c>
      <c r="AX105" s="13" t="s">
        <v>80</v>
      </c>
      <c r="AY105" s="206" t="s">
        <v>177</v>
      </c>
    </row>
    <row r="106" spans="1:65" s="2" customFormat="1" ht="16.5" customHeight="1">
      <c r="A106" s="33"/>
      <c r="B106" s="34"/>
      <c r="C106" s="217" t="s">
        <v>324</v>
      </c>
      <c r="D106" s="217" t="s">
        <v>191</v>
      </c>
      <c r="E106" s="218" t="s">
        <v>457</v>
      </c>
      <c r="F106" s="219" t="s">
        <v>458</v>
      </c>
      <c r="G106" s="220" t="s">
        <v>228</v>
      </c>
      <c r="H106" s="221">
        <v>3.78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44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195</v>
      </c>
      <c r="AT106" s="188" t="s">
        <v>191</v>
      </c>
      <c r="AU106" s="188" t="s">
        <v>82</v>
      </c>
      <c r="AY106" s="16" t="s">
        <v>177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80</v>
      </c>
      <c r="BK106" s="189">
        <f>ROUND(I106*H106,2)</f>
        <v>0</v>
      </c>
      <c r="BL106" s="16" t="s">
        <v>184</v>
      </c>
      <c r="BM106" s="188" t="s">
        <v>545</v>
      </c>
    </row>
    <row r="107" spans="1:65" s="13" customFormat="1" ht="10.199999999999999">
      <c r="B107" s="195"/>
      <c r="C107" s="196"/>
      <c r="D107" s="197" t="s">
        <v>188</v>
      </c>
      <c r="E107" s="198" t="s">
        <v>19</v>
      </c>
      <c r="F107" s="199" t="s">
        <v>522</v>
      </c>
      <c r="G107" s="196"/>
      <c r="H107" s="200">
        <v>3.78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188</v>
      </c>
      <c r="AU107" s="206" t="s">
        <v>82</v>
      </c>
      <c r="AV107" s="13" t="s">
        <v>82</v>
      </c>
      <c r="AW107" s="13" t="s">
        <v>35</v>
      </c>
      <c r="AX107" s="13" t="s">
        <v>80</v>
      </c>
      <c r="AY107" s="206" t="s">
        <v>177</v>
      </c>
    </row>
    <row r="108" spans="1:65" s="2" customFormat="1" ht="16.5" customHeight="1">
      <c r="A108" s="33"/>
      <c r="B108" s="34"/>
      <c r="C108" s="177" t="s">
        <v>330</v>
      </c>
      <c r="D108" s="177" t="s">
        <v>179</v>
      </c>
      <c r="E108" s="178" t="s">
        <v>310</v>
      </c>
      <c r="F108" s="179" t="s">
        <v>311</v>
      </c>
      <c r="G108" s="180" t="s">
        <v>296</v>
      </c>
      <c r="H108" s="181">
        <v>45.36</v>
      </c>
      <c r="I108" s="182"/>
      <c r="J108" s="183">
        <f>ROUND(I108*H108,2)</f>
        <v>0</v>
      </c>
      <c r="K108" s="179" t="s">
        <v>183</v>
      </c>
      <c r="L108" s="38"/>
      <c r="M108" s="184" t="s">
        <v>19</v>
      </c>
      <c r="N108" s="185" t="s">
        <v>44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184</v>
      </c>
      <c r="AT108" s="188" t="s">
        <v>179</v>
      </c>
      <c r="AU108" s="188" t="s">
        <v>82</v>
      </c>
      <c r="AY108" s="16" t="s">
        <v>177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80</v>
      </c>
      <c r="BK108" s="189">
        <f>ROUND(I108*H108,2)</f>
        <v>0</v>
      </c>
      <c r="BL108" s="16" t="s">
        <v>184</v>
      </c>
      <c r="BM108" s="188" t="s">
        <v>546</v>
      </c>
    </row>
    <row r="109" spans="1:65" s="2" customFormat="1" ht="10.199999999999999">
      <c r="A109" s="33"/>
      <c r="B109" s="34"/>
      <c r="C109" s="35"/>
      <c r="D109" s="190" t="s">
        <v>186</v>
      </c>
      <c r="E109" s="35"/>
      <c r="F109" s="191" t="s">
        <v>313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186</v>
      </c>
      <c r="AU109" s="16" t="s">
        <v>82</v>
      </c>
    </row>
    <row r="110" spans="1:65" s="13" customFormat="1" ht="10.199999999999999">
      <c r="B110" s="195"/>
      <c r="C110" s="196"/>
      <c r="D110" s="197" t="s">
        <v>188</v>
      </c>
      <c r="E110" s="198" t="s">
        <v>19</v>
      </c>
      <c r="F110" s="199" t="s">
        <v>523</v>
      </c>
      <c r="G110" s="196"/>
      <c r="H110" s="200">
        <v>45.36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188</v>
      </c>
      <c r="AU110" s="206" t="s">
        <v>82</v>
      </c>
      <c r="AV110" s="13" t="s">
        <v>82</v>
      </c>
      <c r="AW110" s="13" t="s">
        <v>35</v>
      </c>
      <c r="AX110" s="13" t="s">
        <v>80</v>
      </c>
      <c r="AY110" s="206" t="s">
        <v>177</v>
      </c>
    </row>
    <row r="111" spans="1:65" s="14" customFormat="1" ht="20.399999999999999">
      <c r="B111" s="207"/>
      <c r="C111" s="208"/>
      <c r="D111" s="197" t="s">
        <v>188</v>
      </c>
      <c r="E111" s="209" t="s">
        <v>19</v>
      </c>
      <c r="F111" s="210" t="s">
        <v>463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188</v>
      </c>
      <c r="AU111" s="216" t="s">
        <v>82</v>
      </c>
      <c r="AV111" s="14" t="s">
        <v>80</v>
      </c>
      <c r="AW111" s="14" t="s">
        <v>35</v>
      </c>
      <c r="AX111" s="14" t="s">
        <v>73</v>
      </c>
      <c r="AY111" s="216" t="s">
        <v>177</v>
      </c>
    </row>
    <row r="112" spans="1:65" s="2" customFormat="1" ht="16.5" customHeight="1">
      <c r="A112" s="33"/>
      <c r="B112" s="34"/>
      <c r="C112" s="177" t="s">
        <v>337</v>
      </c>
      <c r="D112" s="177" t="s">
        <v>179</v>
      </c>
      <c r="E112" s="178" t="s">
        <v>320</v>
      </c>
      <c r="F112" s="179" t="s">
        <v>321</v>
      </c>
      <c r="G112" s="180" t="s">
        <v>296</v>
      </c>
      <c r="H112" s="181">
        <v>45.36</v>
      </c>
      <c r="I112" s="182"/>
      <c r="J112" s="183">
        <f>ROUND(I112*H112,2)</f>
        <v>0</v>
      </c>
      <c r="K112" s="179" t="s">
        <v>183</v>
      </c>
      <c r="L112" s="38"/>
      <c r="M112" s="184" t="s">
        <v>19</v>
      </c>
      <c r="N112" s="185" t="s">
        <v>44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184</v>
      </c>
      <c r="AT112" s="188" t="s">
        <v>179</v>
      </c>
      <c r="AU112" s="188" t="s">
        <v>82</v>
      </c>
      <c r="AY112" s="16" t="s">
        <v>177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80</v>
      </c>
      <c r="BK112" s="189">
        <f>ROUND(I112*H112,2)</f>
        <v>0</v>
      </c>
      <c r="BL112" s="16" t="s">
        <v>184</v>
      </c>
      <c r="BM112" s="188" t="s">
        <v>547</v>
      </c>
    </row>
    <row r="113" spans="1:65" s="2" customFormat="1" ht="10.199999999999999">
      <c r="A113" s="33"/>
      <c r="B113" s="34"/>
      <c r="C113" s="35"/>
      <c r="D113" s="190" t="s">
        <v>186</v>
      </c>
      <c r="E113" s="35"/>
      <c r="F113" s="191" t="s">
        <v>323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186</v>
      </c>
      <c r="AU113" s="16" t="s">
        <v>82</v>
      </c>
    </row>
    <row r="114" spans="1:65" s="2" customFormat="1" ht="16.5" customHeight="1">
      <c r="A114" s="33"/>
      <c r="B114" s="34"/>
      <c r="C114" s="177" t="s">
        <v>341</v>
      </c>
      <c r="D114" s="177" t="s">
        <v>179</v>
      </c>
      <c r="E114" s="178" t="s">
        <v>325</v>
      </c>
      <c r="F114" s="179" t="s">
        <v>326</v>
      </c>
      <c r="G114" s="180" t="s">
        <v>296</v>
      </c>
      <c r="H114" s="181">
        <v>272.16000000000003</v>
      </c>
      <c r="I114" s="182"/>
      <c r="J114" s="183">
        <f>ROUND(I114*H114,2)</f>
        <v>0</v>
      </c>
      <c r="K114" s="179" t="s">
        <v>183</v>
      </c>
      <c r="L114" s="38"/>
      <c r="M114" s="184" t="s">
        <v>19</v>
      </c>
      <c r="N114" s="185" t="s">
        <v>44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184</v>
      </c>
      <c r="AT114" s="188" t="s">
        <v>179</v>
      </c>
      <c r="AU114" s="188" t="s">
        <v>82</v>
      </c>
      <c r="AY114" s="16" t="s">
        <v>177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80</v>
      </c>
      <c r="BK114" s="189">
        <f>ROUND(I114*H114,2)</f>
        <v>0</v>
      </c>
      <c r="BL114" s="16" t="s">
        <v>184</v>
      </c>
      <c r="BM114" s="188" t="s">
        <v>548</v>
      </c>
    </row>
    <row r="115" spans="1:65" s="2" customFormat="1" ht="10.199999999999999">
      <c r="A115" s="33"/>
      <c r="B115" s="34"/>
      <c r="C115" s="35"/>
      <c r="D115" s="190" t="s">
        <v>186</v>
      </c>
      <c r="E115" s="35"/>
      <c r="F115" s="191" t="s">
        <v>328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82</v>
      </c>
    </row>
    <row r="116" spans="1:65" s="13" customFormat="1" ht="10.199999999999999">
      <c r="B116" s="195"/>
      <c r="C116" s="196"/>
      <c r="D116" s="197" t="s">
        <v>188</v>
      </c>
      <c r="E116" s="198" t="s">
        <v>19</v>
      </c>
      <c r="F116" s="199" t="s">
        <v>524</v>
      </c>
      <c r="G116" s="196"/>
      <c r="H116" s="200">
        <v>272.16000000000003</v>
      </c>
      <c r="I116" s="201"/>
      <c r="J116" s="196"/>
      <c r="K116" s="196"/>
      <c r="L116" s="202"/>
      <c r="M116" s="231"/>
      <c r="N116" s="232"/>
      <c r="O116" s="232"/>
      <c r="P116" s="232"/>
      <c r="Q116" s="232"/>
      <c r="R116" s="232"/>
      <c r="S116" s="232"/>
      <c r="T116" s="233"/>
      <c r="AT116" s="206" t="s">
        <v>188</v>
      </c>
      <c r="AU116" s="206" t="s">
        <v>82</v>
      </c>
      <c r="AV116" s="13" t="s">
        <v>82</v>
      </c>
      <c r="AW116" s="13" t="s">
        <v>35</v>
      </c>
      <c r="AX116" s="13" t="s">
        <v>80</v>
      </c>
      <c r="AY116" s="206" t="s">
        <v>177</v>
      </c>
    </row>
    <row r="117" spans="1:65" s="2" customFormat="1" ht="6.9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5YzRDBp4Q7MA6qHNozGQNUiYy0fDO4ht2a2AUyOMovDoFFbJXTNXmsz3QglwBI/Jx3WNT50iQhZtMMZRJQXt7g==" saltValue="xRmU3rMRz4I6cC4h/tvhsjcZF1PtoL/mu6z6qdKYsTa4bLznG5ZeyfDMdsGE+XbkXClb5MQbU61baPBQV+KKJw==" spinCount="100000" sheet="1" objects="1" scenarios="1" formatColumns="0" formatRows="0" autoFilter="0"/>
  <autoFilter ref="C86:K116" xr:uid="{00000000-0009-0000-0000-000008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800-000000000000}"/>
    <hyperlink ref="F94" r:id="rId2" xr:uid="{00000000-0004-0000-0800-000001000000}"/>
    <hyperlink ref="F100" r:id="rId3" xr:uid="{00000000-0004-0000-0800-000002000000}"/>
    <hyperlink ref="F104" r:id="rId4" xr:uid="{00000000-0004-0000-0800-000003000000}"/>
    <hyperlink ref="F109" r:id="rId5" xr:uid="{00000000-0004-0000-0800-000004000000}"/>
    <hyperlink ref="F113" r:id="rId6" xr:uid="{00000000-0004-0000-0800-000005000000}"/>
    <hyperlink ref="F115" r:id="rId7" xr:uid="{00000000-0004-0000-08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42</vt:i4>
      </vt:variant>
    </vt:vector>
  </HeadingPairs>
  <TitlesOfParts>
    <vt:vector size="63" baseType="lpstr">
      <vt:lpstr>Rekapitulace stavby</vt:lpstr>
      <vt:lpstr>SO-1 - Větrolam TEO1</vt:lpstr>
      <vt:lpstr>SO-1-1N - TEO1 - následná...</vt:lpstr>
      <vt:lpstr>SO-1-2N - TEO1 - následná...</vt:lpstr>
      <vt:lpstr>SO-1-3N - TEO1 - následná...</vt:lpstr>
      <vt:lpstr>SO-2 - Větrolam TEO2</vt:lpstr>
      <vt:lpstr>SO-2-1N - TEO2 - následná...</vt:lpstr>
      <vt:lpstr>SO-2-2N - TEO2 - následná...</vt:lpstr>
      <vt:lpstr>SO-2-3N - TEO2 - následná...</vt:lpstr>
      <vt:lpstr>SO-3 - Větrolam TEO3</vt:lpstr>
      <vt:lpstr>SO-3-1N - TEO3 - následná...</vt:lpstr>
      <vt:lpstr>SO-3-2N - TEO3 - následná...</vt:lpstr>
      <vt:lpstr>SO-3-3N - TEO3 - následná...</vt:lpstr>
      <vt:lpstr>SO-4 - Větrolam TEO4</vt:lpstr>
      <vt:lpstr>SO-4-1N - TEO4 - následná...</vt:lpstr>
      <vt:lpstr>SO-4-2N - TEO4 - následná...</vt:lpstr>
      <vt:lpstr>SO-4-3N - TEO4 - následná...</vt:lpstr>
      <vt:lpstr>SO-5 - Větrolam TEO5</vt:lpstr>
      <vt:lpstr>SO-5-1N -  TEO5 - následn...</vt:lpstr>
      <vt:lpstr>SO-5-2N -  TEO5 - následn...</vt:lpstr>
      <vt:lpstr>SO-5-3N -  TEO5 - následn...</vt:lpstr>
      <vt:lpstr>'Rekapitulace stavby'!Názvy_tisku</vt:lpstr>
      <vt:lpstr>'SO-1 - Větrolam TEO1'!Názvy_tisku</vt:lpstr>
      <vt:lpstr>'SO-1-1N - TEO1 - následná...'!Názvy_tisku</vt:lpstr>
      <vt:lpstr>'SO-1-2N - TEO1 - následná...'!Názvy_tisku</vt:lpstr>
      <vt:lpstr>'SO-1-3N - TEO1 - následná...'!Názvy_tisku</vt:lpstr>
      <vt:lpstr>'SO-2 - Větrolam TEO2'!Názvy_tisku</vt:lpstr>
      <vt:lpstr>'SO-2-1N - TEO2 - následná...'!Názvy_tisku</vt:lpstr>
      <vt:lpstr>'SO-2-2N - TEO2 - následná...'!Názvy_tisku</vt:lpstr>
      <vt:lpstr>'SO-2-3N - TEO2 - následná...'!Názvy_tisku</vt:lpstr>
      <vt:lpstr>'SO-3 - Větrolam TEO3'!Názvy_tisku</vt:lpstr>
      <vt:lpstr>'SO-3-1N - TEO3 - následná...'!Názvy_tisku</vt:lpstr>
      <vt:lpstr>'SO-3-2N - TEO3 - následná...'!Názvy_tisku</vt:lpstr>
      <vt:lpstr>'SO-3-3N - TEO3 - následná...'!Názvy_tisku</vt:lpstr>
      <vt:lpstr>'SO-4 - Větrolam TEO4'!Názvy_tisku</vt:lpstr>
      <vt:lpstr>'SO-4-1N - TEO4 - následná...'!Názvy_tisku</vt:lpstr>
      <vt:lpstr>'SO-4-2N - TEO4 - následná...'!Názvy_tisku</vt:lpstr>
      <vt:lpstr>'SO-4-3N - TEO4 - následná...'!Názvy_tisku</vt:lpstr>
      <vt:lpstr>'SO-5 - Větrolam TEO5'!Názvy_tisku</vt:lpstr>
      <vt:lpstr>'SO-5-1N -  TEO5 - následn...'!Názvy_tisku</vt:lpstr>
      <vt:lpstr>'SO-5-2N -  TEO5 - následn...'!Názvy_tisku</vt:lpstr>
      <vt:lpstr>'SO-5-3N -  TEO5 - následn...'!Názvy_tisku</vt:lpstr>
      <vt:lpstr>'Rekapitulace stavby'!Oblast_tisku</vt:lpstr>
      <vt:lpstr>'SO-1 - Větrolam TEO1'!Oblast_tisku</vt:lpstr>
      <vt:lpstr>'SO-1-1N - TEO1 - následná...'!Oblast_tisku</vt:lpstr>
      <vt:lpstr>'SO-1-2N - TEO1 - následná...'!Oblast_tisku</vt:lpstr>
      <vt:lpstr>'SO-1-3N - TEO1 - následná...'!Oblast_tisku</vt:lpstr>
      <vt:lpstr>'SO-2 - Větrolam TEO2'!Oblast_tisku</vt:lpstr>
      <vt:lpstr>'SO-2-1N - TEO2 - následná...'!Oblast_tisku</vt:lpstr>
      <vt:lpstr>'SO-2-2N - TEO2 - následná...'!Oblast_tisku</vt:lpstr>
      <vt:lpstr>'SO-2-3N - TEO2 - následná...'!Oblast_tisku</vt:lpstr>
      <vt:lpstr>'SO-3 - Větrolam TEO3'!Oblast_tisku</vt:lpstr>
      <vt:lpstr>'SO-3-1N - TEO3 - následná...'!Oblast_tisku</vt:lpstr>
      <vt:lpstr>'SO-3-2N - TEO3 - následná...'!Oblast_tisku</vt:lpstr>
      <vt:lpstr>'SO-3-3N - TEO3 - následná...'!Oblast_tisku</vt:lpstr>
      <vt:lpstr>'SO-4 - Větrolam TEO4'!Oblast_tisku</vt:lpstr>
      <vt:lpstr>'SO-4-1N - TEO4 - následná...'!Oblast_tisku</vt:lpstr>
      <vt:lpstr>'SO-4-2N - TEO4 - následná...'!Oblast_tisku</vt:lpstr>
      <vt:lpstr>'SO-4-3N - TEO4 - následná...'!Oblast_tisku</vt:lpstr>
      <vt:lpstr>'SO-5 - Větrolam TEO5'!Oblast_tisku</vt:lpstr>
      <vt:lpstr>'SO-5-1N -  TEO5 - následn...'!Oblast_tisku</vt:lpstr>
      <vt:lpstr>'SO-5-2N -  TEO5 - následn...'!Oblast_tisku</vt:lpstr>
      <vt:lpstr>'SO-5-3N -  TEO5 - následn...'!Oblast_tisku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THINKS-P350\Dana</dc:creator>
  <cp:lastModifiedBy>Bílek Robert Mgr.</cp:lastModifiedBy>
  <dcterms:created xsi:type="dcterms:W3CDTF">2023-12-06T17:06:44Z</dcterms:created>
  <dcterms:modified xsi:type="dcterms:W3CDTF">2024-02-28T09:20:38Z</dcterms:modified>
</cp:coreProperties>
</file>