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3\Údržba HOZ Dolní Bukovsko\"/>
    </mc:Choice>
  </mc:AlternateContent>
  <bookViews>
    <workbookView xWindow="0" yWindow="0" windowWidth="0" windowHeight="0"/>
  </bookViews>
  <sheets>
    <sheet name="Rekapitulace stavby" sheetId="1" r:id="rId1"/>
    <sheet name="2023-207_027 - Údržba HO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'2023-207_027 - Údržba HOZ...'!$C$82:$L$147</definedName>
    <definedName name="_xlnm.Print_Area" localSheetId="1">'2023-207_027 - Údržba HOZ...'!$C$4:$K$39,'2023-207_027 - Údržba HOZ...'!$C$45:$K$66,'2023-207_027 - Údržba HOZ...'!$C$72:$L$147</definedName>
    <definedName name="_xlnm.Print_Titles" localSheetId="1">'2023-207_027 - Údržba HOZ...'!$82:$82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K37"/>
  <c r="K36"/>
  <c i="1" r="BA55"/>
  <c i="2" r="K35"/>
  <c i="1" r="AZ55"/>
  <c i="2" r="BI144"/>
  <c r="BH144"/>
  <c r="BG144"/>
  <c r="BF144"/>
  <c r="X144"/>
  <c r="X143"/>
  <c r="V144"/>
  <c r="V143"/>
  <c r="T144"/>
  <c r="T143"/>
  <c r="P144"/>
  <c r="BI140"/>
  <c r="BH140"/>
  <c r="BG140"/>
  <c r="BF140"/>
  <c r="X140"/>
  <c r="X139"/>
  <c r="V140"/>
  <c r="V139"/>
  <c r="T140"/>
  <c r="T139"/>
  <c r="P140"/>
  <c r="BI137"/>
  <c r="BH137"/>
  <c r="BG137"/>
  <c r="BF137"/>
  <c r="X137"/>
  <c r="V137"/>
  <c r="T137"/>
  <c r="P137"/>
  <c r="BI134"/>
  <c r="BH134"/>
  <c r="BG134"/>
  <c r="BF134"/>
  <c r="X134"/>
  <c r="V134"/>
  <c r="T134"/>
  <c r="P134"/>
  <c r="BI129"/>
  <c r="BH129"/>
  <c r="BG129"/>
  <c r="BF129"/>
  <c r="X129"/>
  <c r="V129"/>
  <c r="T129"/>
  <c r="P129"/>
  <c r="BI125"/>
  <c r="BH125"/>
  <c r="BG125"/>
  <c r="BF125"/>
  <c r="X125"/>
  <c r="V125"/>
  <c r="T125"/>
  <c r="P125"/>
  <c r="BI121"/>
  <c r="BH121"/>
  <c r="BG121"/>
  <c r="BF121"/>
  <c r="X121"/>
  <c r="V121"/>
  <c r="T121"/>
  <c r="P121"/>
  <c r="BI116"/>
  <c r="BH116"/>
  <c r="BG116"/>
  <c r="BF116"/>
  <c r="X116"/>
  <c r="V116"/>
  <c r="T116"/>
  <c r="P116"/>
  <c r="BI112"/>
  <c r="BH112"/>
  <c r="BG112"/>
  <c r="BF112"/>
  <c r="X112"/>
  <c r="V112"/>
  <c r="T112"/>
  <c r="P112"/>
  <c r="BI108"/>
  <c r="BH108"/>
  <c r="BG108"/>
  <c r="BF108"/>
  <c r="X108"/>
  <c r="V108"/>
  <c r="T108"/>
  <c r="P108"/>
  <c r="BI103"/>
  <c r="BH103"/>
  <c r="BG103"/>
  <c r="BF103"/>
  <c r="X103"/>
  <c r="X102"/>
  <c r="V103"/>
  <c r="V102"/>
  <c r="T103"/>
  <c r="T102"/>
  <c r="P103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7"/>
  <c r="E75"/>
  <c r="J53"/>
  <c r="F50"/>
  <c r="E48"/>
  <c r="J19"/>
  <c r="E19"/>
  <c r="J79"/>
  <c r="J18"/>
  <c r="J16"/>
  <c r="E16"/>
  <c r="F53"/>
  <c r="J15"/>
  <c r="J13"/>
  <c r="E13"/>
  <c r="F52"/>
  <c r="J12"/>
  <c r="J10"/>
  <c r="J77"/>
  <c i="1" r="L50"/>
  <c r="AM50"/>
  <c r="AM49"/>
  <c r="L49"/>
  <c r="AM47"/>
  <c r="L47"/>
  <c r="L45"/>
  <c r="L44"/>
  <c i="2" r="R90"/>
  <c r="Q129"/>
  <c r="R125"/>
  <c r="R98"/>
  <c r="BK137"/>
  <c r="Q90"/>
  <c r="K86"/>
  <c r="BE86"/>
  <c r="BK94"/>
  <c r="Q94"/>
  <c r="Q134"/>
  <c r="K129"/>
  <c r="BE129"/>
  <c r="R116"/>
  <c r="Q121"/>
  <c r="BK125"/>
  <c r="R112"/>
  <c r="Q144"/>
  <c r="R144"/>
  <c i="1" r="AU54"/>
  <c i="2" r="BK98"/>
  <c r="R103"/>
  <c r="K121"/>
  <c r="R129"/>
  <c r="Q86"/>
  <c r="F35"/>
  <c r="Q116"/>
  <c r="R94"/>
  <c r="BK134"/>
  <c r="Q140"/>
  <c r="K116"/>
  <c r="BE116"/>
  <c r="BK112"/>
  <c r="R108"/>
  <c r="Q137"/>
  <c r="Q103"/>
  <c r="BK121"/>
  <c r="K108"/>
  <c r="BE108"/>
  <c r="R134"/>
  <c r="BK144"/>
  <c r="R137"/>
  <c r="R140"/>
  <c r="Q125"/>
  <c r="R86"/>
  <c r="BK103"/>
  <c r="R121"/>
  <c r="BK90"/>
  <c r="Q98"/>
  <c r="Q112"/>
  <c r="Q108"/>
  <c r="K140"/>
  <c r="BE140"/>
  <c l="1" r="X107"/>
  <c r="V85"/>
  <c r="T120"/>
  <c r="X120"/>
  <c r="R85"/>
  <c r="V107"/>
  <c r="V120"/>
  <c r="V133"/>
  <c r="Q85"/>
  <c r="I59"/>
  <c r="T107"/>
  <c r="Q107"/>
  <c r="I61"/>
  <c r="R120"/>
  <c r="J62"/>
  <c r="T133"/>
  <c r="Q133"/>
  <c r="I63"/>
  <c r="R133"/>
  <c r="J63"/>
  <c r="X85"/>
  <c r="R107"/>
  <c r="J61"/>
  <c r="Q120"/>
  <c r="I62"/>
  <c r="X133"/>
  <c r="T85"/>
  <c r="T84"/>
  <c r="T83"/>
  <c i="1" r="AW55"/>
  <c i="2" r="BK133"/>
  <c r="K133"/>
  <c r="K63"/>
  <c r="Q102"/>
  <c r="I60"/>
  <c r="BK102"/>
  <c r="K102"/>
  <c r="K60"/>
  <c r="R102"/>
  <c r="J60"/>
  <c r="Q139"/>
  <c r="I64"/>
  <c r="BK143"/>
  <c r="K143"/>
  <c r="K65"/>
  <c r="R139"/>
  <c r="J64"/>
  <c r="Q143"/>
  <c r="I65"/>
  <c r="R143"/>
  <c r="J65"/>
  <c r="F80"/>
  <c r="BE121"/>
  <c r="J50"/>
  <c r="F79"/>
  <c r="J52"/>
  <c i="1" r="BD55"/>
  <c i="2" r="BK129"/>
  <c r="BK120"/>
  <c r="K120"/>
  <c r="K62"/>
  <c r="K112"/>
  <c r="BE112"/>
  <c r="K137"/>
  <c r="BE137"/>
  <c r="BK108"/>
  <c r="F34"/>
  <c i="1" r="BC55"/>
  <c r="BC54"/>
  <c r="AY54"/>
  <c r="AK30"/>
  <c i="2" r="K144"/>
  <c r="BE144"/>
  <c r="BK116"/>
  <c r="BK86"/>
  <c r="K103"/>
  <c r="BE103"/>
  <c r="K125"/>
  <c r="BE125"/>
  <c r="BK140"/>
  <c r="BK139"/>
  <c r="K139"/>
  <c r="K64"/>
  <c i="1" r="AW54"/>
  <c i="2" r="K134"/>
  <c r="BE134"/>
  <c r="K34"/>
  <c i="1" r="AY55"/>
  <c i="2" r="K98"/>
  <c r="BE98"/>
  <c r="K90"/>
  <c r="BE90"/>
  <c i="1" r="BD54"/>
  <c r="AZ54"/>
  <c i="2" r="K94"/>
  <c r="BE94"/>
  <c r="F36"/>
  <c i="1" r="BE55"/>
  <c r="BE54"/>
  <c r="W32"/>
  <c i="2" r="F37"/>
  <c i="1" r="BF55"/>
  <c r="BF54"/>
  <c r="W33"/>
  <c i="2" l="1" r="R84"/>
  <c r="R83"/>
  <c r="J57"/>
  <c r="K29"/>
  <c i="1" r="AT55"/>
  <c i="2" r="X84"/>
  <c r="X83"/>
  <c r="V84"/>
  <c r="V83"/>
  <c r="BK85"/>
  <c r="K85"/>
  <c r="K59"/>
  <c r="Q84"/>
  <c r="I58"/>
  <c r="J59"/>
  <c r="BK107"/>
  <c r="K107"/>
  <c r="K61"/>
  <c i="1" r="W30"/>
  <c r="BA54"/>
  <c r="W31"/>
  <c i="2" r="K33"/>
  <c i="1" r="AX55"/>
  <c r="AV55"/>
  <c i="2" r="F33"/>
  <c i="1" r="BB55"/>
  <c r="BB54"/>
  <c r="W29"/>
  <c r="AT54"/>
  <c i="2" l="1" r="BK84"/>
  <c r="K84"/>
  <c r="K58"/>
  <c r="Q83"/>
  <c r="I57"/>
  <c r="K28"/>
  <c i="1" r="AS55"/>
  <c i="2" r="J58"/>
  <c i="1" r="AS54"/>
  <c r="AX54"/>
  <c r="AK29"/>
  <c i="2" l="1" r="BK83"/>
  <c r="K83"/>
  <c r="K30"/>
  <c i="1" r="AG55"/>
  <c r="AG54"/>
  <c r="AK26"/>
  <c r="AV54"/>
  <c i="2" l="1" r="K57"/>
  <c r="K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<sst xmlns="http://schemas.openxmlformats.org/spreadsheetml/2006/main">
  <si>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</si>
  <si>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</si>
  <si>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</si>
  <si>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</si>
  <si>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</si>
  <si>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</si>
  <si>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{635e92eb-f33f-4c16-b0ec-3ec845fe0a9b}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</si>
  <si>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</si>
  <si>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</si>
  <si>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</si>
  <si>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</si>
  <si>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</si>
  <si>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</si>
  <si>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</si>
  <si>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</si>
  <si>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2023-207_027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</si>
  <si>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</si>
  <si>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</si>
  <si>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Dolní Bukovsko</t>
  </si>
  <si>
    <t>KSO:</t>
  </si>
  <si>
    <t/>
  </si>
  <si>
    <t>CC-CZ:</t>
  </si>
  <si>
    <t>Místo:</t>
  </si>
  <si>
    <t>Dolní Bukovsko</t>
  </si>
  <si>
    <t>Datum:</t>
  </si>
  <si>
    <t>17. 7. 2023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</si>
  <si>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</si>
  <si>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</si>
  <si>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</si>
  <si>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</si>
  <si>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</si>
  <si>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</si>
  <si>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</si>
  <si>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</si>
  <si>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</si>
  <si>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</si>
  <si>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</si>
  <si>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</si>
  <si>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</si>
  <si>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</si>
  <si>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</si>
  <si>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</si>
  <si>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</si>
  <si>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</si>
  <si>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</si>
  <si>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</si>
  <si>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</si>
  <si>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</si>
  <si>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</si>
  <si>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</si>
  <si>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</si>
  <si>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</si>
  <si>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</si>
  <si>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</si>
  <si>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</si>
  <si>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</si>
  <si>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</si>
  <si>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</si>
  <si>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</si>
  <si>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</si>
  <si>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</si>
  <si>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</si>
  <si>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</si>
  <si>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</si>
  <si>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</si>
  <si>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</si>
  <si>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</si>
  <si>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</si>
  <si>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</si>
  <si>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</si>
  <si>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</si>
  <si>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</si>
  <si>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</si>
  <si>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</si>
  <si>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</si>
  <si>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</si>
  <si>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</si>
  <si>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</si>
  <si>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</si>
  <si>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</si>
  <si>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</si>
  <si>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</si>
  <si>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</si>
  <si>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</si>
  <si>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</si>
  <si>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</si>
  <si>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</si>
  <si>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</si>
  <si>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</si>
  <si>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</si>
  <si>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</si>
  <si>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</si>
  <si>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</si>
  <si>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</si>
  <si>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</si>
  <si>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</si>
  <si>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</si>
  <si>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</si>
  <si>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</si>
  <si>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</si>
  <si>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</si>
  <si>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</si>
  <si>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</si>
  <si>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</si>
  <si>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</si>
  <si>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</si>
  <si>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</si>
  <si>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</si>
  <si>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</si>
  <si>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</si>
  <si>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</si>
  <si>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</si>
  <si>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</si>
  <si>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</si>
  <si>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</si>
  <si>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</si>
  <si>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</si>
  <si>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</si>
  <si>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</si>
  <si>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</si>
  <si>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</si>
  <si>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</si>
  <si>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</si>
  <si>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2023 02</t>
  </si>
  <si>
    <t>4</t>
  </si>
  <si>
    <t>-1219296093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</si>
  <si>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</si>
  <si>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</si>
  <si>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</si>
  <si>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https://podminky.urs.cz/item/CS_URS_2023_02/111211101</t>
  </si>
  <si>
    <t>VV</t>
  </si>
  <si>
    <t>12+20+3</t>
  </si>
  <si>
    <t>114203101</t>
  </si>
  <si>
    <t>Rozebrání dlažeb z lomového kamene nebo betonových tvárnic na sucho</t>
  </si>
  <si>
    <t>m3</t>
  </si>
  <si>
    <t>949148114</t>
  </si>
  <si>
    <t>Rozebrání dlažeb nebo záhozů s naložením na dopravní prostředek dlažeb z lomového kamene nebo betonových tvárnic na sucho nebo se spárami vyplněnými pískem nebo drnem</t>
  </si>
  <si>
    <t>https://podminky.urs.cz/item/CS_URS_2023_02/114203101</t>
  </si>
  <si>
    <t>14*(1+0,5+1)*0,3</t>
  </si>
  <si>
    <t>3</t>
  </si>
  <si>
    <t>114203201</t>
  </si>
  <si>
    <t>Očištění lomového kamene nebo betonových tvárnic od hlíny nebo písku</t>
  </si>
  <si>
    <t>-1113697709</t>
  </si>
  <si>
    <t>Očištění lomového kamene nebo betonových tvárnic získaných při rozebrání dlažeb, záhozů, rovnanin a soustřeďovacích staveb od hlíny nebo písku</t>
  </si>
  <si>
    <t>https://podminky.urs.cz/item/CS_URS_2023_02/114203201</t>
  </si>
  <si>
    <t>10,5</t>
  </si>
  <si>
    <t>R-001</t>
  </si>
  <si>
    <t xml:space="preserve">Ekologická likvidace veškeré neupotřeb. dřev. hmoty - z křovin a stromů D kmene do 100 mm - v souladu se zákonem o odpadech č. 541/2020 Sb.v platném znění   </t>
  </si>
  <si>
    <t>-898980182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</si>
  <si>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</si>
  <si>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</si>
  <si>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</si>
  <si>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35</t>
  </si>
  <si>
    <t>Zakládání</t>
  </si>
  <si>
    <t>5</t>
  </si>
  <si>
    <t>216905111</t>
  </si>
  <si>
    <t>Očištění lícních ploch šachet</t>
  </si>
  <si>
    <t>275287342</t>
  </si>
  <si>
    <t>Očištění lícních ploch šachet jakéhokoli stupně ražnosti</t>
  </si>
  <si>
    <t>https://podminky.urs.cz/item/CS_URS_2023_02/216905111</t>
  </si>
  <si>
    <t>0,5*2,5</t>
  </si>
  <si>
    <t>Vodorovné konstrukce</t>
  </si>
  <si>
    <t>6</t>
  </si>
  <si>
    <t>451571111</t>
  </si>
  <si>
    <t>Lože pod dlažby ze štěrkopísku vrstva tl do 100 mm</t>
  </si>
  <si>
    <t>1411965749</t>
  </si>
  <si>
    <t>Lože pod dlažby ze štěrkopísků, tl. vrstvy do 100 mm</t>
  </si>
  <si>
    <t>https://podminky.urs.cz/item/CS_URS_2023_02/451571111</t>
  </si>
  <si>
    <t>14*2,5</t>
  </si>
  <si>
    <t>7</t>
  </si>
  <si>
    <t>451571312</t>
  </si>
  <si>
    <t>Lože pod dlažby z kameniva těženého drobného vrstva tl přes 100 do 150 mm</t>
  </si>
  <si>
    <t>-458060772</t>
  </si>
  <si>
    <t>Lože pod dlažby z kameniva těženého drobného, tl. vrstvy přes 100 do 150 mm</t>
  </si>
  <si>
    <t>https://podminky.urs.cz/item/CS_URS_2023_02/451571312</t>
  </si>
  <si>
    <t>8</t>
  </si>
  <si>
    <t>465517317</t>
  </si>
  <si>
    <t>Oprava dlažeb z lomového kamene na sucho se zalitím spár do 20 m2 bez dodání kamene tl 300 mm</t>
  </si>
  <si>
    <t>-1434571287</t>
  </si>
  <si>
    <t>Oprava dlažeb z lomového kamene lomařsky upraveného pro dlažbu o ploše opravovaných míst do 20 m2 jednotlivě bez dodání kamene na sucho se zalitím spár cementovou maltou, tl. kamene 300 mm</t>
  </si>
  <si>
    <t>https://podminky.urs.cz/item/CS_URS_2023_02/465517317</t>
  </si>
  <si>
    <t>14*(1+0,5+1)</t>
  </si>
  <si>
    <t>Úpravy povrchů, podlahy a osazování výplní</t>
  </si>
  <si>
    <t>9</t>
  </si>
  <si>
    <t>636195311</t>
  </si>
  <si>
    <t>Oprava spár dlažby z lomového kamene hl do 70 mm maltou cementovou včetně vysekání</t>
  </si>
  <si>
    <t>446688455</t>
  </si>
  <si>
    <t>Oprava spár dlažby z lomového kamene hloubky do 70 mm s vysekáním spár a očištěním dlažby, s naložením suti na dopravní prostředek nebo s odklizením na hromady do vzdálenosti 50 m s vyčištěním spár a vyplněním cementovou maltou</t>
  </si>
  <si>
    <t>https://podminky.urs.cz/item/CS_URS_2023_02/636195311</t>
  </si>
  <si>
    <t>6*(1+0,5+1)</t>
  </si>
  <si>
    <t>10</t>
  </si>
  <si>
    <t>M</t>
  </si>
  <si>
    <t>13010240</t>
  </si>
  <si>
    <t>tyč ocelová plochá jakost S235JR (11 375) 60x5mm</t>
  </si>
  <si>
    <t>t</t>
  </si>
  <si>
    <t>-254082618</t>
  </si>
  <si>
    <t>Poznámka k položce:_x000d_
Hmotnost: 2,59 kg/m</t>
  </si>
  <si>
    <t>2,59*(2*1,8)/1000</t>
  </si>
  <si>
    <t>11</t>
  </si>
  <si>
    <t>R-62</t>
  </si>
  <si>
    <t>Ukotvení mříží/petlice do betonu pomocí ocelové kotvy</t>
  </si>
  <si>
    <t>ks</t>
  </si>
  <si>
    <t>941544537</t>
  </si>
  <si>
    <t>Ukotvení mříží/petlice do vrchní betonové skruže pomocí ocelové kotvy</t>
  </si>
  <si>
    <t>Poznámka k položce:_x000d_
Součástí položky je veškerý materiál, minimální profil kotvy je 6 mm.</t>
  </si>
  <si>
    <t>2*2</t>
  </si>
  <si>
    <t>Trubní vedení</t>
  </si>
  <si>
    <t>12</t>
  </si>
  <si>
    <t>894414211</t>
  </si>
  <si>
    <t>Osazení betonových nebo železobetonových dílců pro šachty desek zákrytových</t>
  </si>
  <si>
    <t>kus</t>
  </si>
  <si>
    <t>-302256260</t>
  </si>
  <si>
    <t>https://podminky.urs.cz/item/CS_URS_2023_02/894414211</t>
  </si>
  <si>
    <t>13</t>
  </si>
  <si>
    <t>59225782</t>
  </si>
  <si>
    <t>deska betonová zákrytová na skruž půlená 130x7,5cm</t>
  </si>
  <si>
    <t>-35162880</t>
  </si>
  <si>
    <t>998</t>
  </si>
  <si>
    <t>Přesun hmot</t>
  </si>
  <si>
    <t>14</t>
  </si>
  <si>
    <t>998318011</t>
  </si>
  <si>
    <t>Přesun hmot pro meliorační kanály</t>
  </si>
  <si>
    <t>-1733183337</t>
  </si>
  <si>
    <t>Přesun hmot pro meliorační kanály dopravní vzdálenost do 1 000 m</t>
  </si>
  <si>
    <t>https://podminky.urs.cz/item/CS_URS_2023_02/998318011</t>
  </si>
  <si>
    <t>HZS</t>
  </si>
  <si>
    <t>Hodinové zúčtovací sazby</t>
  </si>
  <si>
    <t>HZS2132</t>
  </si>
  <si>
    <t>Hodinová zúčtovací sazba zámečník odborný</t>
  </si>
  <si>
    <t>hod</t>
  </si>
  <si>
    <t>512</t>
  </si>
  <si>
    <t>-1912609163</t>
  </si>
  <si>
    <t>Hodinové zúčtovací sazby profesí PSV provádění stavebních konstrukcí zámečník odborný</t>
  </si>
  <si>
    <t>https://podminky.urs.cz/item/CS_URS_2023_02/HZS2132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</si>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</sst>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9" fillId="0" borderId="13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1101" TargetMode="External" /><Relationship Id="rId2" Type="http://schemas.openxmlformats.org/officeDocument/2006/relationships/hyperlink" Target="https://podminky.urs.cz/item/CS_URS_2023_02/114203101" TargetMode="External" /><Relationship Id="rId3" Type="http://schemas.openxmlformats.org/officeDocument/2006/relationships/hyperlink" Target="https://podminky.urs.cz/item/CS_URS_2023_02/114203201" TargetMode="External" /><Relationship Id="rId4" Type="http://schemas.openxmlformats.org/officeDocument/2006/relationships/hyperlink" Target="https://podminky.urs.cz/item/CS_URS_2023_02/216905111" TargetMode="External" /><Relationship Id="rId5" Type="http://schemas.openxmlformats.org/officeDocument/2006/relationships/hyperlink" Target="https://podminky.urs.cz/item/CS_URS_2023_02/451571111" TargetMode="External" /><Relationship Id="rId6" Type="http://schemas.openxmlformats.org/officeDocument/2006/relationships/hyperlink" Target="https://podminky.urs.cz/item/CS_URS_2023_02/451571312" TargetMode="External" /><Relationship Id="rId7" Type="http://schemas.openxmlformats.org/officeDocument/2006/relationships/hyperlink" Target="https://podminky.urs.cz/item/CS_URS_2023_02/465517317" TargetMode="External" /><Relationship Id="rId8" Type="http://schemas.openxmlformats.org/officeDocument/2006/relationships/hyperlink" Target="https://podminky.urs.cz/item/CS_URS_2023_02/636195311" TargetMode="External" /><Relationship Id="rId9" Type="http://schemas.openxmlformats.org/officeDocument/2006/relationships/hyperlink" Target="https://podminky.urs.cz/item/CS_URS_2023_02/894414211" TargetMode="External" /><Relationship Id="rId10" Type="http://schemas.openxmlformats.org/officeDocument/2006/relationships/hyperlink" Target="https://podminky.urs.cz/item/CS_URS_2023_02/998318011" TargetMode="External" /><Relationship Id="rId11" Type="http://schemas.openxmlformats.org/officeDocument/2006/relationships/hyperlink" Target="https://podminky.urs.cz/item/CS_URS_2023_02/HZS2132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20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20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28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20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20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20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48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ROUND(AX54,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ROUND(AY54,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7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G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G41" s="37"/>
    </row>
    <row r="42" s="2" customFormat="1" ht="24.96" customHeight="1">
      <c r="A42" s="37"/>
      <c r="B42" s="38"/>
      <c r="C42" s="22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G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G43" s="37"/>
    </row>
    <row r="44" s="4" customFormat="1" ht="12" customHeight="1">
      <c r="A44" s="4"/>
      <c r="B44" s="62"/>
      <c r="C44" s="31" t="s">
        <v>14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2023-207_027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G44" s="4"/>
    </row>
    <row r="45" s="5" customFormat="1" ht="36.96" customHeight="1">
      <c r="A45" s="5"/>
      <c r="B45" s="65"/>
      <c r="C45" s="66" t="s">
        <v>17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Dolní Bukovsko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G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G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Dolní Bukovsko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17. 7. 2023</v>
      </c>
      <c r="AN47" s="71"/>
      <c r="AO47" s="39"/>
      <c r="AP47" s="39"/>
      <c r="AQ47" s="39"/>
      <c r="AR47" s="43"/>
      <c r="BG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G48" s="37"/>
    </row>
    <row r="49" s="2" customFormat="1" ht="15.6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51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6"/>
      <c r="BG49" s="37"/>
    </row>
    <row r="50" s="2" customFormat="1" ht="15.6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>Bc. Karel Janeček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80"/>
      <c r="BG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4"/>
      <c r="BG51" s="37"/>
    </row>
    <row r="52" s="2" customFormat="1" ht="29.28" customHeight="1">
      <c r="A52" s="37"/>
      <c r="B52" s="38"/>
      <c r="C52" s="85" t="s">
        <v>52</v>
      </c>
      <c r="D52" s="86"/>
      <c r="E52" s="86"/>
      <c r="F52" s="86"/>
      <c r="G52" s="86"/>
      <c r="H52" s="87"/>
      <c r="I52" s="88" t="s">
        <v>53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54</v>
      </c>
      <c r="AH52" s="86"/>
      <c r="AI52" s="86"/>
      <c r="AJ52" s="86"/>
      <c r="AK52" s="86"/>
      <c r="AL52" s="86"/>
      <c r="AM52" s="86"/>
      <c r="AN52" s="88" t="s">
        <v>55</v>
      </c>
      <c r="AO52" s="86"/>
      <c r="AP52" s="86"/>
      <c r="AQ52" s="90" t="s">
        <v>56</v>
      </c>
      <c r="AR52" s="43"/>
      <c r="AS52" s="91" t="s">
        <v>57</v>
      </c>
      <c r="AT52" s="92" t="s">
        <v>58</v>
      </c>
      <c r="AU52" s="92" t="s">
        <v>59</v>
      </c>
      <c r="AV52" s="92" t="s">
        <v>60</v>
      </c>
      <c r="AW52" s="92" t="s">
        <v>61</v>
      </c>
      <c r="AX52" s="92" t="s">
        <v>62</v>
      </c>
      <c r="AY52" s="92" t="s">
        <v>63</v>
      </c>
      <c r="AZ52" s="92" t="s">
        <v>64</v>
      </c>
      <c r="BA52" s="92" t="s">
        <v>65</v>
      </c>
      <c r="BB52" s="92" t="s">
        <v>66</v>
      </c>
      <c r="BC52" s="92" t="s">
        <v>67</v>
      </c>
      <c r="BD52" s="92" t="s">
        <v>68</v>
      </c>
      <c r="BE52" s="92" t="s">
        <v>69</v>
      </c>
      <c r="BF52" s="93" t="s">
        <v>70</v>
      </c>
      <c r="BG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6"/>
      <c r="BG53" s="37"/>
    </row>
    <row r="54" s="6" customFormat="1" ht="32.4" customHeight="1">
      <c r="A54" s="6"/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SUM(AG54,AV54)</f>
        <v>0</v>
      </c>
      <c r="AO54" s="101"/>
      <c r="AP54" s="101"/>
      <c r="AQ54" s="102" t="s">
        <v>20</v>
      </c>
      <c r="AR54" s="103"/>
      <c r="AS54" s="104">
        <f>ROUND(AS55,2)</f>
        <v>0</v>
      </c>
      <c r="AT54" s="105">
        <f>ROUND(AT55,2)</f>
        <v>0</v>
      </c>
      <c r="AU54" s="106">
        <f>ROUND(AU55,2)</f>
        <v>0</v>
      </c>
      <c r="AV54" s="106">
        <f>ROUND(SUM(AX54:AY54),2)</f>
        <v>0</v>
      </c>
      <c r="AW54" s="107">
        <f>ROUND(AW55,5)</f>
        <v>0</v>
      </c>
      <c r="AX54" s="106">
        <f>ROUND(BB54*L29,2)</f>
        <v>0</v>
      </c>
      <c r="AY54" s="106">
        <f>ROUND(BC54*L30,2)</f>
        <v>0</v>
      </c>
      <c r="AZ54" s="106">
        <f>ROUND(BD54*L29,2)</f>
        <v>0</v>
      </c>
      <c r="BA54" s="106">
        <f>ROUND(BE54*L30,2)</f>
        <v>0</v>
      </c>
      <c r="BB54" s="106">
        <f>ROUND(BB55,2)</f>
        <v>0</v>
      </c>
      <c r="BC54" s="106">
        <f>ROUND(BC55,2)</f>
        <v>0</v>
      </c>
      <c r="BD54" s="106">
        <f>ROUND(BD55,2)</f>
        <v>0</v>
      </c>
      <c r="BE54" s="106">
        <f>ROUND(BE55,2)</f>
        <v>0</v>
      </c>
      <c r="BF54" s="108">
        <f>ROUND(BF55,2)</f>
        <v>0</v>
      </c>
      <c r="BG54" s="6"/>
      <c r="BS54" s="109" t="s">
        <v>72</v>
      </c>
      <c r="BT54" s="109" t="s">
        <v>73</v>
      </c>
      <c r="BV54" s="109" t="s">
        <v>74</v>
      </c>
      <c r="BW54" s="109" t="s">
        <v>6</v>
      </c>
      <c r="BX54" s="109" t="s">
        <v>75</v>
      </c>
      <c r="CL54" s="109" t="s">
        <v>20</v>
      </c>
    </row>
    <row r="55" s="7" customFormat="1" ht="24.6" customHeight="1">
      <c r="A55" s="110" t="s">
        <v>76</v>
      </c>
      <c r="B55" s="111"/>
      <c r="C55" s="112"/>
      <c r="D55" s="113" t="s">
        <v>15</v>
      </c>
      <c r="E55" s="113"/>
      <c r="F55" s="113"/>
      <c r="G55" s="113"/>
      <c r="H55" s="113"/>
      <c r="I55" s="114"/>
      <c r="J55" s="113" t="s">
        <v>18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'2023-207_027 - Údržba HOZ...'!K30</f>
        <v>0</v>
      </c>
      <c r="AH55" s="114"/>
      <c r="AI55" s="114"/>
      <c r="AJ55" s="114"/>
      <c r="AK55" s="114"/>
      <c r="AL55" s="114"/>
      <c r="AM55" s="114"/>
      <c r="AN55" s="115">
        <f>SUM(AG55,AV55)</f>
        <v>0</v>
      </c>
      <c r="AO55" s="114"/>
      <c r="AP55" s="114"/>
      <c r="AQ55" s="116" t="s">
        <v>77</v>
      </c>
      <c r="AR55" s="117"/>
      <c r="AS55" s="118">
        <f>'2023-207_027 - Údržba HOZ...'!K28</f>
        <v>0</v>
      </c>
      <c r="AT55" s="119">
        <f>'2023-207_027 - Údržba HOZ...'!K29</f>
        <v>0</v>
      </c>
      <c r="AU55" s="119">
        <v>0</v>
      </c>
      <c r="AV55" s="119">
        <f>ROUND(SUM(AX55:AY55),2)</f>
        <v>0</v>
      </c>
      <c r="AW55" s="120">
        <f>'2023-207_027 - Údržba HOZ...'!T83</f>
        <v>0</v>
      </c>
      <c r="AX55" s="119">
        <f>'2023-207_027 - Údržba HOZ...'!K33</f>
        <v>0</v>
      </c>
      <c r="AY55" s="119">
        <f>'2023-207_027 - Údržba HOZ...'!K34</f>
        <v>0</v>
      </c>
      <c r="AZ55" s="119">
        <f>'2023-207_027 - Údržba HOZ...'!K35</f>
        <v>0</v>
      </c>
      <c r="BA55" s="119">
        <f>'2023-207_027 - Údržba HOZ...'!K36</f>
        <v>0</v>
      </c>
      <c r="BB55" s="119">
        <f>'2023-207_027 - Údržba HOZ...'!F33</f>
        <v>0</v>
      </c>
      <c r="BC55" s="119">
        <f>'2023-207_027 - Údržba HOZ...'!F34</f>
        <v>0</v>
      </c>
      <c r="BD55" s="119">
        <f>'2023-207_027 - Údržba HOZ...'!F35</f>
        <v>0</v>
      </c>
      <c r="BE55" s="119">
        <f>'2023-207_027 - Údržba HOZ...'!F36</f>
        <v>0</v>
      </c>
      <c r="BF55" s="121">
        <f>'2023-207_027 - Údržba HOZ...'!F37</f>
        <v>0</v>
      </c>
      <c r="BG55" s="7"/>
      <c r="BT55" s="122" t="s">
        <v>78</v>
      </c>
      <c r="BU55" s="122" t="s">
        <v>79</v>
      </c>
      <c r="BV55" s="122" t="s">
        <v>74</v>
      </c>
      <c r="BW55" s="122" t="s">
        <v>6</v>
      </c>
      <c r="BX55" s="122" t="s">
        <v>75</v>
      </c>
      <c r="CL55" s="122" t="s">
        <v>20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</row>
  </sheetData>
  <sheetProtection sheet="1" formatColumns="0" formatRows="0" objects="1" scenarios="1" spinCount="100000" saltValue="UtBMShoUUliPqzy6i5Ake4c6hK8oQ1Fmx1AxA58+as8ObRI/oIaXsR7dRzDiYM60onkVkOKfrDqBMi3TPg7fPg==" hashValue="WgqiqNJ7LNJK2PxSMNvSwPYG4SGn4PBZNpRBCwUtK05IrixwqRlRHf45bgVuyengKZWzYGUtyb4mPGvGoCl+mw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2023-207_027 - Údržba H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6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9"/>
      <c r="AT3" s="16" t="s">
        <v>80</v>
      </c>
    </row>
    <row r="4" s="1" customFormat="1" ht="24.96" customHeight="1">
      <c r="B4" s="19"/>
      <c r="D4" s="125" t="s">
        <v>81</v>
      </c>
      <c r="M4" s="19"/>
      <c r="N4" s="126" t="s">
        <v>11</v>
      </c>
      <c r="AT4" s="16" t="s">
        <v>4</v>
      </c>
    </row>
    <row r="5" s="1" customFormat="1" ht="6.96" customHeight="1">
      <c r="B5" s="19"/>
      <c r="M5" s="19"/>
    </row>
    <row r="6" s="2" customFormat="1" ht="12" customHeight="1">
      <c r="A6" s="37"/>
      <c r="B6" s="43"/>
      <c r="C6" s="37"/>
      <c r="D6" s="127" t="s">
        <v>17</v>
      </c>
      <c r="E6" s="37"/>
      <c r="F6" s="37"/>
      <c r="G6" s="37"/>
      <c r="H6" s="37"/>
      <c r="I6" s="37"/>
      <c r="J6" s="37"/>
      <c r="K6" s="37"/>
      <c r="L6" s="37"/>
      <c r="M6" s="128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9" t="s">
        <v>18</v>
      </c>
      <c r="F7" s="37"/>
      <c r="G7" s="37"/>
      <c r="H7" s="37"/>
      <c r="I7" s="37"/>
      <c r="J7" s="37"/>
      <c r="K7" s="37"/>
      <c r="L7" s="37"/>
      <c r="M7" s="128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12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7" t="s">
        <v>19</v>
      </c>
      <c r="E9" s="37"/>
      <c r="F9" s="130" t="s">
        <v>20</v>
      </c>
      <c r="G9" s="37"/>
      <c r="H9" s="37"/>
      <c r="I9" s="127" t="s">
        <v>21</v>
      </c>
      <c r="J9" s="130" t="s">
        <v>20</v>
      </c>
      <c r="K9" s="37"/>
      <c r="L9" s="37"/>
      <c r="M9" s="12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7" t="s">
        <v>22</v>
      </c>
      <c r="E10" s="37"/>
      <c r="F10" s="130" t="s">
        <v>23</v>
      </c>
      <c r="G10" s="37"/>
      <c r="H10" s="37"/>
      <c r="I10" s="127" t="s">
        <v>24</v>
      </c>
      <c r="J10" s="131" t="str">
        <f>'Rekapitulace stavby'!AN8</f>
        <v>17. 7. 2023</v>
      </c>
      <c r="K10" s="37"/>
      <c r="L10" s="37"/>
      <c r="M10" s="12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2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7" t="s">
        <v>26</v>
      </c>
      <c r="E12" s="37"/>
      <c r="F12" s="37"/>
      <c r="G12" s="37"/>
      <c r="H12" s="37"/>
      <c r="I12" s="127" t="s">
        <v>27</v>
      </c>
      <c r="J12" s="130" t="str">
        <f>IF('Rekapitulace stavby'!AN10="","",'Rekapitulace stavby'!AN10)</f>
        <v/>
      </c>
      <c r="K12" s="37"/>
      <c r="L12" s="37"/>
      <c r="M12" s="12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0" t="str">
        <f>IF('Rekapitulace stavby'!E11="","",'Rekapitulace stavby'!E11)</f>
        <v xml:space="preserve"> </v>
      </c>
      <c r="F13" s="37"/>
      <c r="G13" s="37"/>
      <c r="H13" s="37"/>
      <c r="I13" s="127" t="s">
        <v>29</v>
      </c>
      <c r="J13" s="130" t="str">
        <f>IF('Rekapitulace stavby'!AN11="","",'Rekapitulace stavby'!AN11)</f>
        <v/>
      </c>
      <c r="K13" s="37"/>
      <c r="L13" s="37"/>
      <c r="M13" s="12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2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7" t="s">
        <v>30</v>
      </c>
      <c r="E15" s="37"/>
      <c r="F15" s="37"/>
      <c r="G15" s="37"/>
      <c r="H15" s="37"/>
      <c r="I15" s="127" t="s">
        <v>27</v>
      </c>
      <c r="J15" s="32" t="str">
        <f>'Rekapitulace stavby'!AN13</f>
        <v>Vyplň údaj</v>
      </c>
      <c r="K15" s="37"/>
      <c r="L15" s="37"/>
      <c r="M15" s="12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0"/>
      <c r="G16" s="130"/>
      <c r="H16" s="130"/>
      <c r="I16" s="127" t="s">
        <v>29</v>
      </c>
      <c r="J16" s="32" t="str">
        <f>'Rekapitulace stavby'!AN14</f>
        <v>Vyplň údaj</v>
      </c>
      <c r="K16" s="37"/>
      <c r="L16" s="37"/>
      <c r="M16" s="12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2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7" t="s">
        <v>32</v>
      </c>
      <c r="E18" s="37"/>
      <c r="F18" s="37"/>
      <c r="G18" s="37"/>
      <c r="H18" s="37"/>
      <c r="I18" s="127" t="s">
        <v>27</v>
      </c>
      <c r="J18" s="130" t="str">
        <f>IF('Rekapitulace stavby'!AN16="","",'Rekapitulace stavby'!AN16)</f>
        <v/>
      </c>
      <c r="K18" s="37"/>
      <c r="L18" s="37"/>
      <c r="M18" s="12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0" t="str">
        <f>IF('Rekapitulace stavby'!E17="","",'Rekapitulace stavby'!E17)</f>
        <v xml:space="preserve"> </v>
      </c>
      <c r="F19" s="37"/>
      <c r="G19" s="37"/>
      <c r="H19" s="37"/>
      <c r="I19" s="127" t="s">
        <v>29</v>
      </c>
      <c r="J19" s="130" t="str">
        <f>IF('Rekapitulace stavby'!AN17="","",'Rekapitulace stavby'!AN17)</f>
        <v/>
      </c>
      <c r="K19" s="37"/>
      <c r="L19" s="37"/>
      <c r="M19" s="12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2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7" t="s">
        <v>33</v>
      </c>
      <c r="E21" s="37"/>
      <c r="F21" s="37"/>
      <c r="G21" s="37"/>
      <c r="H21" s="37"/>
      <c r="I21" s="127" t="s">
        <v>27</v>
      </c>
      <c r="J21" s="130" t="s">
        <v>20</v>
      </c>
      <c r="K21" s="37"/>
      <c r="L21" s="37"/>
      <c r="M21" s="12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0" t="s">
        <v>34</v>
      </c>
      <c r="F22" s="37"/>
      <c r="G22" s="37"/>
      <c r="H22" s="37"/>
      <c r="I22" s="127" t="s">
        <v>29</v>
      </c>
      <c r="J22" s="130" t="s">
        <v>20</v>
      </c>
      <c r="K22" s="37"/>
      <c r="L22" s="37"/>
      <c r="M22" s="12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2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7" t="s">
        <v>35</v>
      </c>
      <c r="E24" s="37"/>
      <c r="F24" s="37"/>
      <c r="G24" s="37"/>
      <c r="H24" s="37"/>
      <c r="I24" s="37"/>
      <c r="J24" s="37"/>
      <c r="K24" s="37"/>
      <c r="L24" s="37"/>
      <c r="M24" s="12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2"/>
      <c r="B25" s="133"/>
      <c r="C25" s="132"/>
      <c r="D25" s="132"/>
      <c r="E25" s="134" t="s">
        <v>36</v>
      </c>
      <c r="F25" s="134"/>
      <c r="G25" s="134"/>
      <c r="H25" s="134"/>
      <c r="I25" s="132"/>
      <c r="J25" s="132"/>
      <c r="K25" s="132"/>
      <c r="L25" s="132"/>
      <c r="M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2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6"/>
      <c r="E27" s="136"/>
      <c r="F27" s="136"/>
      <c r="G27" s="136"/>
      <c r="H27" s="136"/>
      <c r="I27" s="136"/>
      <c r="J27" s="136"/>
      <c r="K27" s="136"/>
      <c r="L27" s="136"/>
      <c r="M27" s="12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>
      <c r="A28" s="37"/>
      <c r="B28" s="43"/>
      <c r="C28" s="37"/>
      <c r="D28" s="37"/>
      <c r="E28" s="127" t="s">
        <v>82</v>
      </c>
      <c r="F28" s="37"/>
      <c r="G28" s="37"/>
      <c r="H28" s="37"/>
      <c r="I28" s="37"/>
      <c r="J28" s="37"/>
      <c r="K28" s="137">
        <f>I57</f>
        <v>0</v>
      </c>
      <c r="L28" s="37"/>
      <c r="M28" s="12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>
      <c r="A29" s="37"/>
      <c r="B29" s="43"/>
      <c r="C29" s="37"/>
      <c r="D29" s="37"/>
      <c r="E29" s="127" t="s">
        <v>83</v>
      </c>
      <c r="F29" s="37"/>
      <c r="G29" s="37"/>
      <c r="H29" s="37"/>
      <c r="I29" s="37"/>
      <c r="J29" s="37"/>
      <c r="K29" s="137">
        <f>J57</f>
        <v>0</v>
      </c>
      <c r="L29" s="37"/>
      <c r="M29" s="12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8" t="s">
        <v>37</v>
      </c>
      <c r="E30" s="37"/>
      <c r="F30" s="37"/>
      <c r="G30" s="37"/>
      <c r="H30" s="37"/>
      <c r="I30" s="37"/>
      <c r="J30" s="37"/>
      <c r="K30" s="139">
        <f>ROUND(K83, 2)</f>
        <v>0</v>
      </c>
      <c r="L30" s="37"/>
      <c r="M30" s="12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6"/>
      <c r="E31" s="136"/>
      <c r="F31" s="136"/>
      <c r="G31" s="136"/>
      <c r="H31" s="136"/>
      <c r="I31" s="136"/>
      <c r="J31" s="136"/>
      <c r="K31" s="136"/>
      <c r="L31" s="136"/>
      <c r="M31" s="12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0" t="s">
        <v>39</v>
      </c>
      <c r="G32" s="37"/>
      <c r="H32" s="37"/>
      <c r="I32" s="140" t="s">
        <v>38</v>
      </c>
      <c r="J32" s="37"/>
      <c r="K32" s="140" t="s">
        <v>40</v>
      </c>
      <c r="L32" s="37"/>
      <c r="M32" s="12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1" t="s">
        <v>41</v>
      </c>
      <c r="E33" s="127" t="s">
        <v>42</v>
      </c>
      <c r="F33" s="137">
        <f>ROUND((SUM(BE83:BE147)),  2)</f>
        <v>0</v>
      </c>
      <c r="G33" s="37"/>
      <c r="H33" s="37"/>
      <c r="I33" s="142">
        <v>0.20999999999999999</v>
      </c>
      <c r="J33" s="37"/>
      <c r="K33" s="137">
        <f>ROUND(((SUM(BE83:BE147))*I33),  2)</f>
        <v>0</v>
      </c>
      <c r="L33" s="37"/>
      <c r="M33" s="12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7" t="s">
        <v>43</v>
      </c>
      <c r="F34" s="137">
        <f>ROUND((SUM(BF83:BF147)),  2)</f>
        <v>0</v>
      </c>
      <c r="G34" s="37"/>
      <c r="H34" s="37"/>
      <c r="I34" s="142">
        <v>0.14999999999999999</v>
      </c>
      <c r="J34" s="37"/>
      <c r="K34" s="137">
        <f>ROUND(((SUM(BF83:BF147))*I34),  2)</f>
        <v>0</v>
      </c>
      <c r="L34" s="37"/>
      <c r="M34" s="12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7" t="s">
        <v>44</v>
      </c>
      <c r="F35" s="137">
        <f>ROUND((SUM(BG83:BG147)),  2)</f>
        <v>0</v>
      </c>
      <c r="G35" s="37"/>
      <c r="H35" s="37"/>
      <c r="I35" s="142">
        <v>0.20999999999999999</v>
      </c>
      <c r="J35" s="37"/>
      <c r="K35" s="137">
        <f>0</f>
        <v>0</v>
      </c>
      <c r="L35" s="37"/>
      <c r="M35" s="12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7" t="s">
        <v>45</v>
      </c>
      <c r="F36" s="137">
        <f>ROUND((SUM(BH83:BH147)),  2)</f>
        <v>0</v>
      </c>
      <c r="G36" s="37"/>
      <c r="H36" s="37"/>
      <c r="I36" s="142">
        <v>0.14999999999999999</v>
      </c>
      <c r="J36" s="37"/>
      <c r="K36" s="137">
        <f>0</f>
        <v>0</v>
      </c>
      <c r="L36" s="37"/>
      <c r="M36" s="12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7" t="s">
        <v>46</v>
      </c>
      <c r="F37" s="137">
        <f>ROUND((SUM(BI83:BI147)),  2)</f>
        <v>0</v>
      </c>
      <c r="G37" s="37"/>
      <c r="H37" s="37"/>
      <c r="I37" s="142">
        <v>0</v>
      </c>
      <c r="J37" s="37"/>
      <c r="K37" s="137">
        <f>0</f>
        <v>0</v>
      </c>
      <c r="L37" s="37"/>
      <c r="M37" s="12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2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3"/>
      <c r="D39" s="144" t="s">
        <v>47</v>
      </c>
      <c r="E39" s="145"/>
      <c r="F39" s="145"/>
      <c r="G39" s="146" t="s">
        <v>48</v>
      </c>
      <c r="H39" s="147" t="s">
        <v>49</v>
      </c>
      <c r="I39" s="145"/>
      <c r="J39" s="145"/>
      <c r="K39" s="148">
        <f>SUM(K30:K37)</f>
        <v>0</v>
      </c>
      <c r="L39" s="149"/>
      <c r="M39" s="12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2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28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84</v>
      </c>
      <c r="D45" s="39"/>
      <c r="E45" s="39"/>
      <c r="F45" s="39"/>
      <c r="G45" s="39"/>
      <c r="H45" s="39"/>
      <c r="I45" s="39"/>
      <c r="J45" s="39"/>
      <c r="K45" s="39"/>
      <c r="L45" s="39"/>
      <c r="M45" s="128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128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9"/>
      <c r="E47" s="39"/>
      <c r="F47" s="39"/>
      <c r="G47" s="39"/>
      <c r="H47" s="39"/>
      <c r="I47" s="39"/>
      <c r="J47" s="39"/>
      <c r="K47" s="39"/>
      <c r="L47" s="39"/>
      <c r="M47" s="128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5.6" customHeight="1">
      <c r="A48" s="37"/>
      <c r="B48" s="38"/>
      <c r="C48" s="39"/>
      <c r="D48" s="39"/>
      <c r="E48" s="68" t="str">
        <f>E7</f>
        <v>Údržba HOZ Dolní Bukovsko</v>
      </c>
      <c r="F48" s="39"/>
      <c r="G48" s="39"/>
      <c r="H48" s="39"/>
      <c r="I48" s="39"/>
      <c r="J48" s="39"/>
      <c r="K48" s="39"/>
      <c r="L48" s="39"/>
      <c r="M48" s="128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128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2" customHeight="1">
      <c r="A50" s="37"/>
      <c r="B50" s="38"/>
      <c r="C50" s="31" t="s">
        <v>22</v>
      </c>
      <c r="D50" s="39"/>
      <c r="E50" s="39"/>
      <c r="F50" s="26" t="str">
        <f>F10</f>
        <v>Dolní Bukovsko</v>
      </c>
      <c r="G50" s="39"/>
      <c r="H50" s="39"/>
      <c r="I50" s="31" t="s">
        <v>24</v>
      </c>
      <c r="J50" s="71" t="str">
        <f>IF(J10="","",J10)</f>
        <v>17. 7. 2023</v>
      </c>
      <c r="K50" s="39"/>
      <c r="L50" s="39"/>
      <c r="M50" s="128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128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1" t="s">
        <v>26</v>
      </c>
      <c r="D52" s="39"/>
      <c r="E52" s="39"/>
      <c r="F52" s="26" t="str">
        <f>E13</f>
        <v xml:space="preserve"> </v>
      </c>
      <c r="G52" s="39"/>
      <c r="H52" s="39"/>
      <c r="I52" s="31" t="s">
        <v>32</v>
      </c>
      <c r="J52" s="35" t="str">
        <f>E19</f>
        <v xml:space="preserve"> </v>
      </c>
      <c r="K52" s="39"/>
      <c r="L52" s="39"/>
      <c r="M52" s="128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5.6" customHeight="1">
      <c r="A53" s="37"/>
      <c r="B53" s="38"/>
      <c r="C53" s="31" t="s">
        <v>30</v>
      </c>
      <c r="D53" s="39"/>
      <c r="E53" s="39"/>
      <c r="F53" s="26" t="str">
        <f>IF(E16="","",E16)</f>
        <v>Vyplň údaj</v>
      </c>
      <c r="G53" s="39"/>
      <c r="H53" s="39"/>
      <c r="I53" s="31" t="s">
        <v>33</v>
      </c>
      <c r="J53" s="35" t="str">
        <f>E22</f>
        <v>Bc. Karel Janeček</v>
      </c>
      <c r="K53" s="39"/>
      <c r="L53" s="39"/>
      <c r="M53" s="128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128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9.28" customHeight="1">
      <c r="A55" s="37"/>
      <c r="B55" s="38"/>
      <c r="C55" s="154" t="s">
        <v>85</v>
      </c>
      <c r="D55" s="155"/>
      <c r="E55" s="155"/>
      <c r="F55" s="155"/>
      <c r="G55" s="155"/>
      <c r="H55" s="155"/>
      <c r="I55" s="156" t="s">
        <v>86</v>
      </c>
      <c r="J55" s="156" t="s">
        <v>87</v>
      </c>
      <c r="K55" s="156" t="s">
        <v>88</v>
      </c>
      <c r="L55" s="155"/>
      <c r="M55" s="128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128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2.8" customHeight="1">
      <c r="A57" s="37"/>
      <c r="B57" s="38"/>
      <c r="C57" s="157" t="s">
        <v>71</v>
      </c>
      <c r="D57" s="39"/>
      <c r="E57" s="39"/>
      <c r="F57" s="39"/>
      <c r="G57" s="39"/>
      <c r="H57" s="39"/>
      <c r="I57" s="101">
        <f>Q83</f>
        <v>0</v>
      </c>
      <c r="J57" s="101">
        <f>R83</f>
        <v>0</v>
      </c>
      <c r="K57" s="101">
        <f>K83</f>
        <v>0</v>
      </c>
      <c r="L57" s="39"/>
      <c r="M57" s="128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U57" s="16" t="s">
        <v>89</v>
      </c>
    </row>
    <row r="58" s="9" customFormat="1" ht="24.96" customHeight="1">
      <c r="A58" s="9"/>
      <c r="B58" s="158"/>
      <c r="C58" s="159"/>
      <c r="D58" s="160" t="s">
        <v>90</v>
      </c>
      <c r="E58" s="161"/>
      <c r="F58" s="161"/>
      <c r="G58" s="161"/>
      <c r="H58" s="161"/>
      <c r="I58" s="162">
        <f>Q84</f>
        <v>0</v>
      </c>
      <c r="J58" s="162">
        <f>R84</f>
        <v>0</v>
      </c>
      <c r="K58" s="162">
        <f>K84</f>
        <v>0</v>
      </c>
      <c r="L58" s="159"/>
      <c r="M58" s="163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4"/>
      <c r="C59" s="165"/>
      <c r="D59" s="166" t="s">
        <v>91</v>
      </c>
      <c r="E59" s="167"/>
      <c r="F59" s="167"/>
      <c r="G59" s="167"/>
      <c r="H59" s="167"/>
      <c r="I59" s="168">
        <f>Q85</f>
        <v>0</v>
      </c>
      <c r="J59" s="168">
        <f>R85</f>
        <v>0</v>
      </c>
      <c r="K59" s="168">
        <f>K85</f>
        <v>0</v>
      </c>
      <c r="L59" s="165"/>
      <c r="M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92</v>
      </c>
      <c r="E60" s="167"/>
      <c r="F60" s="167"/>
      <c r="G60" s="167"/>
      <c r="H60" s="167"/>
      <c r="I60" s="168">
        <f>Q102</f>
        <v>0</v>
      </c>
      <c r="J60" s="168">
        <f>R102</f>
        <v>0</v>
      </c>
      <c r="K60" s="168">
        <f>K102</f>
        <v>0</v>
      </c>
      <c r="L60" s="165"/>
      <c r="M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93</v>
      </c>
      <c r="E61" s="167"/>
      <c r="F61" s="167"/>
      <c r="G61" s="167"/>
      <c r="H61" s="167"/>
      <c r="I61" s="168">
        <f>Q107</f>
        <v>0</v>
      </c>
      <c r="J61" s="168">
        <f>R107</f>
        <v>0</v>
      </c>
      <c r="K61" s="168">
        <f>K107</f>
        <v>0</v>
      </c>
      <c r="L61" s="165"/>
      <c r="M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94</v>
      </c>
      <c r="E62" s="167"/>
      <c r="F62" s="167"/>
      <c r="G62" s="167"/>
      <c r="H62" s="167"/>
      <c r="I62" s="168">
        <f>Q120</f>
        <v>0</v>
      </c>
      <c r="J62" s="168">
        <f>R120</f>
        <v>0</v>
      </c>
      <c r="K62" s="168">
        <f>K120</f>
        <v>0</v>
      </c>
      <c r="L62" s="165"/>
      <c r="M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95</v>
      </c>
      <c r="E63" s="167"/>
      <c r="F63" s="167"/>
      <c r="G63" s="167"/>
      <c r="H63" s="167"/>
      <c r="I63" s="168">
        <f>Q133</f>
        <v>0</v>
      </c>
      <c r="J63" s="168">
        <f>R133</f>
        <v>0</v>
      </c>
      <c r="K63" s="168">
        <f>K133</f>
        <v>0</v>
      </c>
      <c r="L63" s="165"/>
      <c r="M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96</v>
      </c>
      <c r="E64" s="167"/>
      <c r="F64" s="167"/>
      <c r="G64" s="167"/>
      <c r="H64" s="167"/>
      <c r="I64" s="168">
        <f>Q139</f>
        <v>0</v>
      </c>
      <c r="J64" s="168">
        <f>R139</f>
        <v>0</v>
      </c>
      <c r="K64" s="168">
        <f>K139</f>
        <v>0</v>
      </c>
      <c r="L64" s="165"/>
      <c r="M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8"/>
      <c r="C65" s="159"/>
      <c r="D65" s="160" t="s">
        <v>97</v>
      </c>
      <c r="E65" s="161"/>
      <c r="F65" s="161"/>
      <c r="G65" s="161"/>
      <c r="H65" s="161"/>
      <c r="I65" s="162">
        <f>Q143</f>
        <v>0</v>
      </c>
      <c r="J65" s="162">
        <f>R143</f>
        <v>0</v>
      </c>
      <c r="K65" s="162">
        <f>K143</f>
        <v>0</v>
      </c>
      <c r="L65" s="159"/>
      <c r="M65" s="16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128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128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128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98</v>
      </c>
      <c r="D72" s="39"/>
      <c r="E72" s="39"/>
      <c r="F72" s="39"/>
      <c r="G72" s="39"/>
      <c r="H72" s="39"/>
      <c r="I72" s="39"/>
      <c r="J72" s="39"/>
      <c r="K72" s="39"/>
      <c r="L72" s="39"/>
      <c r="M72" s="128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128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17</v>
      </c>
      <c r="D74" s="39"/>
      <c r="E74" s="39"/>
      <c r="F74" s="39"/>
      <c r="G74" s="39"/>
      <c r="H74" s="39"/>
      <c r="I74" s="39"/>
      <c r="J74" s="39"/>
      <c r="K74" s="39"/>
      <c r="L74" s="39"/>
      <c r="M74" s="128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E7</f>
        <v>Údržba HOZ Dolní Bukovsko</v>
      </c>
      <c r="F75" s="39"/>
      <c r="G75" s="39"/>
      <c r="H75" s="39"/>
      <c r="I75" s="39"/>
      <c r="J75" s="39"/>
      <c r="K75" s="39"/>
      <c r="L75" s="39"/>
      <c r="M75" s="128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2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F10</f>
        <v>Dolní Bukovsko</v>
      </c>
      <c r="G77" s="39"/>
      <c r="H77" s="39"/>
      <c r="I77" s="31" t="s">
        <v>24</v>
      </c>
      <c r="J77" s="71" t="str">
        <f>IF(J10="","",J10)</f>
        <v>17. 7. 2023</v>
      </c>
      <c r="K77" s="39"/>
      <c r="L77" s="39"/>
      <c r="M77" s="12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28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E13</f>
        <v xml:space="preserve"> </v>
      </c>
      <c r="G79" s="39"/>
      <c r="H79" s="39"/>
      <c r="I79" s="31" t="s">
        <v>32</v>
      </c>
      <c r="J79" s="35" t="str">
        <f>E19</f>
        <v xml:space="preserve"> </v>
      </c>
      <c r="K79" s="39"/>
      <c r="L79" s="39"/>
      <c r="M79" s="128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IF(E16="","",E16)</f>
        <v>Vyplň údaj</v>
      </c>
      <c r="G80" s="39"/>
      <c r="H80" s="39"/>
      <c r="I80" s="31" t="s">
        <v>33</v>
      </c>
      <c r="J80" s="35" t="str">
        <f>E22</f>
        <v>Bc. Karel Janeček</v>
      </c>
      <c r="K80" s="39"/>
      <c r="L80" s="39"/>
      <c r="M80" s="128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2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0"/>
      <c r="B82" s="171"/>
      <c r="C82" s="172" t="s">
        <v>99</v>
      </c>
      <c r="D82" s="173" t="s">
        <v>56</v>
      </c>
      <c r="E82" s="173" t="s">
        <v>52</v>
      </c>
      <c r="F82" s="173" t="s">
        <v>53</v>
      </c>
      <c r="G82" s="173" t="s">
        <v>100</v>
      </c>
      <c r="H82" s="173" t="s">
        <v>101</v>
      </c>
      <c r="I82" s="173" t="s">
        <v>102</v>
      </c>
      <c r="J82" s="173" t="s">
        <v>103</v>
      </c>
      <c r="K82" s="173" t="s">
        <v>88</v>
      </c>
      <c r="L82" s="174" t="s">
        <v>104</v>
      </c>
      <c r="M82" s="175"/>
      <c r="N82" s="91" t="s">
        <v>20</v>
      </c>
      <c r="O82" s="92" t="s">
        <v>41</v>
      </c>
      <c r="P82" s="92" t="s">
        <v>105</v>
      </c>
      <c r="Q82" s="92" t="s">
        <v>106</v>
      </c>
      <c r="R82" s="92" t="s">
        <v>107</v>
      </c>
      <c r="S82" s="92" t="s">
        <v>108</v>
      </c>
      <c r="T82" s="92" t="s">
        <v>109</v>
      </c>
      <c r="U82" s="92" t="s">
        <v>110</v>
      </c>
      <c r="V82" s="92" t="s">
        <v>111</v>
      </c>
      <c r="W82" s="92" t="s">
        <v>112</v>
      </c>
      <c r="X82" s="93" t="s">
        <v>113</v>
      </c>
      <c r="Y82" s="170"/>
      <c r="Z82" s="170"/>
      <c r="AA82" s="170"/>
      <c r="AB82" s="170"/>
      <c r="AC82" s="170"/>
      <c r="AD82" s="170"/>
      <c r="AE82" s="170"/>
    </row>
    <row r="83" s="2" customFormat="1" ht="22.8" customHeight="1">
      <c r="A83" s="37"/>
      <c r="B83" s="38"/>
      <c r="C83" s="98" t="s">
        <v>114</v>
      </c>
      <c r="D83" s="39"/>
      <c r="E83" s="39"/>
      <c r="F83" s="39"/>
      <c r="G83" s="39"/>
      <c r="H83" s="39"/>
      <c r="I83" s="39"/>
      <c r="J83" s="39"/>
      <c r="K83" s="176">
        <f>BK83</f>
        <v>0</v>
      </c>
      <c r="L83" s="39"/>
      <c r="M83" s="43"/>
      <c r="N83" s="94"/>
      <c r="O83" s="177"/>
      <c r="P83" s="95"/>
      <c r="Q83" s="178">
        <f>Q84+Q143</f>
        <v>0</v>
      </c>
      <c r="R83" s="178">
        <f>R84+R143</f>
        <v>0</v>
      </c>
      <c r="S83" s="95"/>
      <c r="T83" s="179">
        <f>T84+T143</f>
        <v>0</v>
      </c>
      <c r="U83" s="95"/>
      <c r="V83" s="179">
        <f>V84+V143</f>
        <v>25.738889999999998</v>
      </c>
      <c r="W83" s="95"/>
      <c r="X83" s="180">
        <f>X84+X143</f>
        <v>19.425000000000001</v>
      </c>
      <c r="Y83" s="37"/>
      <c r="Z83" s="37"/>
      <c r="AA83" s="37"/>
      <c r="AB83" s="37"/>
      <c r="AC83" s="37"/>
      <c r="AD83" s="37"/>
      <c r="AE83" s="37"/>
      <c r="AT83" s="16" t="s">
        <v>72</v>
      </c>
      <c r="AU83" s="16" t="s">
        <v>89</v>
      </c>
      <c r="BK83" s="181">
        <f>BK84+BK143</f>
        <v>0</v>
      </c>
    </row>
    <row r="84" s="12" customFormat="1" ht="25.92" customHeight="1">
      <c r="A84" s="12"/>
      <c r="B84" s="182"/>
      <c r="C84" s="183"/>
      <c r="D84" s="184" t="s">
        <v>72</v>
      </c>
      <c r="E84" s="185" t="s">
        <v>115</v>
      </c>
      <c r="F84" s="185" t="s">
        <v>116</v>
      </c>
      <c r="G84" s="183"/>
      <c r="H84" s="183"/>
      <c r="I84" s="186"/>
      <c r="J84" s="186"/>
      <c r="K84" s="187">
        <f>BK84</f>
        <v>0</v>
      </c>
      <c r="L84" s="183"/>
      <c r="M84" s="188"/>
      <c r="N84" s="189"/>
      <c r="O84" s="190"/>
      <c r="P84" s="190"/>
      <c r="Q84" s="191">
        <f>Q85+Q102+Q107+Q120+Q133+Q139</f>
        <v>0</v>
      </c>
      <c r="R84" s="191">
        <f>R85+R102+R107+R120+R133+R139</f>
        <v>0</v>
      </c>
      <c r="S84" s="190"/>
      <c r="T84" s="192">
        <f>T85+T102+T107+T120+T133+T139</f>
        <v>0</v>
      </c>
      <c r="U84" s="190"/>
      <c r="V84" s="192">
        <f>V85+V102+V107+V120+V133+V139</f>
        <v>25.738889999999998</v>
      </c>
      <c r="W84" s="190"/>
      <c r="X84" s="193">
        <f>X85+X102+X107+X120+X133+X139</f>
        <v>19.425000000000001</v>
      </c>
      <c r="Y84" s="12"/>
      <c r="Z84" s="12"/>
      <c r="AA84" s="12"/>
      <c r="AB84" s="12"/>
      <c r="AC84" s="12"/>
      <c r="AD84" s="12"/>
      <c r="AE84" s="12"/>
      <c r="AR84" s="194" t="s">
        <v>78</v>
      </c>
      <c r="AT84" s="195" t="s">
        <v>72</v>
      </c>
      <c r="AU84" s="195" t="s">
        <v>73</v>
      </c>
      <c r="AY84" s="194" t="s">
        <v>117</v>
      </c>
      <c r="BK84" s="196">
        <f>BK85+BK102+BK107+BK120+BK133+BK139</f>
        <v>0</v>
      </c>
    </row>
    <row r="85" s="12" customFormat="1" ht="22.8" customHeight="1">
      <c r="A85" s="12"/>
      <c r="B85" s="182"/>
      <c r="C85" s="183"/>
      <c r="D85" s="184" t="s">
        <v>72</v>
      </c>
      <c r="E85" s="197" t="s">
        <v>78</v>
      </c>
      <c r="F85" s="197" t="s">
        <v>118</v>
      </c>
      <c r="G85" s="183"/>
      <c r="H85" s="183"/>
      <c r="I85" s="186"/>
      <c r="J85" s="186"/>
      <c r="K85" s="198">
        <f>BK85</f>
        <v>0</v>
      </c>
      <c r="L85" s="183"/>
      <c r="M85" s="188"/>
      <c r="N85" s="189"/>
      <c r="O85" s="190"/>
      <c r="P85" s="190"/>
      <c r="Q85" s="191">
        <f>SUM(Q86:Q101)</f>
        <v>0</v>
      </c>
      <c r="R85" s="191">
        <f>SUM(R86:R101)</f>
        <v>0</v>
      </c>
      <c r="S85" s="190"/>
      <c r="T85" s="192">
        <f>SUM(T86:T101)</f>
        <v>0</v>
      </c>
      <c r="U85" s="190"/>
      <c r="V85" s="192">
        <f>SUM(V86:V101)</f>
        <v>4.2000000000000002</v>
      </c>
      <c r="W85" s="190"/>
      <c r="X85" s="193">
        <f>SUM(X86:X101)</f>
        <v>18.900000000000002</v>
      </c>
      <c r="Y85" s="12"/>
      <c r="Z85" s="12"/>
      <c r="AA85" s="12"/>
      <c r="AB85" s="12"/>
      <c r="AC85" s="12"/>
      <c r="AD85" s="12"/>
      <c r="AE85" s="12"/>
      <c r="AR85" s="194" t="s">
        <v>78</v>
      </c>
      <c r="AT85" s="195" t="s">
        <v>72</v>
      </c>
      <c r="AU85" s="195" t="s">
        <v>78</v>
      </c>
      <c r="AY85" s="194" t="s">
        <v>117</v>
      </c>
      <c r="BK85" s="196">
        <f>SUM(BK86:BK101)</f>
        <v>0</v>
      </c>
    </row>
    <row r="86" s="2" customFormat="1" ht="22.2" customHeight="1">
      <c r="A86" s="37"/>
      <c r="B86" s="38"/>
      <c r="C86" s="199" t="s">
        <v>78</v>
      </c>
      <c r="D86" s="199" t="s">
        <v>119</v>
      </c>
      <c r="E86" s="200" t="s">
        <v>120</v>
      </c>
      <c r="F86" s="201" t="s">
        <v>121</v>
      </c>
      <c r="G86" s="202" t="s">
        <v>122</v>
      </c>
      <c r="H86" s="203">
        <v>35</v>
      </c>
      <c r="I86" s="204"/>
      <c r="J86" s="204"/>
      <c r="K86" s="205">
        <f>ROUND(P86*H86,2)</f>
        <v>0</v>
      </c>
      <c r="L86" s="201" t="s">
        <v>123</v>
      </c>
      <c r="M86" s="43"/>
      <c r="N86" s="206" t="s">
        <v>20</v>
      </c>
      <c r="O86" s="207" t="s">
        <v>42</v>
      </c>
      <c r="P86" s="208">
        <f>I86+J86</f>
        <v>0</v>
      </c>
      <c r="Q86" s="208">
        <f>ROUND(I86*H86,2)</f>
        <v>0</v>
      </c>
      <c r="R86" s="208">
        <f>ROUND(J86*H86,2)</f>
        <v>0</v>
      </c>
      <c r="S86" s="83"/>
      <c r="T86" s="209">
        <f>S86*H86</f>
        <v>0</v>
      </c>
      <c r="U86" s="209">
        <v>0</v>
      </c>
      <c r="V86" s="209">
        <f>U86*H86</f>
        <v>0</v>
      </c>
      <c r="W86" s="209">
        <v>0</v>
      </c>
      <c r="X86" s="210">
        <f>W86*H86</f>
        <v>0</v>
      </c>
      <c r="Y86" s="37"/>
      <c r="Z86" s="37"/>
      <c r="AA86" s="37"/>
      <c r="AB86" s="37"/>
      <c r="AC86" s="37"/>
      <c r="AD86" s="37"/>
      <c r="AE86" s="37"/>
      <c r="AR86" s="211" t="s">
        <v>124</v>
      </c>
      <c r="AT86" s="211" t="s">
        <v>119</v>
      </c>
      <c r="AU86" s="211" t="s">
        <v>80</v>
      </c>
      <c r="AY86" s="16" t="s">
        <v>117</v>
      </c>
      <c r="BE86" s="212">
        <f>IF(O86="základní",K86,0)</f>
        <v>0</v>
      </c>
      <c r="BF86" s="212">
        <f>IF(O86="snížená",K86,0)</f>
        <v>0</v>
      </c>
      <c r="BG86" s="212">
        <f>IF(O86="zákl. přenesená",K86,0)</f>
        <v>0</v>
      </c>
      <c r="BH86" s="212">
        <f>IF(O86="sníž. přenesená",K86,0)</f>
        <v>0</v>
      </c>
      <c r="BI86" s="212">
        <f>IF(O86="nulová",K86,0)</f>
        <v>0</v>
      </c>
      <c r="BJ86" s="16" t="s">
        <v>78</v>
      </c>
      <c r="BK86" s="212">
        <f>ROUND(P86*H86,2)</f>
        <v>0</v>
      </c>
      <c r="BL86" s="16" t="s">
        <v>124</v>
      </c>
      <c r="BM86" s="211" t="s">
        <v>125</v>
      </c>
    </row>
    <row r="87" s="2" customFormat="1">
      <c r="A87" s="37"/>
      <c r="B87" s="38"/>
      <c r="C87" s="39"/>
      <c r="D87" s="213" t="s">
        <v>126</v>
      </c>
      <c r="E87" s="39"/>
      <c r="F87" s="214" t="s">
        <v>127</v>
      </c>
      <c r="G87" s="39"/>
      <c r="H87" s="39"/>
      <c r="I87" s="215"/>
      <c r="J87" s="215"/>
      <c r="K87" s="39"/>
      <c r="L87" s="39"/>
      <c r="M87" s="43"/>
      <c r="N87" s="216"/>
      <c r="O87" s="217"/>
      <c r="P87" s="83"/>
      <c r="Q87" s="83"/>
      <c r="R87" s="83"/>
      <c r="S87" s="83"/>
      <c r="T87" s="83"/>
      <c r="U87" s="83"/>
      <c r="V87" s="83"/>
      <c r="W87" s="83"/>
      <c r="X87" s="84"/>
      <c r="Y87" s="37"/>
      <c r="Z87" s="37"/>
      <c r="AA87" s="37"/>
      <c r="AB87" s="37"/>
      <c r="AC87" s="37"/>
      <c r="AD87" s="37"/>
      <c r="AE87" s="37"/>
      <c r="AT87" s="16" t="s">
        <v>126</v>
      </c>
      <c r="AU87" s="16" t="s">
        <v>80</v>
      </c>
    </row>
    <row r="88" s="2" customFormat="1">
      <c r="A88" s="37"/>
      <c r="B88" s="38"/>
      <c r="C88" s="39"/>
      <c r="D88" s="218" t="s">
        <v>128</v>
      </c>
      <c r="E88" s="39"/>
      <c r="F88" s="219" t="s">
        <v>129</v>
      </c>
      <c r="G88" s="39"/>
      <c r="H88" s="39"/>
      <c r="I88" s="215"/>
      <c r="J88" s="215"/>
      <c r="K88" s="39"/>
      <c r="L88" s="39"/>
      <c r="M88" s="43"/>
      <c r="N88" s="216"/>
      <c r="O88" s="217"/>
      <c r="P88" s="83"/>
      <c r="Q88" s="83"/>
      <c r="R88" s="83"/>
      <c r="S88" s="83"/>
      <c r="T88" s="83"/>
      <c r="U88" s="83"/>
      <c r="V88" s="83"/>
      <c r="W88" s="83"/>
      <c r="X88" s="84"/>
      <c r="Y88" s="37"/>
      <c r="Z88" s="37"/>
      <c r="AA88" s="37"/>
      <c r="AB88" s="37"/>
      <c r="AC88" s="37"/>
      <c r="AD88" s="37"/>
      <c r="AE88" s="37"/>
      <c r="AT88" s="16" t="s">
        <v>128</v>
      </c>
      <c r="AU88" s="16" t="s">
        <v>80</v>
      </c>
    </row>
    <row r="89" s="13" customFormat="1">
      <c r="A89" s="13"/>
      <c r="B89" s="220"/>
      <c r="C89" s="221"/>
      <c r="D89" s="213" t="s">
        <v>130</v>
      </c>
      <c r="E89" s="222" t="s">
        <v>20</v>
      </c>
      <c r="F89" s="223" t="s">
        <v>131</v>
      </c>
      <c r="G89" s="221"/>
      <c r="H89" s="224">
        <v>35</v>
      </c>
      <c r="I89" s="225"/>
      <c r="J89" s="225"/>
      <c r="K89" s="221"/>
      <c r="L89" s="221"/>
      <c r="M89" s="226"/>
      <c r="N89" s="227"/>
      <c r="O89" s="228"/>
      <c r="P89" s="228"/>
      <c r="Q89" s="228"/>
      <c r="R89" s="228"/>
      <c r="S89" s="228"/>
      <c r="T89" s="228"/>
      <c r="U89" s="228"/>
      <c r="V89" s="228"/>
      <c r="W89" s="228"/>
      <c r="X89" s="229"/>
      <c r="Y89" s="13"/>
      <c r="Z89" s="13"/>
      <c r="AA89" s="13"/>
      <c r="AB89" s="13"/>
      <c r="AC89" s="13"/>
      <c r="AD89" s="13"/>
      <c r="AE89" s="13"/>
      <c r="AT89" s="230" t="s">
        <v>130</v>
      </c>
      <c r="AU89" s="230" t="s">
        <v>80</v>
      </c>
      <c r="AV89" s="13" t="s">
        <v>80</v>
      </c>
      <c r="AW89" s="13" t="s">
        <v>5</v>
      </c>
      <c r="AX89" s="13" t="s">
        <v>78</v>
      </c>
      <c r="AY89" s="230" t="s">
        <v>117</v>
      </c>
    </row>
    <row r="90" s="2" customFormat="1" ht="22.2" customHeight="1">
      <c r="A90" s="37"/>
      <c r="B90" s="38"/>
      <c r="C90" s="199" t="s">
        <v>80</v>
      </c>
      <c r="D90" s="199" t="s">
        <v>119</v>
      </c>
      <c r="E90" s="200" t="s">
        <v>132</v>
      </c>
      <c r="F90" s="201" t="s">
        <v>133</v>
      </c>
      <c r="G90" s="202" t="s">
        <v>134</v>
      </c>
      <c r="H90" s="203">
        <v>10.5</v>
      </c>
      <c r="I90" s="204"/>
      <c r="J90" s="204"/>
      <c r="K90" s="205">
        <f>ROUND(P90*H90,2)</f>
        <v>0</v>
      </c>
      <c r="L90" s="201" t="s">
        <v>123</v>
      </c>
      <c r="M90" s="43"/>
      <c r="N90" s="206" t="s">
        <v>20</v>
      </c>
      <c r="O90" s="207" t="s">
        <v>42</v>
      </c>
      <c r="P90" s="208">
        <f>I90+J90</f>
        <v>0</v>
      </c>
      <c r="Q90" s="208">
        <f>ROUND(I90*H90,2)</f>
        <v>0</v>
      </c>
      <c r="R90" s="208">
        <f>ROUND(J90*H90,2)</f>
        <v>0</v>
      </c>
      <c r="S90" s="83"/>
      <c r="T90" s="209">
        <f>S90*H90</f>
        <v>0</v>
      </c>
      <c r="U90" s="209">
        <v>0</v>
      </c>
      <c r="V90" s="209">
        <f>U90*H90</f>
        <v>0</v>
      </c>
      <c r="W90" s="209">
        <v>1.8</v>
      </c>
      <c r="X90" s="210">
        <f>W90*H90</f>
        <v>18.900000000000002</v>
      </c>
      <c r="Y90" s="37"/>
      <c r="Z90" s="37"/>
      <c r="AA90" s="37"/>
      <c r="AB90" s="37"/>
      <c r="AC90" s="37"/>
      <c r="AD90" s="37"/>
      <c r="AE90" s="37"/>
      <c r="AR90" s="211" t="s">
        <v>124</v>
      </c>
      <c r="AT90" s="211" t="s">
        <v>119</v>
      </c>
      <c r="AU90" s="211" t="s">
        <v>80</v>
      </c>
      <c r="AY90" s="16" t="s">
        <v>117</v>
      </c>
      <c r="BE90" s="212">
        <f>IF(O90="základní",K90,0)</f>
        <v>0</v>
      </c>
      <c r="BF90" s="212">
        <f>IF(O90="snížená",K90,0)</f>
        <v>0</v>
      </c>
      <c r="BG90" s="212">
        <f>IF(O90="zákl. přenesená",K90,0)</f>
        <v>0</v>
      </c>
      <c r="BH90" s="212">
        <f>IF(O90="sníž. přenesená",K90,0)</f>
        <v>0</v>
      </c>
      <c r="BI90" s="212">
        <f>IF(O90="nulová",K90,0)</f>
        <v>0</v>
      </c>
      <c r="BJ90" s="16" t="s">
        <v>78</v>
      </c>
      <c r="BK90" s="212">
        <f>ROUND(P90*H90,2)</f>
        <v>0</v>
      </c>
      <c r="BL90" s="16" t="s">
        <v>124</v>
      </c>
      <c r="BM90" s="211" t="s">
        <v>135</v>
      </c>
    </row>
    <row r="91" s="2" customFormat="1">
      <c r="A91" s="37"/>
      <c r="B91" s="38"/>
      <c r="C91" s="39"/>
      <c r="D91" s="213" t="s">
        <v>126</v>
      </c>
      <c r="E91" s="39"/>
      <c r="F91" s="214" t="s">
        <v>136</v>
      </c>
      <c r="G91" s="39"/>
      <c r="H91" s="39"/>
      <c r="I91" s="215"/>
      <c r="J91" s="215"/>
      <c r="K91" s="39"/>
      <c r="L91" s="39"/>
      <c r="M91" s="43"/>
      <c r="N91" s="216"/>
      <c r="O91" s="217"/>
      <c r="P91" s="83"/>
      <c r="Q91" s="83"/>
      <c r="R91" s="83"/>
      <c r="S91" s="83"/>
      <c r="T91" s="83"/>
      <c r="U91" s="83"/>
      <c r="V91" s="83"/>
      <c r="W91" s="83"/>
      <c r="X91" s="84"/>
      <c r="Y91" s="37"/>
      <c r="Z91" s="37"/>
      <c r="AA91" s="37"/>
      <c r="AB91" s="37"/>
      <c r="AC91" s="37"/>
      <c r="AD91" s="37"/>
      <c r="AE91" s="37"/>
      <c r="AT91" s="16" t="s">
        <v>126</v>
      </c>
      <c r="AU91" s="16" t="s">
        <v>80</v>
      </c>
    </row>
    <row r="92" s="2" customFormat="1">
      <c r="A92" s="37"/>
      <c r="B92" s="38"/>
      <c r="C92" s="39"/>
      <c r="D92" s="218" t="s">
        <v>128</v>
      </c>
      <c r="E92" s="39"/>
      <c r="F92" s="219" t="s">
        <v>137</v>
      </c>
      <c r="G92" s="39"/>
      <c r="H92" s="39"/>
      <c r="I92" s="215"/>
      <c r="J92" s="215"/>
      <c r="K92" s="39"/>
      <c r="L92" s="39"/>
      <c r="M92" s="43"/>
      <c r="N92" s="216"/>
      <c r="O92" s="217"/>
      <c r="P92" s="83"/>
      <c r="Q92" s="83"/>
      <c r="R92" s="83"/>
      <c r="S92" s="83"/>
      <c r="T92" s="83"/>
      <c r="U92" s="83"/>
      <c r="V92" s="83"/>
      <c r="W92" s="83"/>
      <c r="X92" s="84"/>
      <c r="Y92" s="37"/>
      <c r="Z92" s="37"/>
      <c r="AA92" s="37"/>
      <c r="AB92" s="37"/>
      <c r="AC92" s="37"/>
      <c r="AD92" s="37"/>
      <c r="AE92" s="37"/>
      <c r="AT92" s="16" t="s">
        <v>128</v>
      </c>
      <c r="AU92" s="16" t="s">
        <v>80</v>
      </c>
    </row>
    <row r="93" s="13" customFormat="1">
      <c r="A93" s="13"/>
      <c r="B93" s="220"/>
      <c r="C93" s="221"/>
      <c r="D93" s="213" t="s">
        <v>130</v>
      </c>
      <c r="E93" s="222" t="s">
        <v>20</v>
      </c>
      <c r="F93" s="223" t="s">
        <v>138</v>
      </c>
      <c r="G93" s="221"/>
      <c r="H93" s="224">
        <v>10.5</v>
      </c>
      <c r="I93" s="225"/>
      <c r="J93" s="225"/>
      <c r="K93" s="221"/>
      <c r="L93" s="221"/>
      <c r="M93" s="226"/>
      <c r="N93" s="227"/>
      <c r="O93" s="228"/>
      <c r="P93" s="228"/>
      <c r="Q93" s="228"/>
      <c r="R93" s="228"/>
      <c r="S93" s="228"/>
      <c r="T93" s="228"/>
      <c r="U93" s="228"/>
      <c r="V93" s="228"/>
      <c r="W93" s="228"/>
      <c r="X93" s="229"/>
      <c r="Y93" s="13"/>
      <c r="Z93" s="13"/>
      <c r="AA93" s="13"/>
      <c r="AB93" s="13"/>
      <c r="AC93" s="13"/>
      <c r="AD93" s="13"/>
      <c r="AE93" s="13"/>
      <c r="AT93" s="230" t="s">
        <v>130</v>
      </c>
      <c r="AU93" s="230" t="s">
        <v>80</v>
      </c>
      <c r="AV93" s="13" t="s">
        <v>80</v>
      </c>
      <c r="AW93" s="13" t="s">
        <v>5</v>
      </c>
      <c r="AX93" s="13" t="s">
        <v>78</v>
      </c>
      <c r="AY93" s="230" t="s">
        <v>117</v>
      </c>
    </row>
    <row r="94" s="2" customFormat="1" ht="22.2" customHeight="1">
      <c r="A94" s="37"/>
      <c r="B94" s="38"/>
      <c r="C94" s="199" t="s">
        <v>139</v>
      </c>
      <c r="D94" s="199" t="s">
        <v>119</v>
      </c>
      <c r="E94" s="200" t="s">
        <v>140</v>
      </c>
      <c r="F94" s="201" t="s">
        <v>141</v>
      </c>
      <c r="G94" s="202" t="s">
        <v>134</v>
      </c>
      <c r="H94" s="203">
        <v>10.5</v>
      </c>
      <c r="I94" s="204"/>
      <c r="J94" s="204"/>
      <c r="K94" s="205">
        <f>ROUND(P94*H94,2)</f>
        <v>0</v>
      </c>
      <c r="L94" s="201" t="s">
        <v>123</v>
      </c>
      <c r="M94" s="43"/>
      <c r="N94" s="206" t="s">
        <v>20</v>
      </c>
      <c r="O94" s="207" t="s">
        <v>42</v>
      </c>
      <c r="P94" s="208">
        <f>I94+J94</f>
        <v>0</v>
      </c>
      <c r="Q94" s="208">
        <f>ROUND(I94*H94,2)</f>
        <v>0</v>
      </c>
      <c r="R94" s="208">
        <f>ROUND(J94*H94,2)</f>
        <v>0</v>
      </c>
      <c r="S94" s="83"/>
      <c r="T94" s="209">
        <f>S94*H94</f>
        <v>0</v>
      </c>
      <c r="U94" s="209">
        <v>0.40000000000000002</v>
      </c>
      <c r="V94" s="209">
        <f>U94*H94</f>
        <v>4.2000000000000002</v>
      </c>
      <c r="W94" s="209">
        <v>0</v>
      </c>
      <c r="X94" s="210">
        <f>W94*H94</f>
        <v>0</v>
      </c>
      <c r="Y94" s="37"/>
      <c r="Z94" s="37"/>
      <c r="AA94" s="37"/>
      <c r="AB94" s="37"/>
      <c r="AC94" s="37"/>
      <c r="AD94" s="37"/>
      <c r="AE94" s="37"/>
      <c r="AR94" s="211" t="s">
        <v>124</v>
      </c>
      <c r="AT94" s="211" t="s">
        <v>119</v>
      </c>
      <c r="AU94" s="211" t="s">
        <v>80</v>
      </c>
      <c r="AY94" s="16" t="s">
        <v>117</v>
      </c>
      <c r="BE94" s="212">
        <f>IF(O94="základní",K94,0)</f>
        <v>0</v>
      </c>
      <c r="BF94" s="212">
        <f>IF(O94="snížená",K94,0)</f>
        <v>0</v>
      </c>
      <c r="BG94" s="212">
        <f>IF(O94="zákl. přenesená",K94,0)</f>
        <v>0</v>
      </c>
      <c r="BH94" s="212">
        <f>IF(O94="sníž. přenesená",K94,0)</f>
        <v>0</v>
      </c>
      <c r="BI94" s="212">
        <f>IF(O94="nulová",K94,0)</f>
        <v>0</v>
      </c>
      <c r="BJ94" s="16" t="s">
        <v>78</v>
      </c>
      <c r="BK94" s="212">
        <f>ROUND(P94*H94,2)</f>
        <v>0</v>
      </c>
      <c r="BL94" s="16" t="s">
        <v>124</v>
      </c>
      <c r="BM94" s="211" t="s">
        <v>142</v>
      </c>
    </row>
    <row r="95" s="2" customFormat="1">
      <c r="A95" s="37"/>
      <c r="B95" s="38"/>
      <c r="C95" s="39"/>
      <c r="D95" s="213" t="s">
        <v>126</v>
      </c>
      <c r="E95" s="39"/>
      <c r="F95" s="214" t="s">
        <v>143</v>
      </c>
      <c r="G95" s="39"/>
      <c r="H95" s="39"/>
      <c r="I95" s="215"/>
      <c r="J95" s="215"/>
      <c r="K95" s="39"/>
      <c r="L95" s="39"/>
      <c r="M95" s="43"/>
      <c r="N95" s="216"/>
      <c r="O95" s="217"/>
      <c r="P95" s="83"/>
      <c r="Q95" s="83"/>
      <c r="R95" s="83"/>
      <c r="S95" s="83"/>
      <c r="T95" s="83"/>
      <c r="U95" s="83"/>
      <c r="V95" s="83"/>
      <c r="W95" s="83"/>
      <c r="X95" s="84"/>
      <c r="Y95" s="37"/>
      <c r="Z95" s="37"/>
      <c r="AA95" s="37"/>
      <c r="AB95" s="37"/>
      <c r="AC95" s="37"/>
      <c r="AD95" s="37"/>
      <c r="AE95" s="37"/>
      <c r="AT95" s="16" t="s">
        <v>126</v>
      </c>
      <c r="AU95" s="16" t="s">
        <v>80</v>
      </c>
    </row>
    <row r="96" s="2" customFormat="1">
      <c r="A96" s="37"/>
      <c r="B96" s="38"/>
      <c r="C96" s="39"/>
      <c r="D96" s="218" t="s">
        <v>128</v>
      </c>
      <c r="E96" s="39"/>
      <c r="F96" s="219" t="s">
        <v>144</v>
      </c>
      <c r="G96" s="39"/>
      <c r="H96" s="39"/>
      <c r="I96" s="215"/>
      <c r="J96" s="215"/>
      <c r="K96" s="39"/>
      <c r="L96" s="39"/>
      <c r="M96" s="43"/>
      <c r="N96" s="216"/>
      <c r="O96" s="217"/>
      <c r="P96" s="83"/>
      <c r="Q96" s="83"/>
      <c r="R96" s="83"/>
      <c r="S96" s="83"/>
      <c r="T96" s="83"/>
      <c r="U96" s="83"/>
      <c r="V96" s="83"/>
      <c r="W96" s="83"/>
      <c r="X96" s="84"/>
      <c r="Y96" s="37"/>
      <c r="Z96" s="37"/>
      <c r="AA96" s="37"/>
      <c r="AB96" s="37"/>
      <c r="AC96" s="37"/>
      <c r="AD96" s="37"/>
      <c r="AE96" s="37"/>
      <c r="AT96" s="16" t="s">
        <v>128</v>
      </c>
      <c r="AU96" s="16" t="s">
        <v>80</v>
      </c>
    </row>
    <row r="97" s="13" customFormat="1">
      <c r="A97" s="13"/>
      <c r="B97" s="220"/>
      <c r="C97" s="221"/>
      <c r="D97" s="213" t="s">
        <v>130</v>
      </c>
      <c r="E97" s="222" t="s">
        <v>20</v>
      </c>
      <c r="F97" s="223" t="s">
        <v>145</v>
      </c>
      <c r="G97" s="221"/>
      <c r="H97" s="224">
        <v>10.5</v>
      </c>
      <c r="I97" s="225"/>
      <c r="J97" s="225"/>
      <c r="K97" s="221"/>
      <c r="L97" s="221"/>
      <c r="M97" s="226"/>
      <c r="N97" s="227"/>
      <c r="O97" s="228"/>
      <c r="P97" s="228"/>
      <c r="Q97" s="228"/>
      <c r="R97" s="228"/>
      <c r="S97" s="228"/>
      <c r="T97" s="228"/>
      <c r="U97" s="228"/>
      <c r="V97" s="228"/>
      <c r="W97" s="228"/>
      <c r="X97" s="229"/>
      <c r="Y97" s="13"/>
      <c r="Z97" s="13"/>
      <c r="AA97" s="13"/>
      <c r="AB97" s="13"/>
      <c r="AC97" s="13"/>
      <c r="AD97" s="13"/>
      <c r="AE97" s="13"/>
      <c r="AT97" s="230" t="s">
        <v>130</v>
      </c>
      <c r="AU97" s="230" t="s">
        <v>80</v>
      </c>
      <c r="AV97" s="13" t="s">
        <v>80</v>
      </c>
      <c r="AW97" s="13" t="s">
        <v>5</v>
      </c>
      <c r="AX97" s="13" t="s">
        <v>78</v>
      </c>
      <c r="AY97" s="230" t="s">
        <v>117</v>
      </c>
    </row>
    <row r="98" s="2" customFormat="1" ht="22.2" customHeight="1">
      <c r="A98" s="37"/>
      <c r="B98" s="38"/>
      <c r="C98" s="199" t="s">
        <v>124</v>
      </c>
      <c r="D98" s="199" t="s">
        <v>119</v>
      </c>
      <c r="E98" s="200" t="s">
        <v>146</v>
      </c>
      <c r="F98" s="201" t="s">
        <v>147</v>
      </c>
      <c r="G98" s="202" t="s">
        <v>122</v>
      </c>
      <c r="H98" s="203">
        <v>35</v>
      </c>
      <c r="I98" s="204"/>
      <c r="J98" s="204"/>
      <c r="K98" s="205">
        <f>ROUND(P98*H98,2)</f>
        <v>0</v>
      </c>
      <c r="L98" s="201" t="s">
        <v>20</v>
      </c>
      <c r="M98" s="43"/>
      <c r="N98" s="206" t="s">
        <v>20</v>
      </c>
      <c r="O98" s="207" t="s">
        <v>42</v>
      </c>
      <c r="P98" s="208">
        <f>I98+J98</f>
        <v>0</v>
      </c>
      <c r="Q98" s="208">
        <f>ROUND(I98*H98,2)</f>
        <v>0</v>
      </c>
      <c r="R98" s="208">
        <f>ROUND(J98*H98,2)</f>
        <v>0</v>
      </c>
      <c r="S98" s="83"/>
      <c r="T98" s="209">
        <f>S98*H98</f>
        <v>0</v>
      </c>
      <c r="U98" s="209">
        <v>0</v>
      </c>
      <c r="V98" s="209">
        <f>U98*H98</f>
        <v>0</v>
      </c>
      <c r="W98" s="209">
        <v>0</v>
      </c>
      <c r="X98" s="210">
        <f>W98*H98</f>
        <v>0</v>
      </c>
      <c r="Y98" s="37"/>
      <c r="Z98" s="37"/>
      <c r="AA98" s="37"/>
      <c r="AB98" s="37"/>
      <c r="AC98" s="37"/>
      <c r="AD98" s="37"/>
      <c r="AE98" s="37"/>
      <c r="AR98" s="211" t="s">
        <v>124</v>
      </c>
      <c r="AT98" s="211" t="s">
        <v>119</v>
      </c>
      <c r="AU98" s="211" t="s">
        <v>80</v>
      </c>
      <c r="AY98" s="16" t="s">
        <v>117</v>
      </c>
      <c r="BE98" s="212">
        <f>IF(O98="základní",K98,0)</f>
        <v>0</v>
      </c>
      <c r="BF98" s="212">
        <f>IF(O98="snížená",K98,0)</f>
        <v>0</v>
      </c>
      <c r="BG98" s="212">
        <f>IF(O98="zákl. přenesená",K98,0)</f>
        <v>0</v>
      </c>
      <c r="BH98" s="212">
        <f>IF(O98="sníž. přenesená",K98,0)</f>
        <v>0</v>
      </c>
      <c r="BI98" s="212">
        <f>IF(O98="nulová",K98,0)</f>
        <v>0</v>
      </c>
      <c r="BJ98" s="16" t="s">
        <v>78</v>
      </c>
      <c r="BK98" s="212">
        <f>ROUND(P98*H98,2)</f>
        <v>0</v>
      </c>
      <c r="BL98" s="16" t="s">
        <v>124</v>
      </c>
      <c r="BM98" s="211" t="s">
        <v>148</v>
      </c>
    </row>
    <row r="99" s="2" customFormat="1">
      <c r="A99" s="37"/>
      <c r="B99" s="38"/>
      <c r="C99" s="39"/>
      <c r="D99" s="213" t="s">
        <v>126</v>
      </c>
      <c r="E99" s="39"/>
      <c r="F99" s="214" t="s">
        <v>149</v>
      </c>
      <c r="G99" s="39"/>
      <c r="H99" s="39"/>
      <c r="I99" s="215"/>
      <c r="J99" s="215"/>
      <c r="K99" s="39"/>
      <c r="L99" s="39"/>
      <c r="M99" s="43"/>
      <c r="N99" s="216"/>
      <c r="O99" s="217"/>
      <c r="P99" s="83"/>
      <c r="Q99" s="83"/>
      <c r="R99" s="83"/>
      <c r="S99" s="83"/>
      <c r="T99" s="83"/>
      <c r="U99" s="83"/>
      <c r="V99" s="83"/>
      <c r="W99" s="83"/>
      <c r="X99" s="84"/>
      <c r="Y99" s="37"/>
      <c r="Z99" s="37"/>
      <c r="AA99" s="37"/>
      <c r="AB99" s="37"/>
      <c r="AC99" s="37"/>
      <c r="AD99" s="37"/>
      <c r="AE99" s="37"/>
      <c r="AT99" s="16" t="s">
        <v>126</v>
      </c>
      <c r="AU99" s="16" t="s">
        <v>80</v>
      </c>
    </row>
    <row r="100" s="2" customFormat="1">
      <c r="A100" s="37"/>
      <c r="B100" s="38"/>
      <c r="C100" s="39"/>
      <c r="D100" s="213" t="s">
        <v>150</v>
      </c>
      <c r="E100" s="39"/>
      <c r="F100" s="231" t="s">
        <v>151</v>
      </c>
      <c r="G100" s="39"/>
      <c r="H100" s="39"/>
      <c r="I100" s="215"/>
      <c r="J100" s="215"/>
      <c r="K100" s="39"/>
      <c r="L100" s="39"/>
      <c r="M100" s="43"/>
      <c r="N100" s="216"/>
      <c r="O100" s="217"/>
      <c r="P100" s="83"/>
      <c r="Q100" s="83"/>
      <c r="R100" s="83"/>
      <c r="S100" s="83"/>
      <c r="T100" s="83"/>
      <c r="U100" s="83"/>
      <c r="V100" s="83"/>
      <c r="W100" s="83"/>
      <c r="X100" s="84"/>
      <c r="Y100" s="37"/>
      <c r="Z100" s="37"/>
      <c r="AA100" s="37"/>
      <c r="AB100" s="37"/>
      <c r="AC100" s="37"/>
      <c r="AD100" s="37"/>
      <c r="AE100" s="37"/>
      <c r="AT100" s="16" t="s">
        <v>150</v>
      </c>
      <c r="AU100" s="16" t="s">
        <v>80</v>
      </c>
    </row>
    <row r="101" s="13" customFormat="1">
      <c r="A101" s="13"/>
      <c r="B101" s="220"/>
      <c r="C101" s="221"/>
      <c r="D101" s="213" t="s">
        <v>130</v>
      </c>
      <c r="E101" s="222" t="s">
        <v>20</v>
      </c>
      <c r="F101" s="223" t="s">
        <v>152</v>
      </c>
      <c r="G101" s="221"/>
      <c r="H101" s="224">
        <v>35</v>
      </c>
      <c r="I101" s="225"/>
      <c r="J101" s="225"/>
      <c r="K101" s="221"/>
      <c r="L101" s="221"/>
      <c r="M101" s="226"/>
      <c r="N101" s="227"/>
      <c r="O101" s="228"/>
      <c r="P101" s="228"/>
      <c r="Q101" s="228"/>
      <c r="R101" s="228"/>
      <c r="S101" s="228"/>
      <c r="T101" s="228"/>
      <c r="U101" s="228"/>
      <c r="V101" s="228"/>
      <c r="W101" s="228"/>
      <c r="X101" s="229"/>
      <c r="Y101" s="13"/>
      <c r="Z101" s="13"/>
      <c r="AA101" s="13"/>
      <c r="AB101" s="13"/>
      <c r="AC101" s="13"/>
      <c r="AD101" s="13"/>
      <c r="AE101" s="13"/>
      <c r="AT101" s="230" t="s">
        <v>130</v>
      </c>
      <c r="AU101" s="230" t="s">
        <v>80</v>
      </c>
      <c r="AV101" s="13" t="s">
        <v>80</v>
      </c>
      <c r="AW101" s="13" t="s">
        <v>5</v>
      </c>
      <c r="AX101" s="13" t="s">
        <v>78</v>
      </c>
      <c r="AY101" s="230" t="s">
        <v>117</v>
      </c>
    </row>
    <row r="102" s="12" customFormat="1" ht="22.8" customHeight="1">
      <c r="A102" s="12"/>
      <c r="B102" s="182"/>
      <c r="C102" s="183"/>
      <c r="D102" s="184" t="s">
        <v>72</v>
      </c>
      <c r="E102" s="197" t="s">
        <v>80</v>
      </c>
      <c r="F102" s="197" t="s">
        <v>153</v>
      </c>
      <c r="G102" s="183"/>
      <c r="H102" s="183"/>
      <c r="I102" s="186"/>
      <c r="J102" s="186"/>
      <c r="K102" s="198">
        <f>BK102</f>
        <v>0</v>
      </c>
      <c r="L102" s="183"/>
      <c r="M102" s="188"/>
      <c r="N102" s="189"/>
      <c r="O102" s="190"/>
      <c r="P102" s="190"/>
      <c r="Q102" s="191">
        <f>SUM(Q103:Q106)</f>
        <v>0</v>
      </c>
      <c r="R102" s="191">
        <f>SUM(R103:R106)</f>
        <v>0</v>
      </c>
      <c r="S102" s="190"/>
      <c r="T102" s="192">
        <f>SUM(T103:T106)</f>
        <v>0</v>
      </c>
      <c r="U102" s="190"/>
      <c r="V102" s="192">
        <f>SUM(V103:V106)</f>
        <v>0</v>
      </c>
      <c r="W102" s="190"/>
      <c r="X102" s="193">
        <f>SUM(X103:X106)</f>
        <v>0</v>
      </c>
      <c r="Y102" s="12"/>
      <c r="Z102" s="12"/>
      <c r="AA102" s="12"/>
      <c r="AB102" s="12"/>
      <c r="AC102" s="12"/>
      <c r="AD102" s="12"/>
      <c r="AE102" s="12"/>
      <c r="AR102" s="194" t="s">
        <v>78</v>
      </c>
      <c r="AT102" s="195" t="s">
        <v>72</v>
      </c>
      <c r="AU102" s="195" t="s">
        <v>78</v>
      </c>
      <c r="AY102" s="194" t="s">
        <v>117</v>
      </c>
      <c r="BK102" s="196">
        <f>SUM(BK103:BK106)</f>
        <v>0</v>
      </c>
    </row>
    <row r="103" s="2" customFormat="1" ht="22.2" customHeight="1">
      <c r="A103" s="37"/>
      <c r="B103" s="38"/>
      <c r="C103" s="199" t="s">
        <v>154</v>
      </c>
      <c r="D103" s="199" t="s">
        <v>119</v>
      </c>
      <c r="E103" s="200" t="s">
        <v>155</v>
      </c>
      <c r="F103" s="201" t="s">
        <v>156</v>
      </c>
      <c r="G103" s="202" t="s">
        <v>122</v>
      </c>
      <c r="H103" s="203">
        <v>1.25</v>
      </c>
      <c r="I103" s="204"/>
      <c r="J103" s="204"/>
      <c r="K103" s="205">
        <f>ROUND(P103*H103,2)</f>
        <v>0</v>
      </c>
      <c r="L103" s="201" t="s">
        <v>123</v>
      </c>
      <c r="M103" s="43"/>
      <c r="N103" s="206" t="s">
        <v>20</v>
      </c>
      <c r="O103" s="207" t="s">
        <v>42</v>
      </c>
      <c r="P103" s="208">
        <f>I103+J103</f>
        <v>0</v>
      </c>
      <c r="Q103" s="208">
        <f>ROUND(I103*H103,2)</f>
        <v>0</v>
      </c>
      <c r="R103" s="208">
        <f>ROUND(J103*H103,2)</f>
        <v>0</v>
      </c>
      <c r="S103" s="83"/>
      <c r="T103" s="209">
        <f>S103*H103</f>
        <v>0</v>
      </c>
      <c r="U103" s="209">
        <v>0</v>
      </c>
      <c r="V103" s="209">
        <f>U103*H103</f>
        <v>0</v>
      </c>
      <c r="W103" s="209">
        <v>0</v>
      </c>
      <c r="X103" s="210">
        <f>W103*H103</f>
        <v>0</v>
      </c>
      <c r="Y103" s="37"/>
      <c r="Z103" s="37"/>
      <c r="AA103" s="37"/>
      <c r="AB103" s="37"/>
      <c r="AC103" s="37"/>
      <c r="AD103" s="37"/>
      <c r="AE103" s="37"/>
      <c r="AR103" s="211" t="s">
        <v>124</v>
      </c>
      <c r="AT103" s="211" t="s">
        <v>119</v>
      </c>
      <c r="AU103" s="211" t="s">
        <v>80</v>
      </c>
      <c r="AY103" s="16" t="s">
        <v>117</v>
      </c>
      <c r="BE103" s="212">
        <f>IF(O103="základní",K103,0)</f>
        <v>0</v>
      </c>
      <c r="BF103" s="212">
        <f>IF(O103="snížená",K103,0)</f>
        <v>0</v>
      </c>
      <c r="BG103" s="212">
        <f>IF(O103="zákl. přenesená",K103,0)</f>
        <v>0</v>
      </c>
      <c r="BH103" s="212">
        <f>IF(O103="sníž. přenesená",K103,0)</f>
        <v>0</v>
      </c>
      <c r="BI103" s="212">
        <f>IF(O103="nulová",K103,0)</f>
        <v>0</v>
      </c>
      <c r="BJ103" s="16" t="s">
        <v>78</v>
      </c>
      <c r="BK103" s="212">
        <f>ROUND(P103*H103,2)</f>
        <v>0</v>
      </c>
      <c r="BL103" s="16" t="s">
        <v>124</v>
      </c>
      <c r="BM103" s="211" t="s">
        <v>157</v>
      </c>
    </row>
    <row r="104" s="2" customFormat="1">
      <c r="A104" s="37"/>
      <c r="B104" s="38"/>
      <c r="C104" s="39"/>
      <c r="D104" s="213" t="s">
        <v>126</v>
      </c>
      <c r="E104" s="39"/>
      <c r="F104" s="214" t="s">
        <v>158</v>
      </c>
      <c r="G104" s="39"/>
      <c r="H104" s="39"/>
      <c r="I104" s="215"/>
      <c r="J104" s="215"/>
      <c r="K104" s="39"/>
      <c r="L104" s="39"/>
      <c r="M104" s="43"/>
      <c r="N104" s="216"/>
      <c r="O104" s="217"/>
      <c r="P104" s="83"/>
      <c r="Q104" s="83"/>
      <c r="R104" s="83"/>
      <c r="S104" s="83"/>
      <c r="T104" s="83"/>
      <c r="U104" s="83"/>
      <c r="V104" s="83"/>
      <c r="W104" s="83"/>
      <c r="X104" s="84"/>
      <c r="Y104" s="37"/>
      <c r="Z104" s="37"/>
      <c r="AA104" s="37"/>
      <c r="AB104" s="37"/>
      <c r="AC104" s="37"/>
      <c r="AD104" s="37"/>
      <c r="AE104" s="37"/>
      <c r="AT104" s="16" t="s">
        <v>126</v>
      </c>
      <c r="AU104" s="16" t="s">
        <v>80</v>
      </c>
    </row>
    <row r="105" s="2" customFormat="1">
      <c r="A105" s="37"/>
      <c r="B105" s="38"/>
      <c r="C105" s="39"/>
      <c r="D105" s="218" t="s">
        <v>128</v>
      </c>
      <c r="E105" s="39"/>
      <c r="F105" s="219" t="s">
        <v>159</v>
      </c>
      <c r="G105" s="39"/>
      <c r="H105" s="39"/>
      <c r="I105" s="215"/>
      <c r="J105" s="215"/>
      <c r="K105" s="39"/>
      <c r="L105" s="39"/>
      <c r="M105" s="43"/>
      <c r="N105" s="216"/>
      <c r="O105" s="217"/>
      <c r="P105" s="83"/>
      <c r="Q105" s="83"/>
      <c r="R105" s="83"/>
      <c r="S105" s="83"/>
      <c r="T105" s="83"/>
      <c r="U105" s="83"/>
      <c r="V105" s="83"/>
      <c r="W105" s="83"/>
      <c r="X105" s="84"/>
      <c r="Y105" s="37"/>
      <c r="Z105" s="37"/>
      <c r="AA105" s="37"/>
      <c r="AB105" s="37"/>
      <c r="AC105" s="37"/>
      <c r="AD105" s="37"/>
      <c r="AE105" s="37"/>
      <c r="AT105" s="16" t="s">
        <v>128</v>
      </c>
      <c r="AU105" s="16" t="s">
        <v>80</v>
      </c>
    </row>
    <row r="106" s="13" customFormat="1">
      <c r="A106" s="13"/>
      <c r="B106" s="220"/>
      <c r="C106" s="221"/>
      <c r="D106" s="213" t="s">
        <v>130</v>
      </c>
      <c r="E106" s="222" t="s">
        <v>20</v>
      </c>
      <c r="F106" s="223" t="s">
        <v>160</v>
      </c>
      <c r="G106" s="221"/>
      <c r="H106" s="224">
        <v>1.25</v>
      </c>
      <c r="I106" s="225"/>
      <c r="J106" s="225"/>
      <c r="K106" s="221"/>
      <c r="L106" s="221"/>
      <c r="M106" s="226"/>
      <c r="N106" s="227"/>
      <c r="O106" s="228"/>
      <c r="P106" s="228"/>
      <c r="Q106" s="228"/>
      <c r="R106" s="228"/>
      <c r="S106" s="228"/>
      <c r="T106" s="228"/>
      <c r="U106" s="228"/>
      <c r="V106" s="228"/>
      <c r="W106" s="228"/>
      <c r="X106" s="229"/>
      <c r="Y106" s="13"/>
      <c r="Z106" s="13"/>
      <c r="AA106" s="13"/>
      <c r="AB106" s="13"/>
      <c r="AC106" s="13"/>
      <c r="AD106" s="13"/>
      <c r="AE106" s="13"/>
      <c r="AT106" s="230" t="s">
        <v>130</v>
      </c>
      <c r="AU106" s="230" t="s">
        <v>80</v>
      </c>
      <c r="AV106" s="13" t="s">
        <v>80</v>
      </c>
      <c r="AW106" s="13" t="s">
        <v>5</v>
      </c>
      <c r="AX106" s="13" t="s">
        <v>78</v>
      </c>
      <c r="AY106" s="230" t="s">
        <v>117</v>
      </c>
    </row>
    <row r="107" s="12" customFormat="1" ht="22.8" customHeight="1">
      <c r="A107" s="12"/>
      <c r="B107" s="182"/>
      <c r="C107" s="183"/>
      <c r="D107" s="184" t="s">
        <v>72</v>
      </c>
      <c r="E107" s="197" t="s">
        <v>124</v>
      </c>
      <c r="F107" s="197" t="s">
        <v>161</v>
      </c>
      <c r="G107" s="183"/>
      <c r="H107" s="183"/>
      <c r="I107" s="186"/>
      <c r="J107" s="186"/>
      <c r="K107" s="198">
        <f>BK107</f>
        <v>0</v>
      </c>
      <c r="L107" s="183"/>
      <c r="M107" s="188"/>
      <c r="N107" s="189"/>
      <c r="O107" s="190"/>
      <c r="P107" s="190"/>
      <c r="Q107" s="191">
        <f>SUM(Q108:Q119)</f>
        <v>0</v>
      </c>
      <c r="R107" s="191">
        <f>SUM(R108:R119)</f>
        <v>0</v>
      </c>
      <c r="S107" s="190"/>
      <c r="T107" s="192">
        <f>SUM(T108:T119)</f>
        <v>0</v>
      </c>
      <c r="U107" s="190"/>
      <c r="V107" s="192">
        <f>SUM(V108:V119)</f>
        <v>20.169449999999998</v>
      </c>
      <c r="W107" s="190"/>
      <c r="X107" s="193">
        <f>SUM(X108:X119)</f>
        <v>0</v>
      </c>
      <c r="Y107" s="12"/>
      <c r="Z107" s="12"/>
      <c r="AA107" s="12"/>
      <c r="AB107" s="12"/>
      <c r="AC107" s="12"/>
      <c r="AD107" s="12"/>
      <c r="AE107" s="12"/>
      <c r="AR107" s="194" t="s">
        <v>78</v>
      </c>
      <c r="AT107" s="195" t="s">
        <v>72</v>
      </c>
      <c r="AU107" s="195" t="s">
        <v>78</v>
      </c>
      <c r="AY107" s="194" t="s">
        <v>117</v>
      </c>
      <c r="BK107" s="196">
        <f>SUM(BK108:BK119)</f>
        <v>0</v>
      </c>
    </row>
    <row r="108" s="2" customFormat="1" ht="22.2" customHeight="1">
      <c r="A108" s="37"/>
      <c r="B108" s="38"/>
      <c r="C108" s="199" t="s">
        <v>162</v>
      </c>
      <c r="D108" s="199" t="s">
        <v>119</v>
      </c>
      <c r="E108" s="200" t="s">
        <v>163</v>
      </c>
      <c r="F108" s="201" t="s">
        <v>164</v>
      </c>
      <c r="G108" s="202" t="s">
        <v>122</v>
      </c>
      <c r="H108" s="203">
        <v>35</v>
      </c>
      <c r="I108" s="204"/>
      <c r="J108" s="204"/>
      <c r="K108" s="205">
        <f>ROUND(P108*H108,2)</f>
        <v>0</v>
      </c>
      <c r="L108" s="201" t="s">
        <v>123</v>
      </c>
      <c r="M108" s="43"/>
      <c r="N108" s="206" t="s">
        <v>20</v>
      </c>
      <c r="O108" s="207" t="s">
        <v>42</v>
      </c>
      <c r="P108" s="208">
        <f>I108+J108</f>
        <v>0</v>
      </c>
      <c r="Q108" s="208">
        <f>ROUND(I108*H108,2)</f>
        <v>0</v>
      </c>
      <c r="R108" s="208">
        <f>ROUND(J108*H108,2)</f>
        <v>0</v>
      </c>
      <c r="S108" s="83"/>
      <c r="T108" s="209">
        <f>S108*H108</f>
        <v>0</v>
      </c>
      <c r="U108" s="209">
        <v>0.21251999999999999</v>
      </c>
      <c r="V108" s="209">
        <f>U108*H108</f>
        <v>7.4381999999999993</v>
      </c>
      <c r="W108" s="209">
        <v>0</v>
      </c>
      <c r="X108" s="210">
        <f>W108*H108</f>
        <v>0</v>
      </c>
      <c r="Y108" s="37"/>
      <c r="Z108" s="37"/>
      <c r="AA108" s="37"/>
      <c r="AB108" s="37"/>
      <c r="AC108" s="37"/>
      <c r="AD108" s="37"/>
      <c r="AE108" s="37"/>
      <c r="AR108" s="211" t="s">
        <v>124</v>
      </c>
      <c r="AT108" s="211" t="s">
        <v>119</v>
      </c>
      <c r="AU108" s="211" t="s">
        <v>80</v>
      </c>
      <c r="AY108" s="16" t="s">
        <v>117</v>
      </c>
      <c r="BE108" s="212">
        <f>IF(O108="základní",K108,0)</f>
        <v>0</v>
      </c>
      <c r="BF108" s="212">
        <f>IF(O108="snížená",K108,0)</f>
        <v>0</v>
      </c>
      <c r="BG108" s="212">
        <f>IF(O108="zákl. přenesená",K108,0)</f>
        <v>0</v>
      </c>
      <c r="BH108" s="212">
        <f>IF(O108="sníž. přenesená",K108,0)</f>
        <v>0</v>
      </c>
      <c r="BI108" s="212">
        <f>IF(O108="nulová",K108,0)</f>
        <v>0</v>
      </c>
      <c r="BJ108" s="16" t="s">
        <v>78</v>
      </c>
      <c r="BK108" s="212">
        <f>ROUND(P108*H108,2)</f>
        <v>0</v>
      </c>
      <c r="BL108" s="16" t="s">
        <v>124</v>
      </c>
      <c r="BM108" s="211" t="s">
        <v>165</v>
      </c>
    </row>
    <row r="109" s="2" customFormat="1">
      <c r="A109" s="37"/>
      <c r="B109" s="38"/>
      <c r="C109" s="39"/>
      <c r="D109" s="213" t="s">
        <v>126</v>
      </c>
      <c r="E109" s="39"/>
      <c r="F109" s="214" t="s">
        <v>166</v>
      </c>
      <c r="G109" s="39"/>
      <c r="H109" s="39"/>
      <c r="I109" s="215"/>
      <c r="J109" s="215"/>
      <c r="K109" s="39"/>
      <c r="L109" s="39"/>
      <c r="M109" s="43"/>
      <c r="N109" s="216"/>
      <c r="O109" s="217"/>
      <c r="P109" s="83"/>
      <c r="Q109" s="83"/>
      <c r="R109" s="83"/>
      <c r="S109" s="83"/>
      <c r="T109" s="83"/>
      <c r="U109" s="83"/>
      <c r="V109" s="83"/>
      <c r="W109" s="83"/>
      <c r="X109" s="84"/>
      <c r="Y109" s="37"/>
      <c r="Z109" s="37"/>
      <c r="AA109" s="37"/>
      <c r="AB109" s="37"/>
      <c r="AC109" s="37"/>
      <c r="AD109" s="37"/>
      <c r="AE109" s="37"/>
      <c r="AT109" s="16" t="s">
        <v>126</v>
      </c>
      <c r="AU109" s="16" t="s">
        <v>80</v>
      </c>
    </row>
    <row r="110" s="2" customFormat="1">
      <c r="A110" s="37"/>
      <c r="B110" s="38"/>
      <c r="C110" s="39"/>
      <c r="D110" s="218" t="s">
        <v>128</v>
      </c>
      <c r="E110" s="39"/>
      <c r="F110" s="219" t="s">
        <v>167</v>
      </c>
      <c r="G110" s="39"/>
      <c r="H110" s="39"/>
      <c r="I110" s="215"/>
      <c r="J110" s="215"/>
      <c r="K110" s="39"/>
      <c r="L110" s="39"/>
      <c r="M110" s="43"/>
      <c r="N110" s="216"/>
      <c r="O110" s="217"/>
      <c r="P110" s="83"/>
      <c r="Q110" s="83"/>
      <c r="R110" s="83"/>
      <c r="S110" s="83"/>
      <c r="T110" s="83"/>
      <c r="U110" s="83"/>
      <c r="V110" s="83"/>
      <c r="W110" s="83"/>
      <c r="X110" s="84"/>
      <c r="Y110" s="37"/>
      <c r="Z110" s="37"/>
      <c r="AA110" s="37"/>
      <c r="AB110" s="37"/>
      <c r="AC110" s="37"/>
      <c r="AD110" s="37"/>
      <c r="AE110" s="37"/>
      <c r="AT110" s="16" t="s">
        <v>128</v>
      </c>
      <c r="AU110" s="16" t="s">
        <v>80</v>
      </c>
    </row>
    <row r="111" s="13" customFormat="1">
      <c r="A111" s="13"/>
      <c r="B111" s="220"/>
      <c r="C111" s="221"/>
      <c r="D111" s="213" t="s">
        <v>130</v>
      </c>
      <c r="E111" s="222" t="s">
        <v>20</v>
      </c>
      <c r="F111" s="223" t="s">
        <v>168</v>
      </c>
      <c r="G111" s="221"/>
      <c r="H111" s="224">
        <v>35</v>
      </c>
      <c r="I111" s="225"/>
      <c r="J111" s="225"/>
      <c r="K111" s="221"/>
      <c r="L111" s="221"/>
      <c r="M111" s="226"/>
      <c r="N111" s="227"/>
      <c r="O111" s="228"/>
      <c r="P111" s="228"/>
      <c r="Q111" s="228"/>
      <c r="R111" s="228"/>
      <c r="S111" s="228"/>
      <c r="T111" s="228"/>
      <c r="U111" s="228"/>
      <c r="V111" s="228"/>
      <c r="W111" s="228"/>
      <c r="X111" s="229"/>
      <c r="Y111" s="13"/>
      <c r="Z111" s="13"/>
      <c r="AA111" s="13"/>
      <c r="AB111" s="13"/>
      <c r="AC111" s="13"/>
      <c r="AD111" s="13"/>
      <c r="AE111" s="13"/>
      <c r="AT111" s="230" t="s">
        <v>130</v>
      </c>
      <c r="AU111" s="230" t="s">
        <v>80</v>
      </c>
      <c r="AV111" s="13" t="s">
        <v>80</v>
      </c>
      <c r="AW111" s="13" t="s">
        <v>5</v>
      </c>
      <c r="AX111" s="13" t="s">
        <v>78</v>
      </c>
      <c r="AY111" s="230" t="s">
        <v>117</v>
      </c>
    </row>
    <row r="112" s="2" customFormat="1" ht="22.2" customHeight="1">
      <c r="A112" s="37"/>
      <c r="B112" s="38"/>
      <c r="C112" s="199" t="s">
        <v>169</v>
      </c>
      <c r="D112" s="199" t="s">
        <v>119</v>
      </c>
      <c r="E112" s="200" t="s">
        <v>170</v>
      </c>
      <c r="F112" s="201" t="s">
        <v>171</v>
      </c>
      <c r="G112" s="202" t="s">
        <v>122</v>
      </c>
      <c r="H112" s="203">
        <v>35</v>
      </c>
      <c r="I112" s="204"/>
      <c r="J112" s="204"/>
      <c r="K112" s="205">
        <f>ROUND(P112*H112,2)</f>
        <v>0</v>
      </c>
      <c r="L112" s="201" t="s">
        <v>123</v>
      </c>
      <c r="M112" s="43"/>
      <c r="N112" s="206" t="s">
        <v>20</v>
      </c>
      <c r="O112" s="207" t="s">
        <v>42</v>
      </c>
      <c r="P112" s="208">
        <f>I112+J112</f>
        <v>0</v>
      </c>
      <c r="Q112" s="208">
        <f>ROUND(I112*H112,2)</f>
        <v>0</v>
      </c>
      <c r="R112" s="208">
        <f>ROUND(J112*H112,2)</f>
        <v>0</v>
      </c>
      <c r="S112" s="83"/>
      <c r="T112" s="209">
        <f>S112*H112</f>
        <v>0</v>
      </c>
      <c r="U112" s="209">
        <v>0.31879000000000002</v>
      </c>
      <c r="V112" s="209">
        <f>U112*H112</f>
        <v>11.15765</v>
      </c>
      <c r="W112" s="209">
        <v>0</v>
      </c>
      <c r="X112" s="210">
        <f>W112*H112</f>
        <v>0</v>
      </c>
      <c r="Y112" s="37"/>
      <c r="Z112" s="37"/>
      <c r="AA112" s="37"/>
      <c r="AB112" s="37"/>
      <c r="AC112" s="37"/>
      <c r="AD112" s="37"/>
      <c r="AE112" s="37"/>
      <c r="AR112" s="211" t="s">
        <v>124</v>
      </c>
      <c r="AT112" s="211" t="s">
        <v>119</v>
      </c>
      <c r="AU112" s="211" t="s">
        <v>80</v>
      </c>
      <c r="AY112" s="16" t="s">
        <v>117</v>
      </c>
      <c r="BE112" s="212">
        <f>IF(O112="základní",K112,0)</f>
        <v>0</v>
      </c>
      <c r="BF112" s="212">
        <f>IF(O112="snížená",K112,0)</f>
        <v>0</v>
      </c>
      <c r="BG112" s="212">
        <f>IF(O112="zákl. přenesená",K112,0)</f>
        <v>0</v>
      </c>
      <c r="BH112" s="212">
        <f>IF(O112="sníž. přenesená",K112,0)</f>
        <v>0</v>
      </c>
      <c r="BI112" s="212">
        <f>IF(O112="nulová",K112,0)</f>
        <v>0</v>
      </c>
      <c r="BJ112" s="16" t="s">
        <v>78</v>
      </c>
      <c r="BK112" s="212">
        <f>ROUND(P112*H112,2)</f>
        <v>0</v>
      </c>
      <c r="BL112" s="16" t="s">
        <v>124</v>
      </c>
      <c r="BM112" s="211" t="s">
        <v>172</v>
      </c>
    </row>
    <row r="113" s="2" customFormat="1">
      <c r="A113" s="37"/>
      <c r="B113" s="38"/>
      <c r="C113" s="39"/>
      <c r="D113" s="213" t="s">
        <v>126</v>
      </c>
      <c r="E113" s="39"/>
      <c r="F113" s="214" t="s">
        <v>173</v>
      </c>
      <c r="G113" s="39"/>
      <c r="H113" s="39"/>
      <c r="I113" s="215"/>
      <c r="J113" s="215"/>
      <c r="K113" s="39"/>
      <c r="L113" s="39"/>
      <c r="M113" s="43"/>
      <c r="N113" s="216"/>
      <c r="O113" s="217"/>
      <c r="P113" s="83"/>
      <c r="Q113" s="83"/>
      <c r="R113" s="83"/>
      <c r="S113" s="83"/>
      <c r="T113" s="83"/>
      <c r="U113" s="83"/>
      <c r="V113" s="83"/>
      <c r="W113" s="83"/>
      <c r="X113" s="84"/>
      <c r="Y113" s="37"/>
      <c r="Z113" s="37"/>
      <c r="AA113" s="37"/>
      <c r="AB113" s="37"/>
      <c r="AC113" s="37"/>
      <c r="AD113" s="37"/>
      <c r="AE113" s="37"/>
      <c r="AT113" s="16" t="s">
        <v>126</v>
      </c>
      <c r="AU113" s="16" t="s">
        <v>80</v>
      </c>
    </row>
    <row r="114" s="2" customFormat="1">
      <c r="A114" s="37"/>
      <c r="B114" s="38"/>
      <c r="C114" s="39"/>
      <c r="D114" s="218" t="s">
        <v>128</v>
      </c>
      <c r="E114" s="39"/>
      <c r="F114" s="219" t="s">
        <v>174</v>
      </c>
      <c r="G114" s="39"/>
      <c r="H114" s="39"/>
      <c r="I114" s="215"/>
      <c r="J114" s="215"/>
      <c r="K114" s="39"/>
      <c r="L114" s="39"/>
      <c r="M114" s="43"/>
      <c r="N114" s="216"/>
      <c r="O114" s="217"/>
      <c r="P114" s="83"/>
      <c r="Q114" s="83"/>
      <c r="R114" s="83"/>
      <c r="S114" s="83"/>
      <c r="T114" s="83"/>
      <c r="U114" s="83"/>
      <c r="V114" s="83"/>
      <c r="W114" s="83"/>
      <c r="X114" s="84"/>
      <c r="Y114" s="37"/>
      <c r="Z114" s="37"/>
      <c r="AA114" s="37"/>
      <c r="AB114" s="37"/>
      <c r="AC114" s="37"/>
      <c r="AD114" s="37"/>
      <c r="AE114" s="37"/>
      <c r="AT114" s="16" t="s">
        <v>128</v>
      </c>
      <c r="AU114" s="16" t="s">
        <v>80</v>
      </c>
    </row>
    <row r="115" s="13" customFormat="1">
      <c r="A115" s="13"/>
      <c r="B115" s="220"/>
      <c r="C115" s="221"/>
      <c r="D115" s="213" t="s">
        <v>130</v>
      </c>
      <c r="E115" s="222" t="s">
        <v>20</v>
      </c>
      <c r="F115" s="223" t="s">
        <v>168</v>
      </c>
      <c r="G115" s="221"/>
      <c r="H115" s="224">
        <v>35</v>
      </c>
      <c r="I115" s="225"/>
      <c r="J115" s="225"/>
      <c r="K115" s="221"/>
      <c r="L115" s="221"/>
      <c r="M115" s="226"/>
      <c r="N115" s="227"/>
      <c r="O115" s="228"/>
      <c r="P115" s="228"/>
      <c r="Q115" s="228"/>
      <c r="R115" s="228"/>
      <c r="S115" s="228"/>
      <c r="T115" s="228"/>
      <c r="U115" s="228"/>
      <c r="V115" s="228"/>
      <c r="W115" s="228"/>
      <c r="X115" s="229"/>
      <c r="Y115" s="13"/>
      <c r="Z115" s="13"/>
      <c r="AA115" s="13"/>
      <c r="AB115" s="13"/>
      <c r="AC115" s="13"/>
      <c r="AD115" s="13"/>
      <c r="AE115" s="13"/>
      <c r="AT115" s="230" t="s">
        <v>130</v>
      </c>
      <c r="AU115" s="230" t="s">
        <v>80</v>
      </c>
      <c r="AV115" s="13" t="s">
        <v>80</v>
      </c>
      <c r="AW115" s="13" t="s">
        <v>5</v>
      </c>
      <c r="AX115" s="13" t="s">
        <v>78</v>
      </c>
      <c r="AY115" s="230" t="s">
        <v>117</v>
      </c>
    </row>
    <row r="116" s="2" customFormat="1">
      <c r="A116" s="37"/>
      <c r="B116" s="38"/>
      <c r="C116" s="199" t="s">
        <v>175</v>
      </c>
      <c r="D116" s="199" t="s">
        <v>119</v>
      </c>
      <c r="E116" s="200" t="s">
        <v>176</v>
      </c>
      <c r="F116" s="201" t="s">
        <v>177</v>
      </c>
      <c r="G116" s="202" t="s">
        <v>122</v>
      </c>
      <c r="H116" s="203">
        <v>35</v>
      </c>
      <c r="I116" s="204"/>
      <c r="J116" s="204"/>
      <c r="K116" s="205">
        <f>ROUND(P116*H116,2)</f>
        <v>0</v>
      </c>
      <c r="L116" s="201" t="s">
        <v>123</v>
      </c>
      <c r="M116" s="43"/>
      <c r="N116" s="206" t="s">
        <v>20</v>
      </c>
      <c r="O116" s="207" t="s">
        <v>42</v>
      </c>
      <c r="P116" s="208">
        <f>I116+J116</f>
        <v>0</v>
      </c>
      <c r="Q116" s="208">
        <f>ROUND(I116*H116,2)</f>
        <v>0</v>
      </c>
      <c r="R116" s="208">
        <f>ROUND(J116*H116,2)</f>
        <v>0</v>
      </c>
      <c r="S116" s="83"/>
      <c r="T116" s="209">
        <f>S116*H116</f>
        <v>0</v>
      </c>
      <c r="U116" s="209">
        <v>0.04496</v>
      </c>
      <c r="V116" s="209">
        <f>U116*H116</f>
        <v>1.5735999999999999</v>
      </c>
      <c r="W116" s="209">
        <v>0</v>
      </c>
      <c r="X116" s="210">
        <f>W116*H116</f>
        <v>0</v>
      </c>
      <c r="Y116" s="37"/>
      <c r="Z116" s="37"/>
      <c r="AA116" s="37"/>
      <c r="AB116" s="37"/>
      <c r="AC116" s="37"/>
      <c r="AD116" s="37"/>
      <c r="AE116" s="37"/>
      <c r="AR116" s="211" t="s">
        <v>124</v>
      </c>
      <c r="AT116" s="211" t="s">
        <v>119</v>
      </c>
      <c r="AU116" s="211" t="s">
        <v>80</v>
      </c>
      <c r="AY116" s="16" t="s">
        <v>117</v>
      </c>
      <c r="BE116" s="212">
        <f>IF(O116="základní",K116,0)</f>
        <v>0</v>
      </c>
      <c r="BF116" s="212">
        <f>IF(O116="snížená",K116,0)</f>
        <v>0</v>
      </c>
      <c r="BG116" s="212">
        <f>IF(O116="zákl. přenesená",K116,0)</f>
        <v>0</v>
      </c>
      <c r="BH116" s="212">
        <f>IF(O116="sníž. přenesená",K116,0)</f>
        <v>0</v>
      </c>
      <c r="BI116" s="212">
        <f>IF(O116="nulová",K116,0)</f>
        <v>0</v>
      </c>
      <c r="BJ116" s="16" t="s">
        <v>78</v>
      </c>
      <c r="BK116" s="212">
        <f>ROUND(P116*H116,2)</f>
        <v>0</v>
      </c>
      <c r="BL116" s="16" t="s">
        <v>124</v>
      </c>
      <c r="BM116" s="211" t="s">
        <v>178</v>
      </c>
    </row>
    <row r="117" s="2" customFormat="1">
      <c r="A117" s="37"/>
      <c r="B117" s="38"/>
      <c r="C117" s="39"/>
      <c r="D117" s="213" t="s">
        <v>126</v>
      </c>
      <c r="E117" s="39"/>
      <c r="F117" s="214" t="s">
        <v>179</v>
      </c>
      <c r="G117" s="39"/>
      <c r="H117" s="39"/>
      <c r="I117" s="215"/>
      <c r="J117" s="215"/>
      <c r="K117" s="39"/>
      <c r="L117" s="39"/>
      <c r="M117" s="43"/>
      <c r="N117" s="216"/>
      <c r="O117" s="217"/>
      <c r="P117" s="83"/>
      <c r="Q117" s="83"/>
      <c r="R117" s="83"/>
      <c r="S117" s="83"/>
      <c r="T117" s="83"/>
      <c r="U117" s="83"/>
      <c r="V117" s="83"/>
      <c r="W117" s="83"/>
      <c r="X117" s="84"/>
      <c r="Y117" s="37"/>
      <c r="Z117" s="37"/>
      <c r="AA117" s="37"/>
      <c r="AB117" s="37"/>
      <c r="AC117" s="37"/>
      <c r="AD117" s="37"/>
      <c r="AE117" s="37"/>
      <c r="AT117" s="16" t="s">
        <v>126</v>
      </c>
      <c r="AU117" s="16" t="s">
        <v>80</v>
      </c>
    </row>
    <row r="118" s="2" customFormat="1">
      <c r="A118" s="37"/>
      <c r="B118" s="38"/>
      <c r="C118" s="39"/>
      <c r="D118" s="218" t="s">
        <v>128</v>
      </c>
      <c r="E118" s="39"/>
      <c r="F118" s="219" t="s">
        <v>180</v>
      </c>
      <c r="G118" s="39"/>
      <c r="H118" s="39"/>
      <c r="I118" s="215"/>
      <c r="J118" s="215"/>
      <c r="K118" s="39"/>
      <c r="L118" s="39"/>
      <c r="M118" s="43"/>
      <c r="N118" s="216"/>
      <c r="O118" s="217"/>
      <c r="P118" s="83"/>
      <c r="Q118" s="83"/>
      <c r="R118" s="83"/>
      <c r="S118" s="83"/>
      <c r="T118" s="83"/>
      <c r="U118" s="83"/>
      <c r="V118" s="83"/>
      <c r="W118" s="83"/>
      <c r="X118" s="84"/>
      <c r="Y118" s="37"/>
      <c r="Z118" s="37"/>
      <c r="AA118" s="37"/>
      <c r="AB118" s="37"/>
      <c r="AC118" s="37"/>
      <c r="AD118" s="37"/>
      <c r="AE118" s="37"/>
      <c r="AT118" s="16" t="s">
        <v>128</v>
      </c>
      <c r="AU118" s="16" t="s">
        <v>80</v>
      </c>
    </row>
    <row r="119" s="13" customFormat="1">
      <c r="A119" s="13"/>
      <c r="B119" s="220"/>
      <c r="C119" s="221"/>
      <c r="D119" s="213" t="s">
        <v>130</v>
      </c>
      <c r="E119" s="222" t="s">
        <v>20</v>
      </c>
      <c r="F119" s="223" t="s">
        <v>181</v>
      </c>
      <c r="G119" s="221"/>
      <c r="H119" s="224">
        <v>35</v>
      </c>
      <c r="I119" s="225"/>
      <c r="J119" s="225"/>
      <c r="K119" s="221"/>
      <c r="L119" s="221"/>
      <c r="M119" s="226"/>
      <c r="N119" s="227"/>
      <c r="O119" s="228"/>
      <c r="P119" s="228"/>
      <c r="Q119" s="228"/>
      <c r="R119" s="228"/>
      <c r="S119" s="228"/>
      <c r="T119" s="228"/>
      <c r="U119" s="228"/>
      <c r="V119" s="228"/>
      <c r="W119" s="228"/>
      <c r="X119" s="229"/>
      <c r="Y119" s="13"/>
      <c r="Z119" s="13"/>
      <c r="AA119" s="13"/>
      <c r="AB119" s="13"/>
      <c r="AC119" s="13"/>
      <c r="AD119" s="13"/>
      <c r="AE119" s="13"/>
      <c r="AT119" s="230" t="s">
        <v>130</v>
      </c>
      <c r="AU119" s="230" t="s">
        <v>80</v>
      </c>
      <c r="AV119" s="13" t="s">
        <v>80</v>
      </c>
      <c r="AW119" s="13" t="s">
        <v>5</v>
      </c>
      <c r="AX119" s="13" t="s">
        <v>78</v>
      </c>
      <c r="AY119" s="230" t="s">
        <v>117</v>
      </c>
    </row>
    <row r="120" s="12" customFormat="1" ht="22.8" customHeight="1">
      <c r="A120" s="12"/>
      <c r="B120" s="182"/>
      <c r="C120" s="183"/>
      <c r="D120" s="184" t="s">
        <v>72</v>
      </c>
      <c r="E120" s="197" t="s">
        <v>162</v>
      </c>
      <c r="F120" s="197" t="s">
        <v>182</v>
      </c>
      <c r="G120" s="183"/>
      <c r="H120" s="183"/>
      <c r="I120" s="186"/>
      <c r="J120" s="186"/>
      <c r="K120" s="198">
        <f>BK120</f>
        <v>0</v>
      </c>
      <c r="L120" s="183"/>
      <c r="M120" s="188"/>
      <c r="N120" s="189"/>
      <c r="O120" s="190"/>
      <c r="P120" s="190"/>
      <c r="Q120" s="191">
        <f>SUM(Q121:Q132)</f>
        <v>0</v>
      </c>
      <c r="R120" s="191">
        <f>SUM(R121:R132)</f>
        <v>0</v>
      </c>
      <c r="S120" s="190"/>
      <c r="T120" s="192">
        <f>SUM(T121:T132)</f>
        <v>0</v>
      </c>
      <c r="U120" s="190"/>
      <c r="V120" s="192">
        <f>SUM(V121:V132)</f>
        <v>0.83489999999999998</v>
      </c>
      <c r="W120" s="190"/>
      <c r="X120" s="193">
        <f>SUM(X121:X132)</f>
        <v>0.52500000000000002</v>
      </c>
      <c r="Y120" s="12"/>
      <c r="Z120" s="12"/>
      <c r="AA120" s="12"/>
      <c r="AB120" s="12"/>
      <c r="AC120" s="12"/>
      <c r="AD120" s="12"/>
      <c r="AE120" s="12"/>
      <c r="AR120" s="194" t="s">
        <v>78</v>
      </c>
      <c r="AT120" s="195" t="s">
        <v>72</v>
      </c>
      <c r="AU120" s="195" t="s">
        <v>78</v>
      </c>
      <c r="AY120" s="194" t="s">
        <v>117</v>
      </c>
      <c r="BK120" s="196">
        <f>SUM(BK121:BK132)</f>
        <v>0</v>
      </c>
    </row>
    <row r="121" s="2" customFormat="1" ht="22.2" customHeight="1">
      <c r="A121" s="37"/>
      <c r="B121" s="38"/>
      <c r="C121" s="199" t="s">
        <v>183</v>
      </c>
      <c r="D121" s="199" t="s">
        <v>119</v>
      </c>
      <c r="E121" s="200" t="s">
        <v>184</v>
      </c>
      <c r="F121" s="201" t="s">
        <v>185</v>
      </c>
      <c r="G121" s="202" t="s">
        <v>122</v>
      </c>
      <c r="H121" s="203">
        <v>15</v>
      </c>
      <c r="I121" s="204"/>
      <c r="J121" s="204"/>
      <c r="K121" s="205">
        <f>ROUND(P121*H121,2)</f>
        <v>0</v>
      </c>
      <c r="L121" s="201" t="s">
        <v>123</v>
      </c>
      <c r="M121" s="43"/>
      <c r="N121" s="206" t="s">
        <v>20</v>
      </c>
      <c r="O121" s="207" t="s">
        <v>42</v>
      </c>
      <c r="P121" s="208">
        <f>I121+J121</f>
        <v>0</v>
      </c>
      <c r="Q121" s="208">
        <f>ROUND(I121*H121,2)</f>
        <v>0</v>
      </c>
      <c r="R121" s="208">
        <f>ROUND(J121*H121,2)</f>
        <v>0</v>
      </c>
      <c r="S121" s="83"/>
      <c r="T121" s="209">
        <f>S121*H121</f>
        <v>0</v>
      </c>
      <c r="U121" s="209">
        <v>0.055059999999999998</v>
      </c>
      <c r="V121" s="209">
        <f>U121*H121</f>
        <v>0.82589999999999997</v>
      </c>
      <c r="W121" s="209">
        <v>0.035000000000000003</v>
      </c>
      <c r="X121" s="210">
        <f>W121*H121</f>
        <v>0.52500000000000002</v>
      </c>
      <c r="Y121" s="37"/>
      <c r="Z121" s="37"/>
      <c r="AA121" s="37"/>
      <c r="AB121" s="37"/>
      <c r="AC121" s="37"/>
      <c r="AD121" s="37"/>
      <c r="AE121" s="37"/>
      <c r="AR121" s="211" t="s">
        <v>124</v>
      </c>
      <c r="AT121" s="211" t="s">
        <v>119</v>
      </c>
      <c r="AU121" s="211" t="s">
        <v>80</v>
      </c>
      <c r="AY121" s="16" t="s">
        <v>117</v>
      </c>
      <c r="BE121" s="212">
        <f>IF(O121="základní",K121,0)</f>
        <v>0</v>
      </c>
      <c r="BF121" s="212">
        <f>IF(O121="snížená",K121,0)</f>
        <v>0</v>
      </c>
      <c r="BG121" s="212">
        <f>IF(O121="zákl. přenesená",K121,0)</f>
        <v>0</v>
      </c>
      <c r="BH121" s="212">
        <f>IF(O121="sníž. přenesená",K121,0)</f>
        <v>0</v>
      </c>
      <c r="BI121" s="212">
        <f>IF(O121="nulová",K121,0)</f>
        <v>0</v>
      </c>
      <c r="BJ121" s="16" t="s">
        <v>78</v>
      </c>
      <c r="BK121" s="212">
        <f>ROUND(P121*H121,2)</f>
        <v>0</v>
      </c>
      <c r="BL121" s="16" t="s">
        <v>124</v>
      </c>
      <c r="BM121" s="211" t="s">
        <v>186</v>
      </c>
    </row>
    <row r="122" s="2" customFormat="1">
      <c r="A122" s="37"/>
      <c r="B122" s="38"/>
      <c r="C122" s="39"/>
      <c r="D122" s="213" t="s">
        <v>126</v>
      </c>
      <c r="E122" s="39"/>
      <c r="F122" s="214" t="s">
        <v>187</v>
      </c>
      <c r="G122" s="39"/>
      <c r="H122" s="39"/>
      <c r="I122" s="215"/>
      <c r="J122" s="215"/>
      <c r="K122" s="39"/>
      <c r="L122" s="39"/>
      <c r="M122" s="43"/>
      <c r="N122" s="216"/>
      <c r="O122" s="217"/>
      <c r="P122" s="83"/>
      <c r="Q122" s="83"/>
      <c r="R122" s="83"/>
      <c r="S122" s="83"/>
      <c r="T122" s="83"/>
      <c r="U122" s="83"/>
      <c r="V122" s="83"/>
      <c r="W122" s="83"/>
      <c r="X122" s="84"/>
      <c r="Y122" s="37"/>
      <c r="Z122" s="37"/>
      <c r="AA122" s="37"/>
      <c r="AB122" s="37"/>
      <c r="AC122" s="37"/>
      <c r="AD122" s="37"/>
      <c r="AE122" s="37"/>
      <c r="AT122" s="16" t="s">
        <v>126</v>
      </c>
      <c r="AU122" s="16" t="s">
        <v>80</v>
      </c>
    </row>
    <row r="123" s="2" customFormat="1">
      <c r="A123" s="37"/>
      <c r="B123" s="38"/>
      <c r="C123" s="39"/>
      <c r="D123" s="218" t="s">
        <v>128</v>
      </c>
      <c r="E123" s="39"/>
      <c r="F123" s="219" t="s">
        <v>188</v>
      </c>
      <c r="G123" s="39"/>
      <c r="H123" s="39"/>
      <c r="I123" s="215"/>
      <c r="J123" s="215"/>
      <c r="K123" s="39"/>
      <c r="L123" s="39"/>
      <c r="M123" s="43"/>
      <c r="N123" s="216"/>
      <c r="O123" s="217"/>
      <c r="P123" s="83"/>
      <c r="Q123" s="83"/>
      <c r="R123" s="83"/>
      <c r="S123" s="83"/>
      <c r="T123" s="83"/>
      <c r="U123" s="83"/>
      <c r="V123" s="83"/>
      <c r="W123" s="83"/>
      <c r="X123" s="84"/>
      <c r="Y123" s="37"/>
      <c r="Z123" s="37"/>
      <c r="AA123" s="37"/>
      <c r="AB123" s="37"/>
      <c r="AC123" s="37"/>
      <c r="AD123" s="37"/>
      <c r="AE123" s="37"/>
      <c r="AT123" s="16" t="s">
        <v>128</v>
      </c>
      <c r="AU123" s="16" t="s">
        <v>80</v>
      </c>
    </row>
    <row r="124" s="13" customFormat="1">
      <c r="A124" s="13"/>
      <c r="B124" s="220"/>
      <c r="C124" s="221"/>
      <c r="D124" s="213" t="s">
        <v>130</v>
      </c>
      <c r="E124" s="222" t="s">
        <v>20</v>
      </c>
      <c r="F124" s="223" t="s">
        <v>189</v>
      </c>
      <c r="G124" s="221"/>
      <c r="H124" s="224">
        <v>15</v>
      </c>
      <c r="I124" s="225"/>
      <c r="J124" s="225"/>
      <c r="K124" s="221"/>
      <c r="L124" s="221"/>
      <c r="M124" s="226"/>
      <c r="N124" s="227"/>
      <c r="O124" s="228"/>
      <c r="P124" s="228"/>
      <c r="Q124" s="228"/>
      <c r="R124" s="228"/>
      <c r="S124" s="228"/>
      <c r="T124" s="228"/>
      <c r="U124" s="228"/>
      <c r="V124" s="228"/>
      <c r="W124" s="228"/>
      <c r="X124" s="229"/>
      <c r="Y124" s="13"/>
      <c r="Z124" s="13"/>
      <c r="AA124" s="13"/>
      <c r="AB124" s="13"/>
      <c r="AC124" s="13"/>
      <c r="AD124" s="13"/>
      <c r="AE124" s="13"/>
      <c r="AT124" s="230" t="s">
        <v>130</v>
      </c>
      <c r="AU124" s="230" t="s">
        <v>80</v>
      </c>
      <c r="AV124" s="13" t="s">
        <v>80</v>
      </c>
      <c r="AW124" s="13" t="s">
        <v>5</v>
      </c>
      <c r="AX124" s="13" t="s">
        <v>78</v>
      </c>
      <c r="AY124" s="230" t="s">
        <v>117</v>
      </c>
    </row>
    <row r="125" s="2" customFormat="1" ht="22.2" customHeight="1">
      <c r="A125" s="37"/>
      <c r="B125" s="38"/>
      <c r="C125" s="232" t="s">
        <v>190</v>
      </c>
      <c r="D125" s="232" t="s">
        <v>191</v>
      </c>
      <c r="E125" s="233" t="s">
        <v>192</v>
      </c>
      <c r="F125" s="234" t="s">
        <v>193</v>
      </c>
      <c r="G125" s="235" t="s">
        <v>194</v>
      </c>
      <c r="H125" s="236">
        <v>0.0089999999999999993</v>
      </c>
      <c r="I125" s="237"/>
      <c r="J125" s="238"/>
      <c r="K125" s="239">
        <f>ROUND(P125*H125,2)</f>
        <v>0</v>
      </c>
      <c r="L125" s="234" t="s">
        <v>123</v>
      </c>
      <c r="M125" s="240"/>
      <c r="N125" s="241" t="s">
        <v>20</v>
      </c>
      <c r="O125" s="207" t="s">
        <v>42</v>
      </c>
      <c r="P125" s="208">
        <f>I125+J125</f>
        <v>0</v>
      </c>
      <c r="Q125" s="208">
        <f>ROUND(I125*H125,2)</f>
        <v>0</v>
      </c>
      <c r="R125" s="208">
        <f>ROUND(J125*H125,2)</f>
        <v>0</v>
      </c>
      <c r="S125" s="83"/>
      <c r="T125" s="209">
        <f>S125*H125</f>
        <v>0</v>
      </c>
      <c r="U125" s="209">
        <v>1</v>
      </c>
      <c r="V125" s="209">
        <f>U125*H125</f>
        <v>0.0089999999999999993</v>
      </c>
      <c r="W125" s="209">
        <v>0</v>
      </c>
      <c r="X125" s="210">
        <f>W125*H125</f>
        <v>0</v>
      </c>
      <c r="Y125" s="37"/>
      <c r="Z125" s="37"/>
      <c r="AA125" s="37"/>
      <c r="AB125" s="37"/>
      <c r="AC125" s="37"/>
      <c r="AD125" s="37"/>
      <c r="AE125" s="37"/>
      <c r="AR125" s="211" t="s">
        <v>175</v>
      </c>
      <c r="AT125" s="211" t="s">
        <v>191</v>
      </c>
      <c r="AU125" s="211" t="s">
        <v>80</v>
      </c>
      <c r="AY125" s="16" t="s">
        <v>117</v>
      </c>
      <c r="BE125" s="212">
        <f>IF(O125="základní",K125,0)</f>
        <v>0</v>
      </c>
      <c r="BF125" s="212">
        <f>IF(O125="snížená",K125,0)</f>
        <v>0</v>
      </c>
      <c r="BG125" s="212">
        <f>IF(O125="zákl. přenesená",K125,0)</f>
        <v>0</v>
      </c>
      <c r="BH125" s="212">
        <f>IF(O125="sníž. přenesená",K125,0)</f>
        <v>0</v>
      </c>
      <c r="BI125" s="212">
        <f>IF(O125="nulová",K125,0)</f>
        <v>0</v>
      </c>
      <c r="BJ125" s="16" t="s">
        <v>78</v>
      </c>
      <c r="BK125" s="212">
        <f>ROUND(P125*H125,2)</f>
        <v>0</v>
      </c>
      <c r="BL125" s="16" t="s">
        <v>124</v>
      </c>
      <c r="BM125" s="211" t="s">
        <v>195</v>
      </c>
    </row>
    <row r="126" s="2" customFormat="1">
      <c r="A126" s="37"/>
      <c r="B126" s="38"/>
      <c r="C126" s="39"/>
      <c r="D126" s="213" t="s">
        <v>126</v>
      </c>
      <c r="E126" s="39"/>
      <c r="F126" s="214" t="s">
        <v>193</v>
      </c>
      <c r="G126" s="39"/>
      <c r="H126" s="39"/>
      <c r="I126" s="215"/>
      <c r="J126" s="215"/>
      <c r="K126" s="39"/>
      <c r="L126" s="39"/>
      <c r="M126" s="43"/>
      <c r="N126" s="216"/>
      <c r="O126" s="217"/>
      <c r="P126" s="83"/>
      <c r="Q126" s="83"/>
      <c r="R126" s="83"/>
      <c r="S126" s="83"/>
      <c r="T126" s="83"/>
      <c r="U126" s="83"/>
      <c r="V126" s="83"/>
      <c r="W126" s="83"/>
      <c r="X126" s="84"/>
      <c r="Y126" s="37"/>
      <c r="Z126" s="37"/>
      <c r="AA126" s="37"/>
      <c r="AB126" s="37"/>
      <c r="AC126" s="37"/>
      <c r="AD126" s="37"/>
      <c r="AE126" s="37"/>
      <c r="AT126" s="16" t="s">
        <v>126</v>
      </c>
      <c r="AU126" s="16" t="s">
        <v>80</v>
      </c>
    </row>
    <row r="127" s="2" customFormat="1">
      <c r="A127" s="37"/>
      <c r="B127" s="38"/>
      <c r="C127" s="39"/>
      <c r="D127" s="213" t="s">
        <v>150</v>
      </c>
      <c r="E127" s="39"/>
      <c r="F127" s="231" t="s">
        <v>196</v>
      </c>
      <c r="G127" s="39"/>
      <c r="H127" s="39"/>
      <c r="I127" s="215"/>
      <c r="J127" s="215"/>
      <c r="K127" s="39"/>
      <c r="L127" s="39"/>
      <c r="M127" s="43"/>
      <c r="N127" s="216"/>
      <c r="O127" s="217"/>
      <c r="P127" s="83"/>
      <c r="Q127" s="83"/>
      <c r="R127" s="83"/>
      <c r="S127" s="83"/>
      <c r="T127" s="83"/>
      <c r="U127" s="83"/>
      <c r="V127" s="83"/>
      <c r="W127" s="83"/>
      <c r="X127" s="84"/>
      <c r="Y127" s="37"/>
      <c r="Z127" s="37"/>
      <c r="AA127" s="37"/>
      <c r="AB127" s="37"/>
      <c r="AC127" s="37"/>
      <c r="AD127" s="37"/>
      <c r="AE127" s="37"/>
      <c r="AT127" s="16" t="s">
        <v>150</v>
      </c>
      <c r="AU127" s="16" t="s">
        <v>80</v>
      </c>
    </row>
    <row r="128" s="13" customFormat="1">
      <c r="A128" s="13"/>
      <c r="B128" s="220"/>
      <c r="C128" s="221"/>
      <c r="D128" s="213" t="s">
        <v>130</v>
      </c>
      <c r="E128" s="222" t="s">
        <v>20</v>
      </c>
      <c r="F128" s="223" t="s">
        <v>197</v>
      </c>
      <c r="G128" s="221"/>
      <c r="H128" s="224">
        <v>0.0089999999999999993</v>
      </c>
      <c r="I128" s="225"/>
      <c r="J128" s="225"/>
      <c r="K128" s="221"/>
      <c r="L128" s="221"/>
      <c r="M128" s="226"/>
      <c r="N128" s="227"/>
      <c r="O128" s="228"/>
      <c r="P128" s="228"/>
      <c r="Q128" s="228"/>
      <c r="R128" s="228"/>
      <c r="S128" s="228"/>
      <c r="T128" s="228"/>
      <c r="U128" s="228"/>
      <c r="V128" s="228"/>
      <c r="W128" s="228"/>
      <c r="X128" s="229"/>
      <c r="Y128" s="13"/>
      <c r="Z128" s="13"/>
      <c r="AA128" s="13"/>
      <c r="AB128" s="13"/>
      <c r="AC128" s="13"/>
      <c r="AD128" s="13"/>
      <c r="AE128" s="13"/>
      <c r="AT128" s="230" t="s">
        <v>130</v>
      </c>
      <c r="AU128" s="230" t="s">
        <v>80</v>
      </c>
      <c r="AV128" s="13" t="s">
        <v>80</v>
      </c>
      <c r="AW128" s="13" t="s">
        <v>5</v>
      </c>
      <c r="AX128" s="13" t="s">
        <v>78</v>
      </c>
      <c r="AY128" s="230" t="s">
        <v>117</v>
      </c>
    </row>
    <row r="129" s="2" customFormat="1" ht="14.4" customHeight="1">
      <c r="A129" s="37"/>
      <c r="B129" s="38"/>
      <c r="C129" s="199" t="s">
        <v>198</v>
      </c>
      <c r="D129" s="199" t="s">
        <v>119</v>
      </c>
      <c r="E129" s="200" t="s">
        <v>199</v>
      </c>
      <c r="F129" s="201" t="s">
        <v>200</v>
      </c>
      <c r="G129" s="202" t="s">
        <v>201</v>
      </c>
      <c r="H129" s="203">
        <v>4</v>
      </c>
      <c r="I129" s="204"/>
      <c r="J129" s="204"/>
      <c r="K129" s="205">
        <f>ROUND(P129*H129,2)</f>
        <v>0</v>
      </c>
      <c r="L129" s="201" t="s">
        <v>20</v>
      </c>
      <c r="M129" s="43"/>
      <c r="N129" s="206" t="s">
        <v>20</v>
      </c>
      <c r="O129" s="207" t="s">
        <v>42</v>
      </c>
      <c r="P129" s="208">
        <f>I129+J129</f>
        <v>0</v>
      </c>
      <c r="Q129" s="208">
        <f>ROUND(I129*H129,2)</f>
        <v>0</v>
      </c>
      <c r="R129" s="208">
        <f>ROUND(J129*H129,2)</f>
        <v>0</v>
      </c>
      <c r="S129" s="83"/>
      <c r="T129" s="209">
        <f>S129*H129</f>
        <v>0</v>
      </c>
      <c r="U129" s="209">
        <v>0</v>
      </c>
      <c r="V129" s="209">
        <f>U129*H129</f>
        <v>0</v>
      </c>
      <c r="W129" s="209">
        <v>0</v>
      </c>
      <c r="X129" s="210">
        <f>W129*H129</f>
        <v>0</v>
      </c>
      <c r="Y129" s="37"/>
      <c r="Z129" s="37"/>
      <c r="AA129" s="37"/>
      <c r="AB129" s="37"/>
      <c r="AC129" s="37"/>
      <c r="AD129" s="37"/>
      <c r="AE129" s="37"/>
      <c r="AR129" s="211" t="s">
        <v>124</v>
      </c>
      <c r="AT129" s="211" t="s">
        <v>119</v>
      </c>
      <c r="AU129" s="211" t="s">
        <v>80</v>
      </c>
      <c r="AY129" s="16" t="s">
        <v>117</v>
      </c>
      <c r="BE129" s="212">
        <f>IF(O129="základní",K129,0)</f>
        <v>0</v>
      </c>
      <c r="BF129" s="212">
        <f>IF(O129="snížená",K129,0)</f>
        <v>0</v>
      </c>
      <c r="BG129" s="212">
        <f>IF(O129="zákl. přenesená",K129,0)</f>
        <v>0</v>
      </c>
      <c r="BH129" s="212">
        <f>IF(O129="sníž. přenesená",K129,0)</f>
        <v>0</v>
      </c>
      <c r="BI129" s="212">
        <f>IF(O129="nulová",K129,0)</f>
        <v>0</v>
      </c>
      <c r="BJ129" s="16" t="s">
        <v>78</v>
      </c>
      <c r="BK129" s="212">
        <f>ROUND(P129*H129,2)</f>
        <v>0</v>
      </c>
      <c r="BL129" s="16" t="s">
        <v>124</v>
      </c>
      <c r="BM129" s="211" t="s">
        <v>202</v>
      </c>
    </row>
    <row r="130" s="2" customFormat="1">
      <c r="A130" s="37"/>
      <c r="B130" s="38"/>
      <c r="C130" s="39"/>
      <c r="D130" s="213" t="s">
        <v>126</v>
      </c>
      <c r="E130" s="39"/>
      <c r="F130" s="214" t="s">
        <v>203</v>
      </c>
      <c r="G130" s="39"/>
      <c r="H130" s="39"/>
      <c r="I130" s="215"/>
      <c r="J130" s="215"/>
      <c r="K130" s="39"/>
      <c r="L130" s="39"/>
      <c r="M130" s="43"/>
      <c r="N130" s="216"/>
      <c r="O130" s="217"/>
      <c r="P130" s="83"/>
      <c r="Q130" s="83"/>
      <c r="R130" s="83"/>
      <c r="S130" s="83"/>
      <c r="T130" s="83"/>
      <c r="U130" s="83"/>
      <c r="V130" s="83"/>
      <c r="W130" s="83"/>
      <c r="X130" s="84"/>
      <c r="Y130" s="37"/>
      <c r="Z130" s="37"/>
      <c r="AA130" s="37"/>
      <c r="AB130" s="37"/>
      <c r="AC130" s="37"/>
      <c r="AD130" s="37"/>
      <c r="AE130" s="37"/>
      <c r="AT130" s="16" t="s">
        <v>126</v>
      </c>
      <c r="AU130" s="16" t="s">
        <v>80</v>
      </c>
    </row>
    <row r="131" s="2" customFormat="1">
      <c r="A131" s="37"/>
      <c r="B131" s="38"/>
      <c r="C131" s="39"/>
      <c r="D131" s="213" t="s">
        <v>150</v>
      </c>
      <c r="E131" s="39"/>
      <c r="F131" s="231" t="s">
        <v>204</v>
      </c>
      <c r="G131" s="39"/>
      <c r="H131" s="39"/>
      <c r="I131" s="215"/>
      <c r="J131" s="215"/>
      <c r="K131" s="39"/>
      <c r="L131" s="39"/>
      <c r="M131" s="43"/>
      <c r="N131" s="216"/>
      <c r="O131" s="217"/>
      <c r="P131" s="83"/>
      <c r="Q131" s="83"/>
      <c r="R131" s="83"/>
      <c r="S131" s="83"/>
      <c r="T131" s="83"/>
      <c r="U131" s="83"/>
      <c r="V131" s="83"/>
      <c r="W131" s="83"/>
      <c r="X131" s="84"/>
      <c r="Y131" s="37"/>
      <c r="Z131" s="37"/>
      <c r="AA131" s="37"/>
      <c r="AB131" s="37"/>
      <c r="AC131" s="37"/>
      <c r="AD131" s="37"/>
      <c r="AE131" s="37"/>
      <c r="AT131" s="16" t="s">
        <v>150</v>
      </c>
      <c r="AU131" s="16" t="s">
        <v>80</v>
      </c>
    </row>
    <row r="132" s="13" customFormat="1">
      <c r="A132" s="13"/>
      <c r="B132" s="220"/>
      <c r="C132" s="221"/>
      <c r="D132" s="213" t="s">
        <v>130</v>
      </c>
      <c r="E132" s="222" t="s">
        <v>20</v>
      </c>
      <c r="F132" s="223" t="s">
        <v>205</v>
      </c>
      <c r="G132" s="221"/>
      <c r="H132" s="224">
        <v>4</v>
      </c>
      <c r="I132" s="225"/>
      <c r="J132" s="225"/>
      <c r="K132" s="221"/>
      <c r="L132" s="221"/>
      <c r="M132" s="226"/>
      <c r="N132" s="227"/>
      <c r="O132" s="228"/>
      <c r="P132" s="228"/>
      <c r="Q132" s="228"/>
      <c r="R132" s="228"/>
      <c r="S132" s="228"/>
      <c r="T132" s="228"/>
      <c r="U132" s="228"/>
      <c r="V132" s="228"/>
      <c r="W132" s="228"/>
      <c r="X132" s="229"/>
      <c r="Y132" s="13"/>
      <c r="Z132" s="13"/>
      <c r="AA132" s="13"/>
      <c r="AB132" s="13"/>
      <c r="AC132" s="13"/>
      <c r="AD132" s="13"/>
      <c r="AE132" s="13"/>
      <c r="AT132" s="230" t="s">
        <v>130</v>
      </c>
      <c r="AU132" s="230" t="s">
        <v>80</v>
      </c>
      <c r="AV132" s="13" t="s">
        <v>80</v>
      </c>
      <c r="AW132" s="13" t="s">
        <v>5</v>
      </c>
      <c r="AX132" s="13" t="s">
        <v>78</v>
      </c>
      <c r="AY132" s="230" t="s">
        <v>117</v>
      </c>
    </row>
    <row r="133" s="12" customFormat="1" ht="22.8" customHeight="1">
      <c r="A133" s="12"/>
      <c r="B133" s="182"/>
      <c r="C133" s="183"/>
      <c r="D133" s="184" t="s">
        <v>72</v>
      </c>
      <c r="E133" s="197" t="s">
        <v>175</v>
      </c>
      <c r="F133" s="197" t="s">
        <v>206</v>
      </c>
      <c r="G133" s="183"/>
      <c r="H133" s="183"/>
      <c r="I133" s="186"/>
      <c r="J133" s="186"/>
      <c r="K133" s="198">
        <f>BK133</f>
        <v>0</v>
      </c>
      <c r="L133" s="183"/>
      <c r="M133" s="188"/>
      <c r="N133" s="189"/>
      <c r="O133" s="190"/>
      <c r="P133" s="190"/>
      <c r="Q133" s="191">
        <f>SUM(Q134:Q138)</f>
        <v>0</v>
      </c>
      <c r="R133" s="191">
        <f>SUM(R134:R138)</f>
        <v>0</v>
      </c>
      <c r="S133" s="190"/>
      <c r="T133" s="192">
        <f>SUM(T134:T138)</f>
        <v>0</v>
      </c>
      <c r="U133" s="190"/>
      <c r="V133" s="192">
        <f>SUM(V134:V138)</f>
        <v>0.53454000000000002</v>
      </c>
      <c r="W133" s="190"/>
      <c r="X133" s="193">
        <f>SUM(X134:X138)</f>
        <v>0</v>
      </c>
      <c r="Y133" s="12"/>
      <c r="Z133" s="12"/>
      <c r="AA133" s="12"/>
      <c r="AB133" s="12"/>
      <c r="AC133" s="12"/>
      <c r="AD133" s="12"/>
      <c r="AE133" s="12"/>
      <c r="AR133" s="194" t="s">
        <v>78</v>
      </c>
      <c r="AT133" s="195" t="s">
        <v>72</v>
      </c>
      <c r="AU133" s="195" t="s">
        <v>78</v>
      </c>
      <c r="AY133" s="194" t="s">
        <v>117</v>
      </c>
      <c r="BK133" s="196">
        <f>SUM(BK134:BK138)</f>
        <v>0</v>
      </c>
    </row>
    <row r="134" s="2" customFormat="1" ht="22.2" customHeight="1">
      <c r="A134" s="37"/>
      <c r="B134" s="38"/>
      <c r="C134" s="199" t="s">
        <v>207</v>
      </c>
      <c r="D134" s="199" t="s">
        <v>119</v>
      </c>
      <c r="E134" s="200" t="s">
        <v>208</v>
      </c>
      <c r="F134" s="201" t="s">
        <v>209</v>
      </c>
      <c r="G134" s="202" t="s">
        <v>210</v>
      </c>
      <c r="H134" s="203">
        <v>2</v>
      </c>
      <c r="I134" s="204"/>
      <c r="J134" s="204"/>
      <c r="K134" s="205">
        <f>ROUND(P134*H134,2)</f>
        <v>0</v>
      </c>
      <c r="L134" s="201" t="s">
        <v>123</v>
      </c>
      <c r="M134" s="43"/>
      <c r="N134" s="206" t="s">
        <v>20</v>
      </c>
      <c r="O134" s="207" t="s">
        <v>42</v>
      </c>
      <c r="P134" s="208">
        <f>I134+J134</f>
        <v>0</v>
      </c>
      <c r="Q134" s="208">
        <f>ROUND(I134*H134,2)</f>
        <v>0</v>
      </c>
      <c r="R134" s="208">
        <f>ROUND(J134*H134,2)</f>
        <v>0</v>
      </c>
      <c r="S134" s="83"/>
      <c r="T134" s="209">
        <f>S134*H134</f>
        <v>0</v>
      </c>
      <c r="U134" s="209">
        <v>0.039269999999999999</v>
      </c>
      <c r="V134" s="209">
        <f>U134*H134</f>
        <v>0.078539999999999999</v>
      </c>
      <c r="W134" s="209">
        <v>0</v>
      </c>
      <c r="X134" s="210">
        <f>W134*H134</f>
        <v>0</v>
      </c>
      <c r="Y134" s="37"/>
      <c r="Z134" s="37"/>
      <c r="AA134" s="37"/>
      <c r="AB134" s="37"/>
      <c r="AC134" s="37"/>
      <c r="AD134" s="37"/>
      <c r="AE134" s="37"/>
      <c r="AR134" s="211" t="s">
        <v>124</v>
      </c>
      <c r="AT134" s="211" t="s">
        <v>119</v>
      </c>
      <c r="AU134" s="211" t="s">
        <v>80</v>
      </c>
      <c r="AY134" s="16" t="s">
        <v>117</v>
      </c>
      <c r="BE134" s="212">
        <f>IF(O134="základní",K134,0)</f>
        <v>0</v>
      </c>
      <c r="BF134" s="212">
        <f>IF(O134="snížená",K134,0)</f>
        <v>0</v>
      </c>
      <c r="BG134" s="212">
        <f>IF(O134="zákl. přenesená",K134,0)</f>
        <v>0</v>
      </c>
      <c r="BH134" s="212">
        <f>IF(O134="sníž. přenesená",K134,0)</f>
        <v>0</v>
      </c>
      <c r="BI134" s="212">
        <f>IF(O134="nulová",K134,0)</f>
        <v>0</v>
      </c>
      <c r="BJ134" s="16" t="s">
        <v>78</v>
      </c>
      <c r="BK134" s="212">
        <f>ROUND(P134*H134,2)</f>
        <v>0</v>
      </c>
      <c r="BL134" s="16" t="s">
        <v>124</v>
      </c>
      <c r="BM134" s="211" t="s">
        <v>211</v>
      </c>
    </row>
    <row r="135" s="2" customFormat="1">
      <c r="A135" s="37"/>
      <c r="B135" s="38"/>
      <c r="C135" s="39"/>
      <c r="D135" s="213" t="s">
        <v>126</v>
      </c>
      <c r="E135" s="39"/>
      <c r="F135" s="214" t="s">
        <v>209</v>
      </c>
      <c r="G135" s="39"/>
      <c r="H135" s="39"/>
      <c r="I135" s="215"/>
      <c r="J135" s="215"/>
      <c r="K135" s="39"/>
      <c r="L135" s="39"/>
      <c r="M135" s="43"/>
      <c r="N135" s="216"/>
      <c r="O135" s="217"/>
      <c r="P135" s="83"/>
      <c r="Q135" s="83"/>
      <c r="R135" s="83"/>
      <c r="S135" s="83"/>
      <c r="T135" s="83"/>
      <c r="U135" s="83"/>
      <c r="V135" s="83"/>
      <c r="W135" s="83"/>
      <c r="X135" s="84"/>
      <c r="Y135" s="37"/>
      <c r="Z135" s="37"/>
      <c r="AA135" s="37"/>
      <c r="AB135" s="37"/>
      <c r="AC135" s="37"/>
      <c r="AD135" s="37"/>
      <c r="AE135" s="37"/>
      <c r="AT135" s="16" t="s">
        <v>126</v>
      </c>
      <c r="AU135" s="16" t="s">
        <v>80</v>
      </c>
    </row>
    <row r="136" s="2" customFormat="1">
      <c r="A136" s="37"/>
      <c r="B136" s="38"/>
      <c r="C136" s="39"/>
      <c r="D136" s="218" t="s">
        <v>128</v>
      </c>
      <c r="E136" s="39"/>
      <c r="F136" s="219" t="s">
        <v>212</v>
      </c>
      <c r="G136" s="39"/>
      <c r="H136" s="39"/>
      <c r="I136" s="215"/>
      <c r="J136" s="215"/>
      <c r="K136" s="39"/>
      <c r="L136" s="39"/>
      <c r="M136" s="43"/>
      <c r="N136" s="216"/>
      <c r="O136" s="217"/>
      <c r="P136" s="83"/>
      <c r="Q136" s="83"/>
      <c r="R136" s="83"/>
      <c r="S136" s="83"/>
      <c r="T136" s="83"/>
      <c r="U136" s="83"/>
      <c r="V136" s="83"/>
      <c r="W136" s="83"/>
      <c r="X136" s="84"/>
      <c r="Y136" s="37"/>
      <c r="Z136" s="37"/>
      <c r="AA136" s="37"/>
      <c r="AB136" s="37"/>
      <c r="AC136" s="37"/>
      <c r="AD136" s="37"/>
      <c r="AE136" s="37"/>
      <c r="AT136" s="16" t="s">
        <v>128</v>
      </c>
      <c r="AU136" s="16" t="s">
        <v>80</v>
      </c>
    </row>
    <row r="137" s="2" customFormat="1" ht="22.2" customHeight="1">
      <c r="A137" s="37"/>
      <c r="B137" s="38"/>
      <c r="C137" s="232" t="s">
        <v>213</v>
      </c>
      <c r="D137" s="232" t="s">
        <v>191</v>
      </c>
      <c r="E137" s="233" t="s">
        <v>214</v>
      </c>
      <c r="F137" s="234" t="s">
        <v>215</v>
      </c>
      <c r="G137" s="235" t="s">
        <v>210</v>
      </c>
      <c r="H137" s="236">
        <v>2</v>
      </c>
      <c r="I137" s="237"/>
      <c r="J137" s="238"/>
      <c r="K137" s="239">
        <f>ROUND(P137*H137,2)</f>
        <v>0</v>
      </c>
      <c r="L137" s="234" t="s">
        <v>123</v>
      </c>
      <c r="M137" s="240"/>
      <c r="N137" s="241" t="s">
        <v>20</v>
      </c>
      <c r="O137" s="207" t="s">
        <v>42</v>
      </c>
      <c r="P137" s="208">
        <f>I137+J137</f>
        <v>0</v>
      </c>
      <c r="Q137" s="208">
        <f>ROUND(I137*H137,2)</f>
        <v>0</v>
      </c>
      <c r="R137" s="208">
        <f>ROUND(J137*H137,2)</f>
        <v>0</v>
      </c>
      <c r="S137" s="83"/>
      <c r="T137" s="209">
        <f>S137*H137</f>
        <v>0</v>
      </c>
      <c r="U137" s="209">
        <v>0.22800000000000001</v>
      </c>
      <c r="V137" s="209">
        <f>U137*H137</f>
        <v>0.45600000000000002</v>
      </c>
      <c r="W137" s="209">
        <v>0</v>
      </c>
      <c r="X137" s="210">
        <f>W137*H137</f>
        <v>0</v>
      </c>
      <c r="Y137" s="37"/>
      <c r="Z137" s="37"/>
      <c r="AA137" s="37"/>
      <c r="AB137" s="37"/>
      <c r="AC137" s="37"/>
      <c r="AD137" s="37"/>
      <c r="AE137" s="37"/>
      <c r="AR137" s="211" t="s">
        <v>175</v>
      </c>
      <c r="AT137" s="211" t="s">
        <v>191</v>
      </c>
      <c r="AU137" s="211" t="s">
        <v>80</v>
      </c>
      <c r="AY137" s="16" t="s">
        <v>117</v>
      </c>
      <c r="BE137" s="212">
        <f>IF(O137="základní",K137,0)</f>
        <v>0</v>
      </c>
      <c r="BF137" s="212">
        <f>IF(O137="snížená",K137,0)</f>
        <v>0</v>
      </c>
      <c r="BG137" s="212">
        <f>IF(O137="zákl. přenesená",K137,0)</f>
        <v>0</v>
      </c>
      <c r="BH137" s="212">
        <f>IF(O137="sníž. přenesená",K137,0)</f>
        <v>0</v>
      </c>
      <c r="BI137" s="212">
        <f>IF(O137="nulová",K137,0)</f>
        <v>0</v>
      </c>
      <c r="BJ137" s="16" t="s">
        <v>78</v>
      </c>
      <c r="BK137" s="212">
        <f>ROUND(P137*H137,2)</f>
        <v>0</v>
      </c>
      <c r="BL137" s="16" t="s">
        <v>124</v>
      </c>
      <c r="BM137" s="211" t="s">
        <v>216</v>
      </c>
    </row>
    <row r="138" s="2" customFormat="1">
      <c r="A138" s="37"/>
      <c r="B138" s="38"/>
      <c r="C138" s="39"/>
      <c r="D138" s="213" t="s">
        <v>126</v>
      </c>
      <c r="E138" s="39"/>
      <c r="F138" s="214" t="s">
        <v>215</v>
      </c>
      <c r="G138" s="39"/>
      <c r="H138" s="39"/>
      <c r="I138" s="215"/>
      <c r="J138" s="215"/>
      <c r="K138" s="39"/>
      <c r="L138" s="39"/>
      <c r="M138" s="43"/>
      <c r="N138" s="216"/>
      <c r="O138" s="217"/>
      <c r="P138" s="83"/>
      <c r="Q138" s="83"/>
      <c r="R138" s="83"/>
      <c r="S138" s="83"/>
      <c r="T138" s="83"/>
      <c r="U138" s="83"/>
      <c r="V138" s="83"/>
      <c r="W138" s="83"/>
      <c r="X138" s="84"/>
      <c r="Y138" s="37"/>
      <c r="Z138" s="37"/>
      <c r="AA138" s="37"/>
      <c r="AB138" s="37"/>
      <c r="AC138" s="37"/>
      <c r="AD138" s="37"/>
      <c r="AE138" s="37"/>
      <c r="AT138" s="16" t="s">
        <v>126</v>
      </c>
      <c r="AU138" s="16" t="s">
        <v>80</v>
      </c>
    </row>
    <row r="139" s="12" customFormat="1" ht="22.8" customHeight="1">
      <c r="A139" s="12"/>
      <c r="B139" s="182"/>
      <c r="C139" s="183"/>
      <c r="D139" s="184" t="s">
        <v>72</v>
      </c>
      <c r="E139" s="197" t="s">
        <v>217</v>
      </c>
      <c r="F139" s="197" t="s">
        <v>218</v>
      </c>
      <c r="G139" s="183"/>
      <c r="H139" s="183"/>
      <c r="I139" s="186"/>
      <c r="J139" s="186"/>
      <c r="K139" s="198">
        <f>BK139</f>
        <v>0</v>
      </c>
      <c r="L139" s="183"/>
      <c r="M139" s="188"/>
      <c r="N139" s="189"/>
      <c r="O139" s="190"/>
      <c r="P139" s="190"/>
      <c r="Q139" s="191">
        <f>SUM(Q140:Q142)</f>
        <v>0</v>
      </c>
      <c r="R139" s="191">
        <f>SUM(R140:R142)</f>
        <v>0</v>
      </c>
      <c r="S139" s="190"/>
      <c r="T139" s="192">
        <f>SUM(T140:T142)</f>
        <v>0</v>
      </c>
      <c r="U139" s="190"/>
      <c r="V139" s="192">
        <f>SUM(V140:V142)</f>
        <v>0</v>
      </c>
      <c r="W139" s="190"/>
      <c r="X139" s="193">
        <f>SUM(X140:X142)</f>
        <v>0</v>
      </c>
      <c r="Y139" s="12"/>
      <c r="Z139" s="12"/>
      <c r="AA139" s="12"/>
      <c r="AB139" s="12"/>
      <c r="AC139" s="12"/>
      <c r="AD139" s="12"/>
      <c r="AE139" s="12"/>
      <c r="AR139" s="194" t="s">
        <v>78</v>
      </c>
      <c r="AT139" s="195" t="s">
        <v>72</v>
      </c>
      <c r="AU139" s="195" t="s">
        <v>78</v>
      </c>
      <c r="AY139" s="194" t="s">
        <v>117</v>
      </c>
      <c r="BK139" s="196">
        <f>SUM(BK140:BK142)</f>
        <v>0</v>
      </c>
    </row>
    <row r="140" s="2" customFormat="1" ht="22.2" customHeight="1">
      <c r="A140" s="37"/>
      <c r="B140" s="38"/>
      <c r="C140" s="199" t="s">
        <v>219</v>
      </c>
      <c r="D140" s="199" t="s">
        <v>119</v>
      </c>
      <c r="E140" s="200" t="s">
        <v>220</v>
      </c>
      <c r="F140" s="201" t="s">
        <v>221</v>
      </c>
      <c r="G140" s="202" t="s">
        <v>194</v>
      </c>
      <c r="H140" s="203">
        <v>25.739000000000001</v>
      </c>
      <c r="I140" s="204"/>
      <c r="J140" s="204"/>
      <c r="K140" s="205">
        <f>ROUND(P140*H140,2)</f>
        <v>0</v>
      </c>
      <c r="L140" s="201" t="s">
        <v>123</v>
      </c>
      <c r="M140" s="43"/>
      <c r="N140" s="206" t="s">
        <v>20</v>
      </c>
      <c r="O140" s="207" t="s">
        <v>42</v>
      </c>
      <c r="P140" s="208">
        <f>I140+J140</f>
        <v>0</v>
      </c>
      <c r="Q140" s="208">
        <f>ROUND(I140*H140,2)</f>
        <v>0</v>
      </c>
      <c r="R140" s="208">
        <f>ROUND(J140*H140,2)</f>
        <v>0</v>
      </c>
      <c r="S140" s="83"/>
      <c r="T140" s="209">
        <f>S140*H140</f>
        <v>0</v>
      </c>
      <c r="U140" s="209">
        <v>0</v>
      </c>
      <c r="V140" s="209">
        <f>U140*H140</f>
        <v>0</v>
      </c>
      <c r="W140" s="209">
        <v>0</v>
      </c>
      <c r="X140" s="210">
        <f>W140*H140</f>
        <v>0</v>
      </c>
      <c r="Y140" s="37"/>
      <c r="Z140" s="37"/>
      <c r="AA140" s="37"/>
      <c r="AB140" s="37"/>
      <c r="AC140" s="37"/>
      <c r="AD140" s="37"/>
      <c r="AE140" s="37"/>
      <c r="AR140" s="211" t="s">
        <v>124</v>
      </c>
      <c r="AT140" s="211" t="s">
        <v>119</v>
      </c>
      <c r="AU140" s="211" t="s">
        <v>80</v>
      </c>
      <c r="AY140" s="16" t="s">
        <v>117</v>
      </c>
      <c r="BE140" s="212">
        <f>IF(O140="základní",K140,0)</f>
        <v>0</v>
      </c>
      <c r="BF140" s="212">
        <f>IF(O140="snížená",K140,0)</f>
        <v>0</v>
      </c>
      <c r="BG140" s="212">
        <f>IF(O140="zákl. přenesená",K140,0)</f>
        <v>0</v>
      </c>
      <c r="BH140" s="212">
        <f>IF(O140="sníž. přenesená",K140,0)</f>
        <v>0</v>
      </c>
      <c r="BI140" s="212">
        <f>IF(O140="nulová",K140,0)</f>
        <v>0</v>
      </c>
      <c r="BJ140" s="16" t="s">
        <v>78</v>
      </c>
      <c r="BK140" s="212">
        <f>ROUND(P140*H140,2)</f>
        <v>0</v>
      </c>
      <c r="BL140" s="16" t="s">
        <v>124</v>
      </c>
      <c r="BM140" s="211" t="s">
        <v>222</v>
      </c>
    </row>
    <row r="141" s="2" customFormat="1">
      <c r="A141" s="37"/>
      <c r="B141" s="38"/>
      <c r="C141" s="39"/>
      <c r="D141" s="213" t="s">
        <v>126</v>
      </c>
      <c r="E141" s="39"/>
      <c r="F141" s="214" t="s">
        <v>223</v>
      </c>
      <c r="G141" s="39"/>
      <c r="H141" s="39"/>
      <c r="I141" s="215"/>
      <c r="J141" s="215"/>
      <c r="K141" s="39"/>
      <c r="L141" s="39"/>
      <c r="M141" s="43"/>
      <c r="N141" s="216"/>
      <c r="O141" s="217"/>
      <c r="P141" s="83"/>
      <c r="Q141" s="83"/>
      <c r="R141" s="83"/>
      <c r="S141" s="83"/>
      <c r="T141" s="83"/>
      <c r="U141" s="83"/>
      <c r="V141" s="83"/>
      <c r="W141" s="83"/>
      <c r="X141" s="84"/>
      <c r="Y141" s="37"/>
      <c r="Z141" s="37"/>
      <c r="AA141" s="37"/>
      <c r="AB141" s="37"/>
      <c r="AC141" s="37"/>
      <c r="AD141" s="37"/>
      <c r="AE141" s="37"/>
      <c r="AT141" s="16" t="s">
        <v>126</v>
      </c>
      <c r="AU141" s="16" t="s">
        <v>80</v>
      </c>
    </row>
    <row r="142" s="2" customFormat="1">
      <c r="A142" s="37"/>
      <c r="B142" s="38"/>
      <c r="C142" s="39"/>
      <c r="D142" s="218" t="s">
        <v>128</v>
      </c>
      <c r="E142" s="39"/>
      <c r="F142" s="219" t="s">
        <v>224</v>
      </c>
      <c r="G142" s="39"/>
      <c r="H142" s="39"/>
      <c r="I142" s="215"/>
      <c r="J142" s="215"/>
      <c r="K142" s="39"/>
      <c r="L142" s="39"/>
      <c r="M142" s="43"/>
      <c r="N142" s="216"/>
      <c r="O142" s="217"/>
      <c r="P142" s="83"/>
      <c r="Q142" s="83"/>
      <c r="R142" s="83"/>
      <c r="S142" s="83"/>
      <c r="T142" s="83"/>
      <c r="U142" s="83"/>
      <c r="V142" s="83"/>
      <c r="W142" s="83"/>
      <c r="X142" s="84"/>
      <c r="Y142" s="37"/>
      <c r="Z142" s="37"/>
      <c r="AA142" s="37"/>
      <c r="AB142" s="37"/>
      <c r="AC142" s="37"/>
      <c r="AD142" s="37"/>
      <c r="AE142" s="37"/>
      <c r="AT142" s="16" t="s">
        <v>128</v>
      </c>
      <c r="AU142" s="16" t="s">
        <v>80</v>
      </c>
    </row>
    <row r="143" s="12" customFormat="1" ht="25.92" customHeight="1">
      <c r="A143" s="12"/>
      <c r="B143" s="182"/>
      <c r="C143" s="183"/>
      <c r="D143" s="184" t="s">
        <v>72</v>
      </c>
      <c r="E143" s="185" t="s">
        <v>225</v>
      </c>
      <c r="F143" s="185" t="s">
        <v>226</v>
      </c>
      <c r="G143" s="183"/>
      <c r="H143" s="183"/>
      <c r="I143" s="186"/>
      <c r="J143" s="186"/>
      <c r="K143" s="187">
        <f>BK143</f>
        <v>0</v>
      </c>
      <c r="L143" s="183"/>
      <c r="M143" s="188"/>
      <c r="N143" s="189"/>
      <c r="O143" s="190"/>
      <c r="P143" s="190"/>
      <c r="Q143" s="191">
        <f>SUM(Q144:Q147)</f>
        <v>0</v>
      </c>
      <c r="R143" s="191">
        <f>SUM(R144:R147)</f>
        <v>0</v>
      </c>
      <c r="S143" s="190"/>
      <c r="T143" s="192">
        <f>SUM(T144:T147)</f>
        <v>0</v>
      </c>
      <c r="U143" s="190"/>
      <c r="V143" s="192">
        <f>SUM(V144:V147)</f>
        <v>0</v>
      </c>
      <c r="W143" s="190"/>
      <c r="X143" s="193">
        <f>SUM(X144:X147)</f>
        <v>0</v>
      </c>
      <c r="Y143" s="12"/>
      <c r="Z143" s="12"/>
      <c r="AA143" s="12"/>
      <c r="AB143" s="12"/>
      <c r="AC143" s="12"/>
      <c r="AD143" s="12"/>
      <c r="AE143" s="12"/>
      <c r="AR143" s="194" t="s">
        <v>124</v>
      </c>
      <c r="AT143" s="195" t="s">
        <v>72</v>
      </c>
      <c r="AU143" s="195" t="s">
        <v>73</v>
      </c>
      <c r="AY143" s="194" t="s">
        <v>117</v>
      </c>
      <c r="BK143" s="196">
        <f>SUM(BK144:BK147)</f>
        <v>0</v>
      </c>
    </row>
    <row r="144" s="2" customFormat="1" ht="22.2" customHeight="1">
      <c r="A144" s="37"/>
      <c r="B144" s="38"/>
      <c r="C144" s="199" t="s">
        <v>9</v>
      </c>
      <c r="D144" s="199" t="s">
        <v>119</v>
      </c>
      <c r="E144" s="200" t="s">
        <v>227</v>
      </c>
      <c r="F144" s="201" t="s">
        <v>228</v>
      </c>
      <c r="G144" s="202" t="s">
        <v>229</v>
      </c>
      <c r="H144" s="203">
        <v>3</v>
      </c>
      <c r="I144" s="204"/>
      <c r="J144" s="204"/>
      <c r="K144" s="205">
        <f>ROUND(P144*H144,2)</f>
        <v>0</v>
      </c>
      <c r="L144" s="201" t="s">
        <v>123</v>
      </c>
      <c r="M144" s="43"/>
      <c r="N144" s="206" t="s">
        <v>20</v>
      </c>
      <c r="O144" s="207" t="s">
        <v>42</v>
      </c>
      <c r="P144" s="208">
        <f>I144+J144</f>
        <v>0</v>
      </c>
      <c r="Q144" s="208">
        <f>ROUND(I144*H144,2)</f>
        <v>0</v>
      </c>
      <c r="R144" s="208">
        <f>ROUND(J144*H144,2)</f>
        <v>0</v>
      </c>
      <c r="S144" s="83"/>
      <c r="T144" s="209">
        <f>S144*H144</f>
        <v>0</v>
      </c>
      <c r="U144" s="209">
        <v>0</v>
      </c>
      <c r="V144" s="209">
        <f>U144*H144</f>
        <v>0</v>
      </c>
      <c r="W144" s="209">
        <v>0</v>
      </c>
      <c r="X144" s="210">
        <f>W144*H144</f>
        <v>0</v>
      </c>
      <c r="Y144" s="37"/>
      <c r="Z144" s="37"/>
      <c r="AA144" s="37"/>
      <c r="AB144" s="37"/>
      <c r="AC144" s="37"/>
      <c r="AD144" s="37"/>
      <c r="AE144" s="37"/>
      <c r="AR144" s="211" t="s">
        <v>230</v>
      </c>
      <c r="AT144" s="211" t="s">
        <v>119</v>
      </c>
      <c r="AU144" s="211" t="s">
        <v>78</v>
      </c>
      <c r="AY144" s="16" t="s">
        <v>117</v>
      </c>
      <c r="BE144" s="212">
        <f>IF(O144="základní",K144,0)</f>
        <v>0</v>
      </c>
      <c r="BF144" s="212">
        <f>IF(O144="snížená",K144,0)</f>
        <v>0</v>
      </c>
      <c r="BG144" s="212">
        <f>IF(O144="zákl. přenesená",K144,0)</f>
        <v>0</v>
      </c>
      <c r="BH144" s="212">
        <f>IF(O144="sníž. přenesená",K144,0)</f>
        <v>0</v>
      </c>
      <c r="BI144" s="212">
        <f>IF(O144="nulová",K144,0)</f>
        <v>0</v>
      </c>
      <c r="BJ144" s="16" t="s">
        <v>78</v>
      </c>
      <c r="BK144" s="212">
        <f>ROUND(P144*H144,2)</f>
        <v>0</v>
      </c>
      <c r="BL144" s="16" t="s">
        <v>230</v>
      </c>
      <c r="BM144" s="211" t="s">
        <v>231</v>
      </c>
    </row>
    <row r="145" s="2" customFormat="1">
      <c r="A145" s="37"/>
      <c r="B145" s="38"/>
      <c r="C145" s="39"/>
      <c r="D145" s="213" t="s">
        <v>126</v>
      </c>
      <c r="E145" s="39"/>
      <c r="F145" s="214" t="s">
        <v>232</v>
      </c>
      <c r="G145" s="39"/>
      <c r="H145" s="39"/>
      <c r="I145" s="215"/>
      <c r="J145" s="215"/>
      <c r="K145" s="39"/>
      <c r="L145" s="39"/>
      <c r="M145" s="43"/>
      <c r="N145" s="216"/>
      <c r="O145" s="217"/>
      <c r="P145" s="83"/>
      <c r="Q145" s="83"/>
      <c r="R145" s="83"/>
      <c r="S145" s="83"/>
      <c r="T145" s="83"/>
      <c r="U145" s="83"/>
      <c r="V145" s="83"/>
      <c r="W145" s="83"/>
      <c r="X145" s="84"/>
      <c r="Y145" s="37"/>
      <c r="Z145" s="37"/>
      <c r="AA145" s="37"/>
      <c r="AB145" s="37"/>
      <c r="AC145" s="37"/>
      <c r="AD145" s="37"/>
      <c r="AE145" s="37"/>
      <c r="AT145" s="16" t="s">
        <v>126</v>
      </c>
      <c r="AU145" s="16" t="s">
        <v>78</v>
      </c>
    </row>
    <row r="146" s="2" customFormat="1">
      <c r="A146" s="37"/>
      <c r="B146" s="38"/>
      <c r="C146" s="39"/>
      <c r="D146" s="218" t="s">
        <v>128</v>
      </c>
      <c r="E146" s="39"/>
      <c r="F146" s="219" t="s">
        <v>233</v>
      </c>
      <c r="G146" s="39"/>
      <c r="H146" s="39"/>
      <c r="I146" s="215"/>
      <c r="J146" s="215"/>
      <c r="K146" s="39"/>
      <c r="L146" s="39"/>
      <c r="M146" s="43"/>
      <c r="N146" s="216"/>
      <c r="O146" s="217"/>
      <c r="P146" s="83"/>
      <c r="Q146" s="83"/>
      <c r="R146" s="83"/>
      <c r="S146" s="83"/>
      <c r="T146" s="83"/>
      <c r="U146" s="83"/>
      <c r="V146" s="83"/>
      <c r="W146" s="83"/>
      <c r="X146" s="84"/>
      <c r="Y146" s="37"/>
      <c r="Z146" s="37"/>
      <c r="AA146" s="37"/>
      <c r="AB146" s="37"/>
      <c r="AC146" s="37"/>
      <c r="AD146" s="37"/>
      <c r="AE146" s="37"/>
      <c r="AT146" s="16" t="s">
        <v>128</v>
      </c>
      <c r="AU146" s="16" t="s">
        <v>78</v>
      </c>
    </row>
    <row r="147" s="13" customFormat="1">
      <c r="A147" s="13"/>
      <c r="B147" s="220"/>
      <c r="C147" s="221"/>
      <c r="D147" s="213" t="s">
        <v>130</v>
      </c>
      <c r="E147" s="222" t="s">
        <v>20</v>
      </c>
      <c r="F147" s="223" t="s">
        <v>139</v>
      </c>
      <c r="G147" s="221"/>
      <c r="H147" s="224">
        <v>3</v>
      </c>
      <c r="I147" s="225"/>
      <c r="J147" s="225"/>
      <c r="K147" s="221"/>
      <c r="L147" s="221"/>
      <c r="M147" s="226"/>
      <c r="N147" s="242"/>
      <c r="O147" s="243"/>
      <c r="P147" s="243"/>
      <c r="Q147" s="243"/>
      <c r="R147" s="243"/>
      <c r="S147" s="243"/>
      <c r="T147" s="243"/>
      <c r="U147" s="243"/>
      <c r="V147" s="243"/>
      <c r="W147" s="243"/>
      <c r="X147" s="244"/>
      <c r="Y147" s="13"/>
      <c r="Z147" s="13"/>
      <c r="AA147" s="13"/>
      <c r="AB147" s="13"/>
      <c r="AC147" s="13"/>
      <c r="AD147" s="13"/>
      <c r="AE147" s="13"/>
      <c r="AT147" s="230" t="s">
        <v>130</v>
      </c>
      <c r="AU147" s="230" t="s">
        <v>78</v>
      </c>
      <c r="AV147" s="13" t="s">
        <v>80</v>
      </c>
      <c r="AW147" s="13" t="s">
        <v>5</v>
      </c>
      <c r="AX147" s="13" t="s">
        <v>78</v>
      </c>
      <c r="AY147" s="230" t="s">
        <v>117</v>
      </c>
    </row>
    <row r="148" s="2" customFormat="1" ht="6.96" customHeight="1">
      <c r="A148" s="37"/>
      <c r="B148" s="58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43"/>
      <c r="N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</sheetData>
  <sheetProtection sheet="1" autoFilter="0" formatColumns="0" formatRows="0" objects="1" scenarios="1" spinCount="100000" saltValue="pUDQyWoZPZ4KveXRF9wEQ/M9uJrYci/NCogq6GmGoD0i/E0PMfhuTK4BFoqu8zM8/j1g5YHFkCKLUl2jeM7R0Q==" hashValue="6io0YMGkDCXmeSlXVsseXuL9zD0X19DCMMPKC0CerKwxO2lk2TmOYFIPVU4sscjTMCiZROE/ccwczSS1hZXeAg==" algorithmName="SHA-512" password="CC35"/>
  <autoFilter ref="C82:L147"/>
  <mergeCells count="6">
    <mergeCell ref="E7:H7"/>
    <mergeCell ref="E16:H16"/>
    <mergeCell ref="E25:H25"/>
    <mergeCell ref="E48:H48"/>
    <mergeCell ref="E75:H75"/>
    <mergeCell ref="M2:Z2"/>
  </mergeCells>
  <hyperlinks>
    <hyperlink ref="F88" r:id="rId1" display="https://podminky.urs.cz/item/CS_URS_2023_02/111211101"/>
    <hyperlink ref="F92" r:id="rId2" display="https://podminky.urs.cz/item/CS_URS_2023_02/114203101"/>
    <hyperlink ref="F96" r:id="rId3" display="https://podminky.urs.cz/item/CS_URS_2023_02/114203201"/>
    <hyperlink ref="F105" r:id="rId4" display="https://podminky.urs.cz/item/CS_URS_2023_02/216905111"/>
    <hyperlink ref="F110" r:id="rId5" display="https://podminky.urs.cz/item/CS_URS_2023_02/451571111"/>
    <hyperlink ref="F114" r:id="rId6" display="https://podminky.urs.cz/item/CS_URS_2023_02/451571312"/>
    <hyperlink ref="F118" r:id="rId7" display="https://podminky.urs.cz/item/CS_URS_2023_02/465517317"/>
    <hyperlink ref="F123" r:id="rId8" display="https://podminky.urs.cz/item/CS_URS_2023_02/636195311"/>
    <hyperlink ref="F136" r:id="rId9" display="https://podminky.urs.cz/item/CS_URS_2023_02/894414211"/>
    <hyperlink ref="F142" r:id="rId10" display="https://podminky.urs.cz/item/CS_URS_2023_02/998318011"/>
    <hyperlink ref="F146" r:id="rId11" display="https://podminky.urs.cz/item/CS_URS_2023_02/HZS21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5" customWidth="1"/>
    <col min="2" max="2" width="1.710938" style="245" customWidth="1"/>
    <col min="3" max="4" width="5.003906" style="245" customWidth="1"/>
    <col min="5" max="5" width="11.71094" style="245" customWidth="1"/>
    <col min="6" max="6" width="9.140625" style="245" customWidth="1"/>
    <col min="7" max="7" width="5.003906" style="245" customWidth="1"/>
    <col min="8" max="8" width="77.85156" style="245" customWidth="1"/>
    <col min="9" max="10" width="20.00391" style="245" customWidth="1"/>
    <col min="11" max="11" width="1.710938" style="245" customWidth="1"/>
  </cols>
  <sheetData>
    <row r="1" s="1" customFormat="1" ht="37.5" customHeight="1"/>
    <row r="2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="14" customFormat="1" ht="45" customHeight="1">
      <c r="B3" s="249"/>
      <c r="C3" s="250" t="s">
        <v>234</v>
      </c>
      <c r="D3" s="250"/>
      <c r="E3" s="250"/>
      <c r="F3" s="250"/>
      <c r="G3" s="250"/>
      <c r="H3" s="250"/>
      <c r="I3" s="250"/>
      <c r="J3" s="250"/>
      <c r="K3" s="251"/>
    </row>
    <row r="4" s="1" customFormat="1" ht="25.5" customHeight="1">
      <c r="B4" s="252"/>
      <c r="C4" s="253" t="s">
        <v>235</v>
      </c>
      <c r="D4" s="253"/>
      <c r="E4" s="253"/>
      <c r="F4" s="253"/>
      <c r="G4" s="253"/>
      <c r="H4" s="253"/>
      <c r="I4" s="253"/>
      <c r="J4" s="253"/>
      <c r="K4" s="254"/>
    </row>
    <row r="5" s="1" customFormat="1" ht="5.25" customHeight="1">
      <c r="B5" s="252"/>
      <c r="C5" s="255"/>
      <c r="D5" s="255"/>
      <c r="E5" s="255"/>
      <c r="F5" s="255"/>
      <c r="G5" s="255"/>
      <c r="H5" s="255"/>
      <c r="I5" s="255"/>
      <c r="J5" s="255"/>
      <c r="K5" s="254"/>
    </row>
    <row r="6" s="1" customFormat="1" ht="15" customHeight="1">
      <c r="B6" s="252"/>
      <c r="C6" s="256" t="s">
        <v>236</v>
      </c>
      <c r="D6" s="256"/>
      <c r="E6" s="256"/>
      <c r="F6" s="256"/>
      <c r="G6" s="256"/>
      <c r="H6" s="256"/>
      <c r="I6" s="256"/>
      <c r="J6" s="256"/>
      <c r="K6" s="254"/>
    </row>
    <row r="7" s="1" customFormat="1" ht="15" customHeight="1">
      <c r="B7" s="257"/>
      <c r="C7" s="256" t="s">
        <v>237</v>
      </c>
      <c r="D7" s="256"/>
      <c r="E7" s="256"/>
      <c r="F7" s="256"/>
      <c r="G7" s="256"/>
      <c r="H7" s="256"/>
      <c r="I7" s="256"/>
      <c r="J7" s="256"/>
      <c r="K7" s="254"/>
    </row>
    <row r="8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="1" customFormat="1" ht="15" customHeight="1">
      <c r="B9" s="257"/>
      <c r="C9" s="256" t="s">
        <v>238</v>
      </c>
      <c r="D9" s="256"/>
      <c r="E9" s="256"/>
      <c r="F9" s="256"/>
      <c r="G9" s="256"/>
      <c r="H9" s="256"/>
      <c r="I9" s="256"/>
      <c r="J9" s="256"/>
      <c r="K9" s="254"/>
    </row>
    <row r="10" s="1" customFormat="1" ht="15" customHeight="1">
      <c r="B10" s="257"/>
      <c r="C10" s="256"/>
      <c r="D10" s="256" t="s">
        <v>239</v>
      </c>
      <c r="E10" s="256"/>
      <c r="F10" s="256"/>
      <c r="G10" s="256"/>
      <c r="H10" s="256"/>
      <c r="I10" s="256"/>
      <c r="J10" s="256"/>
      <c r="K10" s="254"/>
    </row>
    <row r="11" s="1" customFormat="1" ht="15" customHeight="1">
      <c r="B11" s="257"/>
      <c r="C11" s="258"/>
      <c r="D11" s="256" t="s">
        <v>240</v>
      </c>
      <c r="E11" s="256"/>
      <c r="F11" s="256"/>
      <c r="G11" s="256"/>
      <c r="H11" s="256"/>
      <c r="I11" s="256"/>
      <c r="J11" s="256"/>
      <c r="K11" s="254"/>
    </row>
    <row r="12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="1" customFormat="1" ht="15" customHeight="1">
      <c r="B13" s="257"/>
      <c r="C13" s="258"/>
      <c r="D13" s="259" t="s">
        <v>241</v>
      </c>
      <c r="E13" s="256"/>
      <c r="F13" s="256"/>
      <c r="G13" s="256"/>
      <c r="H13" s="256"/>
      <c r="I13" s="256"/>
      <c r="J13" s="256"/>
      <c r="K13" s="254"/>
    </row>
    <row r="14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="1" customFormat="1" ht="15" customHeight="1">
      <c r="B15" s="257"/>
      <c r="C15" s="258"/>
      <c r="D15" s="256" t="s">
        <v>242</v>
      </c>
      <c r="E15" s="256"/>
      <c r="F15" s="256"/>
      <c r="G15" s="256"/>
      <c r="H15" s="256"/>
      <c r="I15" s="256"/>
      <c r="J15" s="256"/>
      <c r="K15" s="254"/>
    </row>
    <row r="16" s="1" customFormat="1" ht="15" customHeight="1">
      <c r="B16" s="257"/>
      <c r="C16" s="258"/>
      <c r="D16" s="256" t="s">
        <v>243</v>
      </c>
      <c r="E16" s="256"/>
      <c r="F16" s="256"/>
      <c r="G16" s="256"/>
      <c r="H16" s="256"/>
      <c r="I16" s="256"/>
      <c r="J16" s="256"/>
      <c r="K16" s="254"/>
    </row>
    <row r="17" s="1" customFormat="1" ht="15" customHeight="1">
      <c r="B17" s="257"/>
      <c r="C17" s="258"/>
      <c r="D17" s="256" t="s">
        <v>244</v>
      </c>
      <c r="E17" s="256"/>
      <c r="F17" s="256"/>
      <c r="G17" s="256"/>
      <c r="H17" s="256"/>
      <c r="I17" s="256"/>
      <c r="J17" s="256"/>
      <c r="K17" s="254"/>
    </row>
    <row r="18" s="1" customFormat="1" ht="15" customHeight="1">
      <c r="B18" s="257"/>
      <c r="C18" s="258"/>
      <c r="D18" s="258"/>
      <c r="E18" s="260" t="s">
        <v>77</v>
      </c>
      <c r="F18" s="256" t="s">
        <v>245</v>
      </c>
      <c r="G18" s="256"/>
      <c r="H18" s="256"/>
      <c r="I18" s="256"/>
      <c r="J18" s="256"/>
      <c r="K18" s="254"/>
    </row>
    <row r="19" s="1" customFormat="1" ht="15" customHeight="1">
      <c r="B19" s="257"/>
      <c r="C19" s="258"/>
      <c r="D19" s="258"/>
      <c r="E19" s="260" t="s">
        <v>246</v>
      </c>
      <c r="F19" s="256" t="s">
        <v>247</v>
      </c>
      <c r="G19" s="256"/>
      <c r="H19" s="256"/>
      <c r="I19" s="256"/>
      <c r="J19" s="256"/>
      <c r="K19" s="254"/>
    </row>
    <row r="20" s="1" customFormat="1" ht="15" customHeight="1">
      <c r="B20" s="257"/>
      <c r="C20" s="258"/>
      <c r="D20" s="258"/>
      <c r="E20" s="260" t="s">
        <v>248</v>
      </c>
      <c r="F20" s="256" t="s">
        <v>249</v>
      </c>
      <c r="G20" s="256"/>
      <c r="H20" s="256"/>
      <c r="I20" s="256"/>
      <c r="J20" s="256"/>
      <c r="K20" s="254"/>
    </row>
    <row r="21" s="1" customFormat="1" ht="15" customHeight="1">
      <c r="B21" s="257"/>
      <c r="C21" s="258"/>
      <c r="D21" s="258"/>
      <c r="E21" s="260" t="s">
        <v>250</v>
      </c>
      <c r="F21" s="256" t="s">
        <v>251</v>
      </c>
      <c r="G21" s="256"/>
      <c r="H21" s="256"/>
      <c r="I21" s="256"/>
      <c r="J21" s="256"/>
      <c r="K21" s="254"/>
    </row>
    <row r="22" s="1" customFormat="1" ht="15" customHeight="1">
      <c r="B22" s="257"/>
      <c r="C22" s="258"/>
      <c r="D22" s="258"/>
      <c r="E22" s="260" t="s">
        <v>252</v>
      </c>
      <c r="F22" s="256" t="s">
        <v>253</v>
      </c>
      <c r="G22" s="256"/>
      <c r="H22" s="256"/>
      <c r="I22" s="256"/>
      <c r="J22" s="256"/>
      <c r="K22" s="254"/>
    </row>
    <row r="23" s="1" customFormat="1" ht="15" customHeight="1">
      <c r="B23" s="257"/>
      <c r="C23" s="258"/>
      <c r="D23" s="258"/>
      <c r="E23" s="260" t="s">
        <v>254</v>
      </c>
      <c r="F23" s="256" t="s">
        <v>255</v>
      </c>
      <c r="G23" s="256"/>
      <c r="H23" s="256"/>
      <c r="I23" s="256"/>
      <c r="J23" s="256"/>
      <c r="K23" s="254"/>
    </row>
    <row r="24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="1" customFormat="1" ht="15" customHeight="1">
      <c r="B25" s="257"/>
      <c r="C25" s="256" t="s">
        <v>256</v>
      </c>
      <c r="D25" s="256"/>
      <c r="E25" s="256"/>
      <c r="F25" s="256"/>
      <c r="G25" s="256"/>
      <c r="H25" s="256"/>
      <c r="I25" s="256"/>
      <c r="J25" s="256"/>
      <c r="K25" s="254"/>
    </row>
    <row r="26" s="1" customFormat="1" ht="15" customHeight="1">
      <c r="B26" s="257"/>
      <c r="C26" s="256" t="s">
        <v>257</v>
      </c>
      <c r="D26" s="256"/>
      <c r="E26" s="256"/>
      <c r="F26" s="256"/>
      <c r="G26" s="256"/>
      <c r="H26" s="256"/>
      <c r="I26" s="256"/>
      <c r="J26" s="256"/>
      <c r="K26" s="254"/>
    </row>
    <row r="27" s="1" customFormat="1" ht="15" customHeight="1">
      <c r="B27" s="257"/>
      <c r="C27" s="256"/>
      <c r="D27" s="256" t="s">
        <v>258</v>
      </c>
      <c r="E27" s="256"/>
      <c r="F27" s="256"/>
      <c r="G27" s="256"/>
      <c r="H27" s="256"/>
      <c r="I27" s="256"/>
      <c r="J27" s="256"/>
      <c r="K27" s="254"/>
    </row>
    <row r="28" s="1" customFormat="1" ht="15" customHeight="1">
      <c r="B28" s="257"/>
      <c r="C28" s="258"/>
      <c r="D28" s="256" t="s">
        <v>259</v>
      </c>
      <c r="E28" s="256"/>
      <c r="F28" s="256"/>
      <c r="G28" s="256"/>
      <c r="H28" s="256"/>
      <c r="I28" s="256"/>
      <c r="J28" s="256"/>
      <c r="K28" s="254"/>
    </row>
    <row r="29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="1" customFormat="1" ht="15" customHeight="1">
      <c r="B30" s="257"/>
      <c r="C30" s="258"/>
      <c r="D30" s="256" t="s">
        <v>260</v>
      </c>
      <c r="E30" s="256"/>
      <c r="F30" s="256"/>
      <c r="G30" s="256"/>
      <c r="H30" s="256"/>
      <c r="I30" s="256"/>
      <c r="J30" s="256"/>
      <c r="K30" s="254"/>
    </row>
    <row r="31" s="1" customFormat="1" ht="15" customHeight="1">
      <c r="B31" s="257"/>
      <c r="C31" s="258"/>
      <c r="D31" s="256" t="s">
        <v>261</v>
      </c>
      <c r="E31" s="256"/>
      <c r="F31" s="256"/>
      <c r="G31" s="256"/>
      <c r="H31" s="256"/>
      <c r="I31" s="256"/>
      <c r="J31" s="256"/>
      <c r="K31" s="254"/>
    </row>
    <row r="32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="1" customFormat="1" ht="15" customHeight="1">
      <c r="B33" s="257"/>
      <c r="C33" s="258"/>
      <c r="D33" s="256" t="s">
        <v>262</v>
      </c>
      <c r="E33" s="256"/>
      <c r="F33" s="256"/>
      <c r="G33" s="256"/>
      <c r="H33" s="256"/>
      <c r="I33" s="256"/>
      <c r="J33" s="256"/>
      <c r="K33" s="254"/>
    </row>
    <row r="34" s="1" customFormat="1" ht="15" customHeight="1">
      <c r="B34" s="257"/>
      <c r="C34" s="258"/>
      <c r="D34" s="256" t="s">
        <v>263</v>
      </c>
      <c r="E34" s="256"/>
      <c r="F34" s="256"/>
      <c r="G34" s="256"/>
      <c r="H34" s="256"/>
      <c r="I34" s="256"/>
      <c r="J34" s="256"/>
      <c r="K34" s="254"/>
    </row>
    <row r="35" s="1" customFormat="1" ht="15" customHeight="1">
      <c r="B35" s="257"/>
      <c r="C35" s="258"/>
      <c r="D35" s="256" t="s">
        <v>264</v>
      </c>
      <c r="E35" s="256"/>
      <c r="F35" s="256"/>
      <c r="G35" s="256"/>
      <c r="H35" s="256"/>
      <c r="I35" s="256"/>
      <c r="J35" s="256"/>
      <c r="K35" s="254"/>
    </row>
    <row r="36" s="1" customFormat="1" ht="15" customHeight="1">
      <c r="B36" s="257"/>
      <c r="C36" s="258"/>
      <c r="D36" s="256"/>
      <c r="E36" s="259" t="s">
        <v>99</v>
      </c>
      <c r="F36" s="256"/>
      <c r="G36" s="256" t="s">
        <v>265</v>
      </c>
      <c r="H36" s="256"/>
      <c r="I36" s="256"/>
      <c r="J36" s="256"/>
      <c r="K36" s="254"/>
    </row>
    <row r="37" s="1" customFormat="1" ht="30.75" customHeight="1">
      <c r="B37" s="257"/>
      <c r="C37" s="258"/>
      <c r="D37" s="256"/>
      <c r="E37" s="259" t="s">
        <v>266</v>
      </c>
      <c r="F37" s="256"/>
      <c r="G37" s="256" t="s">
        <v>267</v>
      </c>
      <c r="H37" s="256"/>
      <c r="I37" s="256"/>
      <c r="J37" s="256"/>
      <c r="K37" s="254"/>
    </row>
    <row r="38" s="1" customFormat="1" ht="15" customHeight="1">
      <c r="B38" s="257"/>
      <c r="C38" s="258"/>
      <c r="D38" s="256"/>
      <c r="E38" s="259" t="s">
        <v>52</v>
      </c>
      <c r="F38" s="256"/>
      <c r="G38" s="256" t="s">
        <v>268</v>
      </c>
      <c r="H38" s="256"/>
      <c r="I38" s="256"/>
      <c r="J38" s="256"/>
      <c r="K38" s="254"/>
    </row>
    <row r="39" s="1" customFormat="1" ht="15" customHeight="1">
      <c r="B39" s="257"/>
      <c r="C39" s="258"/>
      <c r="D39" s="256"/>
      <c r="E39" s="259" t="s">
        <v>53</v>
      </c>
      <c r="F39" s="256"/>
      <c r="G39" s="256" t="s">
        <v>269</v>
      </c>
      <c r="H39" s="256"/>
      <c r="I39" s="256"/>
      <c r="J39" s="256"/>
      <c r="K39" s="254"/>
    </row>
    <row r="40" s="1" customFormat="1" ht="15" customHeight="1">
      <c r="B40" s="257"/>
      <c r="C40" s="258"/>
      <c r="D40" s="256"/>
      <c r="E40" s="259" t="s">
        <v>100</v>
      </c>
      <c r="F40" s="256"/>
      <c r="G40" s="256" t="s">
        <v>270</v>
      </c>
      <c r="H40" s="256"/>
      <c r="I40" s="256"/>
      <c r="J40" s="256"/>
      <c r="K40" s="254"/>
    </row>
    <row r="41" s="1" customFormat="1" ht="15" customHeight="1">
      <c r="B41" s="257"/>
      <c r="C41" s="258"/>
      <c r="D41" s="256"/>
      <c r="E41" s="259" t="s">
        <v>101</v>
      </c>
      <c r="F41" s="256"/>
      <c r="G41" s="256" t="s">
        <v>271</v>
      </c>
      <c r="H41" s="256"/>
      <c r="I41" s="256"/>
      <c r="J41" s="256"/>
      <c r="K41" s="254"/>
    </row>
    <row r="42" s="1" customFormat="1" ht="15" customHeight="1">
      <c r="B42" s="257"/>
      <c r="C42" s="258"/>
      <c r="D42" s="256"/>
      <c r="E42" s="259" t="s">
        <v>272</v>
      </c>
      <c r="F42" s="256"/>
      <c r="G42" s="256" t="s">
        <v>273</v>
      </c>
      <c r="H42" s="256"/>
      <c r="I42" s="256"/>
      <c r="J42" s="256"/>
      <c r="K42" s="254"/>
    </row>
    <row r="43" s="1" customFormat="1" ht="15" customHeight="1">
      <c r="B43" s="257"/>
      <c r="C43" s="258"/>
      <c r="D43" s="256"/>
      <c r="E43" s="259"/>
      <c r="F43" s="256"/>
      <c r="G43" s="256" t="s">
        <v>274</v>
      </c>
      <c r="H43" s="256"/>
      <c r="I43" s="256"/>
      <c r="J43" s="256"/>
      <c r="K43" s="254"/>
    </row>
    <row r="44" s="1" customFormat="1" ht="15" customHeight="1">
      <c r="B44" s="257"/>
      <c r="C44" s="258"/>
      <c r="D44" s="256"/>
      <c r="E44" s="259" t="s">
        <v>275</v>
      </c>
      <c r="F44" s="256"/>
      <c r="G44" s="256" t="s">
        <v>276</v>
      </c>
      <c r="H44" s="256"/>
      <c r="I44" s="256"/>
      <c r="J44" s="256"/>
      <c r="K44" s="254"/>
    </row>
    <row r="45" s="1" customFormat="1" ht="15" customHeight="1">
      <c r="B45" s="257"/>
      <c r="C45" s="258"/>
      <c r="D45" s="256"/>
      <c r="E45" s="259" t="s">
        <v>104</v>
      </c>
      <c r="F45" s="256"/>
      <c r="G45" s="256" t="s">
        <v>277</v>
      </c>
      <c r="H45" s="256"/>
      <c r="I45" s="256"/>
      <c r="J45" s="256"/>
      <c r="K45" s="254"/>
    </row>
    <row r="46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="1" customFormat="1" ht="15" customHeight="1">
      <c r="B47" s="257"/>
      <c r="C47" s="258"/>
      <c r="D47" s="256" t="s">
        <v>278</v>
      </c>
      <c r="E47" s="256"/>
      <c r="F47" s="256"/>
      <c r="G47" s="256"/>
      <c r="H47" s="256"/>
      <c r="I47" s="256"/>
      <c r="J47" s="256"/>
      <c r="K47" s="254"/>
    </row>
    <row r="48" s="1" customFormat="1" ht="15" customHeight="1">
      <c r="B48" s="257"/>
      <c r="C48" s="258"/>
      <c r="D48" s="258"/>
      <c r="E48" s="256" t="s">
        <v>279</v>
      </c>
      <c r="F48" s="256"/>
      <c r="G48" s="256"/>
      <c r="H48" s="256"/>
      <c r="I48" s="256"/>
      <c r="J48" s="256"/>
      <c r="K48" s="254"/>
    </row>
    <row r="49" s="1" customFormat="1" ht="15" customHeight="1">
      <c r="B49" s="257"/>
      <c r="C49" s="258"/>
      <c r="D49" s="258"/>
      <c r="E49" s="256" t="s">
        <v>280</v>
      </c>
      <c r="F49" s="256"/>
      <c r="G49" s="256"/>
      <c r="H49" s="256"/>
      <c r="I49" s="256"/>
      <c r="J49" s="256"/>
      <c r="K49" s="254"/>
    </row>
    <row r="50" s="1" customFormat="1" ht="15" customHeight="1">
      <c r="B50" s="257"/>
      <c r="C50" s="258"/>
      <c r="D50" s="258"/>
      <c r="E50" s="256" t="s">
        <v>281</v>
      </c>
      <c r="F50" s="256"/>
      <c r="G50" s="256"/>
      <c r="H50" s="256"/>
      <c r="I50" s="256"/>
      <c r="J50" s="256"/>
      <c r="K50" s="254"/>
    </row>
    <row r="51" s="1" customFormat="1" ht="15" customHeight="1">
      <c r="B51" s="257"/>
      <c r="C51" s="258"/>
      <c r="D51" s="256" t="s">
        <v>282</v>
      </c>
      <c r="E51" s="256"/>
      <c r="F51" s="256"/>
      <c r="G51" s="256"/>
      <c r="H51" s="256"/>
      <c r="I51" s="256"/>
      <c r="J51" s="256"/>
      <c r="K51" s="254"/>
    </row>
    <row r="52" s="1" customFormat="1" ht="25.5" customHeight="1">
      <c r="B52" s="252"/>
      <c r="C52" s="253" t="s">
        <v>283</v>
      </c>
      <c r="D52" s="253"/>
      <c r="E52" s="253"/>
      <c r="F52" s="253"/>
      <c r="G52" s="253"/>
      <c r="H52" s="253"/>
      <c r="I52" s="253"/>
      <c r="J52" s="253"/>
      <c r="K52" s="254"/>
    </row>
    <row r="53" s="1" customFormat="1" ht="5.25" customHeight="1">
      <c r="B53" s="252"/>
      <c r="C53" s="255"/>
      <c r="D53" s="255"/>
      <c r="E53" s="255"/>
      <c r="F53" s="255"/>
      <c r="G53" s="255"/>
      <c r="H53" s="255"/>
      <c r="I53" s="255"/>
      <c r="J53" s="255"/>
      <c r="K53" s="254"/>
    </row>
    <row r="54" s="1" customFormat="1" ht="15" customHeight="1">
      <c r="B54" s="252"/>
      <c r="C54" s="256" t="s">
        <v>284</v>
      </c>
      <c r="D54" s="256"/>
      <c r="E54" s="256"/>
      <c r="F54" s="256"/>
      <c r="G54" s="256"/>
      <c r="H54" s="256"/>
      <c r="I54" s="256"/>
      <c r="J54" s="256"/>
      <c r="K54" s="254"/>
    </row>
    <row r="55" s="1" customFormat="1" ht="15" customHeight="1">
      <c r="B55" s="252"/>
      <c r="C55" s="256" t="s">
        <v>285</v>
      </c>
      <c r="D55" s="256"/>
      <c r="E55" s="256"/>
      <c r="F55" s="256"/>
      <c r="G55" s="256"/>
      <c r="H55" s="256"/>
      <c r="I55" s="256"/>
      <c r="J55" s="256"/>
      <c r="K55" s="254"/>
    </row>
    <row r="56" s="1" customFormat="1" ht="12.75" customHeight="1">
      <c r="B56" s="252"/>
      <c r="C56" s="256"/>
      <c r="D56" s="256"/>
      <c r="E56" s="256"/>
      <c r="F56" s="256"/>
      <c r="G56" s="256"/>
      <c r="H56" s="256"/>
      <c r="I56" s="256"/>
      <c r="J56" s="256"/>
      <c r="K56" s="254"/>
    </row>
    <row r="57" s="1" customFormat="1" ht="15" customHeight="1">
      <c r="B57" s="252"/>
      <c r="C57" s="256" t="s">
        <v>286</v>
      </c>
      <c r="D57" s="256"/>
      <c r="E57" s="256"/>
      <c r="F57" s="256"/>
      <c r="G57" s="256"/>
      <c r="H57" s="256"/>
      <c r="I57" s="256"/>
      <c r="J57" s="256"/>
      <c r="K57" s="254"/>
    </row>
    <row r="58" s="1" customFormat="1" ht="15" customHeight="1">
      <c r="B58" s="252"/>
      <c r="C58" s="258"/>
      <c r="D58" s="256" t="s">
        <v>287</v>
      </c>
      <c r="E58" s="256"/>
      <c r="F58" s="256"/>
      <c r="G58" s="256"/>
      <c r="H58" s="256"/>
      <c r="I58" s="256"/>
      <c r="J58" s="256"/>
      <c r="K58" s="254"/>
    </row>
    <row r="59" s="1" customFormat="1" ht="15" customHeight="1">
      <c r="B59" s="252"/>
      <c r="C59" s="258"/>
      <c r="D59" s="256" t="s">
        <v>288</v>
      </c>
      <c r="E59" s="256"/>
      <c r="F59" s="256"/>
      <c r="G59" s="256"/>
      <c r="H59" s="256"/>
      <c r="I59" s="256"/>
      <c r="J59" s="256"/>
      <c r="K59" s="254"/>
    </row>
    <row r="60" s="1" customFormat="1" ht="15" customHeight="1">
      <c r="B60" s="252"/>
      <c r="C60" s="258"/>
      <c r="D60" s="256" t="s">
        <v>289</v>
      </c>
      <c r="E60" s="256"/>
      <c r="F60" s="256"/>
      <c r="G60" s="256"/>
      <c r="H60" s="256"/>
      <c r="I60" s="256"/>
      <c r="J60" s="256"/>
      <c r="K60" s="254"/>
    </row>
    <row r="61" s="1" customFormat="1" ht="15" customHeight="1">
      <c r="B61" s="252"/>
      <c r="C61" s="258"/>
      <c r="D61" s="256" t="s">
        <v>290</v>
      </c>
      <c r="E61" s="256"/>
      <c r="F61" s="256"/>
      <c r="G61" s="256"/>
      <c r="H61" s="256"/>
      <c r="I61" s="256"/>
      <c r="J61" s="256"/>
      <c r="K61" s="254"/>
    </row>
    <row r="62" s="1" customFormat="1" ht="15" customHeight="1">
      <c r="B62" s="252"/>
      <c r="C62" s="258"/>
      <c r="D62" s="261" t="s">
        <v>291</v>
      </c>
      <c r="E62" s="261"/>
      <c r="F62" s="261"/>
      <c r="G62" s="261"/>
      <c r="H62" s="261"/>
      <c r="I62" s="261"/>
      <c r="J62" s="261"/>
      <c r="K62" s="254"/>
    </row>
    <row r="63" s="1" customFormat="1" ht="15" customHeight="1">
      <c r="B63" s="252"/>
      <c r="C63" s="258"/>
      <c r="D63" s="256" t="s">
        <v>292</v>
      </c>
      <c r="E63" s="256"/>
      <c r="F63" s="256"/>
      <c r="G63" s="256"/>
      <c r="H63" s="256"/>
      <c r="I63" s="256"/>
      <c r="J63" s="256"/>
      <c r="K63" s="254"/>
    </row>
    <row r="64" s="1" customFormat="1" ht="12.75" customHeight="1">
      <c r="B64" s="252"/>
      <c r="C64" s="258"/>
      <c r="D64" s="258"/>
      <c r="E64" s="262"/>
      <c r="F64" s="258"/>
      <c r="G64" s="258"/>
      <c r="H64" s="258"/>
      <c r="I64" s="258"/>
      <c r="J64" s="258"/>
      <c r="K64" s="254"/>
    </row>
    <row r="65" s="1" customFormat="1" ht="15" customHeight="1">
      <c r="B65" s="252"/>
      <c r="C65" s="258"/>
      <c r="D65" s="256" t="s">
        <v>293</v>
      </c>
      <c r="E65" s="256"/>
      <c r="F65" s="256"/>
      <c r="G65" s="256"/>
      <c r="H65" s="256"/>
      <c r="I65" s="256"/>
      <c r="J65" s="256"/>
      <c r="K65" s="254"/>
    </row>
    <row r="66" s="1" customFormat="1" ht="15" customHeight="1">
      <c r="B66" s="252"/>
      <c r="C66" s="258"/>
      <c r="D66" s="261" t="s">
        <v>294</v>
      </c>
      <c r="E66" s="261"/>
      <c r="F66" s="261"/>
      <c r="G66" s="261"/>
      <c r="H66" s="261"/>
      <c r="I66" s="261"/>
      <c r="J66" s="261"/>
      <c r="K66" s="254"/>
    </row>
    <row r="67" s="1" customFormat="1" ht="15" customHeight="1">
      <c r="B67" s="252"/>
      <c r="C67" s="258"/>
      <c r="D67" s="256" t="s">
        <v>295</v>
      </c>
      <c r="E67" s="256"/>
      <c r="F67" s="256"/>
      <c r="G67" s="256"/>
      <c r="H67" s="256"/>
      <c r="I67" s="256"/>
      <c r="J67" s="256"/>
      <c r="K67" s="254"/>
    </row>
    <row r="68" s="1" customFormat="1" ht="15" customHeight="1">
      <c r="B68" s="252"/>
      <c r="C68" s="258"/>
      <c r="D68" s="256" t="s">
        <v>296</v>
      </c>
      <c r="E68" s="256"/>
      <c r="F68" s="256"/>
      <c r="G68" s="256"/>
      <c r="H68" s="256"/>
      <c r="I68" s="256"/>
      <c r="J68" s="256"/>
      <c r="K68" s="254"/>
    </row>
    <row r="69" s="1" customFormat="1" ht="15" customHeight="1">
      <c r="B69" s="252"/>
      <c r="C69" s="258"/>
      <c r="D69" s="256" t="s">
        <v>297</v>
      </c>
      <c r="E69" s="256"/>
      <c r="F69" s="256"/>
      <c r="G69" s="256"/>
      <c r="H69" s="256"/>
      <c r="I69" s="256"/>
      <c r="J69" s="256"/>
      <c r="K69" s="254"/>
    </row>
    <row r="70" s="1" customFormat="1" ht="15" customHeight="1">
      <c r="B70" s="252"/>
      <c r="C70" s="258"/>
      <c r="D70" s="256" t="s">
        <v>298</v>
      </c>
      <c r="E70" s="256"/>
      <c r="F70" s="256"/>
      <c r="G70" s="256"/>
      <c r="H70" s="256"/>
      <c r="I70" s="256"/>
      <c r="J70" s="256"/>
      <c r="K70" s="254"/>
    </row>
    <row r="7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="1" customFormat="1" ht="45" customHeight="1">
      <c r="B75" s="271"/>
      <c r="C75" s="272" t="s">
        <v>299</v>
      </c>
      <c r="D75" s="272"/>
      <c r="E75" s="272"/>
      <c r="F75" s="272"/>
      <c r="G75" s="272"/>
      <c r="H75" s="272"/>
      <c r="I75" s="272"/>
      <c r="J75" s="272"/>
      <c r="K75" s="273"/>
    </row>
    <row r="76" s="1" customFormat="1" ht="17.25" customHeight="1">
      <c r="B76" s="271"/>
      <c r="C76" s="274" t="s">
        <v>300</v>
      </c>
      <c r="D76" s="274"/>
      <c r="E76" s="274"/>
      <c r="F76" s="274" t="s">
        <v>301</v>
      </c>
      <c r="G76" s="275"/>
      <c r="H76" s="274" t="s">
        <v>53</v>
      </c>
      <c r="I76" s="274" t="s">
        <v>56</v>
      </c>
      <c r="J76" s="274" t="s">
        <v>302</v>
      </c>
      <c r="K76" s="273"/>
    </row>
    <row r="77" s="1" customFormat="1" ht="17.25" customHeight="1">
      <c r="B77" s="271"/>
      <c r="C77" s="276" t="s">
        <v>303</v>
      </c>
      <c r="D77" s="276"/>
      <c r="E77" s="276"/>
      <c r="F77" s="277" t="s">
        <v>304</v>
      </c>
      <c r="G77" s="278"/>
      <c r="H77" s="276"/>
      <c r="I77" s="276"/>
      <c r="J77" s="276" t="s">
        <v>305</v>
      </c>
      <c r="K77" s="273"/>
    </row>
    <row r="78" s="1" customFormat="1" ht="5.25" customHeight="1">
      <c r="B78" s="271"/>
      <c r="C78" s="279"/>
      <c r="D78" s="279"/>
      <c r="E78" s="279"/>
      <c r="F78" s="279"/>
      <c r="G78" s="280"/>
      <c r="H78" s="279"/>
      <c r="I78" s="279"/>
      <c r="J78" s="279"/>
      <c r="K78" s="273"/>
    </row>
    <row r="79" s="1" customFormat="1" ht="15" customHeight="1">
      <c r="B79" s="271"/>
      <c r="C79" s="259" t="s">
        <v>52</v>
      </c>
      <c r="D79" s="281"/>
      <c r="E79" s="281"/>
      <c r="F79" s="282" t="s">
        <v>306</v>
      </c>
      <c r="G79" s="283"/>
      <c r="H79" s="259" t="s">
        <v>307</v>
      </c>
      <c r="I79" s="259" t="s">
        <v>308</v>
      </c>
      <c r="J79" s="259">
        <v>20</v>
      </c>
      <c r="K79" s="273"/>
    </row>
    <row r="80" s="1" customFormat="1" ht="15" customHeight="1">
      <c r="B80" s="271"/>
      <c r="C80" s="259" t="s">
        <v>309</v>
      </c>
      <c r="D80" s="259"/>
      <c r="E80" s="259"/>
      <c r="F80" s="282" t="s">
        <v>306</v>
      </c>
      <c r="G80" s="283"/>
      <c r="H80" s="259" t="s">
        <v>310</v>
      </c>
      <c r="I80" s="259" t="s">
        <v>308</v>
      </c>
      <c r="J80" s="259">
        <v>120</v>
      </c>
      <c r="K80" s="273"/>
    </row>
    <row r="81" s="1" customFormat="1" ht="15" customHeight="1">
      <c r="B81" s="284"/>
      <c r="C81" s="259" t="s">
        <v>311</v>
      </c>
      <c r="D81" s="259"/>
      <c r="E81" s="259"/>
      <c r="F81" s="282" t="s">
        <v>312</v>
      </c>
      <c r="G81" s="283"/>
      <c r="H81" s="259" t="s">
        <v>313</v>
      </c>
      <c r="I81" s="259" t="s">
        <v>308</v>
      </c>
      <c r="J81" s="259">
        <v>50</v>
      </c>
      <c r="K81" s="273"/>
    </row>
    <row r="82" s="1" customFormat="1" ht="15" customHeight="1">
      <c r="B82" s="284"/>
      <c r="C82" s="259" t="s">
        <v>314</v>
      </c>
      <c r="D82" s="259"/>
      <c r="E82" s="259"/>
      <c r="F82" s="282" t="s">
        <v>306</v>
      </c>
      <c r="G82" s="283"/>
      <c r="H82" s="259" t="s">
        <v>315</v>
      </c>
      <c r="I82" s="259" t="s">
        <v>316</v>
      </c>
      <c r="J82" s="259"/>
      <c r="K82" s="273"/>
    </row>
    <row r="83" s="1" customFormat="1" ht="15" customHeight="1">
      <c r="B83" s="284"/>
      <c r="C83" s="285" t="s">
        <v>317</v>
      </c>
      <c r="D83" s="285"/>
      <c r="E83" s="285"/>
      <c r="F83" s="286" t="s">
        <v>312</v>
      </c>
      <c r="G83" s="285"/>
      <c r="H83" s="285" t="s">
        <v>318</v>
      </c>
      <c r="I83" s="285" t="s">
        <v>308</v>
      </c>
      <c r="J83" s="285">
        <v>15</v>
      </c>
      <c r="K83" s="273"/>
    </row>
    <row r="84" s="1" customFormat="1" ht="15" customHeight="1">
      <c r="B84" s="284"/>
      <c r="C84" s="285" t="s">
        <v>319</v>
      </c>
      <c r="D84" s="285"/>
      <c r="E84" s="285"/>
      <c r="F84" s="286" t="s">
        <v>312</v>
      </c>
      <c r="G84" s="285"/>
      <c r="H84" s="285" t="s">
        <v>320</v>
      </c>
      <c r="I84" s="285" t="s">
        <v>308</v>
      </c>
      <c r="J84" s="285">
        <v>15</v>
      </c>
      <c r="K84" s="273"/>
    </row>
    <row r="85" s="1" customFormat="1" ht="15" customHeight="1">
      <c r="B85" s="284"/>
      <c r="C85" s="285" t="s">
        <v>321</v>
      </c>
      <c r="D85" s="285"/>
      <c r="E85" s="285"/>
      <c r="F85" s="286" t="s">
        <v>312</v>
      </c>
      <c r="G85" s="285"/>
      <c r="H85" s="285" t="s">
        <v>322</v>
      </c>
      <c r="I85" s="285" t="s">
        <v>308</v>
      </c>
      <c r="J85" s="285">
        <v>20</v>
      </c>
      <c r="K85" s="273"/>
    </row>
    <row r="86" s="1" customFormat="1" ht="15" customHeight="1">
      <c r="B86" s="284"/>
      <c r="C86" s="285" t="s">
        <v>323</v>
      </c>
      <c r="D86" s="285"/>
      <c r="E86" s="285"/>
      <c r="F86" s="286" t="s">
        <v>312</v>
      </c>
      <c r="G86" s="285"/>
      <c r="H86" s="285" t="s">
        <v>324</v>
      </c>
      <c r="I86" s="285" t="s">
        <v>308</v>
      </c>
      <c r="J86" s="285">
        <v>20</v>
      </c>
      <c r="K86" s="273"/>
    </row>
    <row r="87" s="1" customFormat="1" ht="15" customHeight="1">
      <c r="B87" s="284"/>
      <c r="C87" s="259" t="s">
        <v>325</v>
      </c>
      <c r="D87" s="259"/>
      <c r="E87" s="259"/>
      <c r="F87" s="282" t="s">
        <v>312</v>
      </c>
      <c r="G87" s="283"/>
      <c r="H87" s="259" t="s">
        <v>326</v>
      </c>
      <c r="I87" s="259" t="s">
        <v>308</v>
      </c>
      <c r="J87" s="259">
        <v>50</v>
      </c>
      <c r="K87" s="273"/>
    </row>
    <row r="88" s="1" customFormat="1" ht="15" customHeight="1">
      <c r="B88" s="284"/>
      <c r="C88" s="259" t="s">
        <v>327</v>
      </c>
      <c r="D88" s="259"/>
      <c r="E88" s="259"/>
      <c r="F88" s="282" t="s">
        <v>312</v>
      </c>
      <c r="G88" s="283"/>
      <c r="H88" s="259" t="s">
        <v>328</v>
      </c>
      <c r="I88" s="259" t="s">
        <v>308</v>
      </c>
      <c r="J88" s="259">
        <v>20</v>
      </c>
      <c r="K88" s="273"/>
    </row>
    <row r="89" s="1" customFormat="1" ht="15" customHeight="1">
      <c r="B89" s="284"/>
      <c r="C89" s="259" t="s">
        <v>329</v>
      </c>
      <c r="D89" s="259"/>
      <c r="E89" s="259"/>
      <c r="F89" s="282" t="s">
        <v>312</v>
      </c>
      <c r="G89" s="283"/>
      <c r="H89" s="259" t="s">
        <v>330</v>
      </c>
      <c r="I89" s="259" t="s">
        <v>308</v>
      </c>
      <c r="J89" s="259">
        <v>20</v>
      </c>
      <c r="K89" s="273"/>
    </row>
    <row r="90" s="1" customFormat="1" ht="15" customHeight="1">
      <c r="B90" s="284"/>
      <c r="C90" s="259" t="s">
        <v>331</v>
      </c>
      <c r="D90" s="259"/>
      <c r="E90" s="259"/>
      <c r="F90" s="282" t="s">
        <v>312</v>
      </c>
      <c r="G90" s="283"/>
      <c r="H90" s="259" t="s">
        <v>332</v>
      </c>
      <c r="I90" s="259" t="s">
        <v>308</v>
      </c>
      <c r="J90" s="259">
        <v>50</v>
      </c>
      <c r="K90" s="273"/>
    </row>
    <row r="91" s="1" customFormat="1" ht="15" customHeight="1">
      <c r="B91" s="284"/>
      <c r="C91" s="259" t="s">
        <v>333</v>
      </c>
      <c r="D91" s="259"/>
      <c r="E91" s="259"/>
      <c r="F91" s="282" t="s">
        <v>312</v>
      </c>
      <c r="G91" s="283"/>
      <c r="H91" s="259" t="s">
        <v>333</v>
      </c>
      <c r="I91" s="259" t="s">
        <v>308</v>
      </c>
      <c r="J91" s="259">
        <v>50</v>
      </c>
      <c r="K91" s="273"/>
    </row>
    <row r="92" s="1" customFormat="1" ht="15" customHeight="1">
      <c r="B92" s="284"/>
      <c r="C92" s="259" t="s">
        <v>334</v>
      </c>
      <c r="D92" s="259"/>
      <c r="E92" s="259"/>
      <c r="F92" s="282" t="s">
        <v>312</v>
      </c>
      <c r="G92" s="283"/>
      <c r="H92" s="259" t="s">
        <v>335</v>
      </c>
      <c r="I92" s="259" t="s">
        <v>308</v>
      </c>
      <c r="J92" s="259">
        <v>255</v>
      </c>
      <c r="K92" s="273"/>
    </row>
    <row r="93" s="1" customFormat="1" ht="15" customHeight="1">
      <c r="B93" s="284"/>
      <c r="C93" s="259" t="s">
        <v>336</v>
      </c>
      <c r="D93" s="259"/>
      <c r="E93" s="259"/>
      <c r="F93" s="282" t="s">
        <v>306</v>
      </c>
      <c r="G93" s="283"/>
      <c r="H93" s="259" t="s">
        <v>337</v>
      </c>
      <c r="I93" s="259" t="s">
        <v>338</v>
      </c>
      <c r="J93" s="259"/>
      <c r="K93" s="273"/>
    </row>
    <row r="94" s="1" customFormat="1" ht="15" customHeight="1">
      <c r="B94" s="284"/>
      <c r="C94" s="259" t="s">
        <v>339</v>
      </c>
      <c r="D94" s="259"/>
      <c r="E94" s="259"/>
      <c r="F94" s="282" t="s">
        <v>306</v>
      </c>
      <c r="G94" s="283"/>
      <c r="H94" s="259" t="s">
        <v>340</v>
      </c>
      <c r="I94" s="259" t="s">
        <v>341</v>
      </c>
      <c r="J94" s="259"/>
      <c r="K94" s="273"/>
    </row>
    <row r="95" s="1" customFormat="1" ht="15" customHeight="1">
      <c r="B95" s="284"/>
      <c r="C95" s="259" t="s">
        <v>342</v>
      </c>
      <c r="D95" s="259"/>
      <c r="E95" s="259"/>
      <c r="F95" s="282" t="s">
        <v>306</v>
      </c>
      <c r="G95" s="283"/>
      <c r="H95" s="259" t="s">
        <v>342</v>
      </c>
      <c r="I95" s="259" t="s">
        <v>341</v>
      </c>
      <c r="J95" s="259"/>
      <c r="K95" s="273"/>
    </row>
    <row r="96" s="1" customFormat="1" ht="15" customHeight="1">
      <c r="B96" s="284"/>
      <c r="C96" s="259" t="s">
        <v>37</v>
      </c>
      <c r="D96" s="259"/>
      <c r="E96" s="259"/>
      <c r="F96" s="282" t="s">
        <v>306</v>
      </c>
      <c r="G96" s="283"/>
      <c r="H96" s="259" t="s">
        <v>343</v>
      </c>
      <c r="I96" s="259" t="s">
        <v>341</v>
      </c>
      <c r="J96" s="259"/>
      <c r="K96" s="273"/>
    </row>
    <row r="97" s="1" customFormat="1" ht="15" customHeight="1">
      <c r="B97" s="284"/>
      <c r="C97" s="259" t="s">
        <v>47</v>
      </c>
      <c r="D97" s="259"/>
      <c r="E97" s="259"/>
      <c r="F97" s="282" t="s">
        <v>306</v>
      </c>
      <c r="G97" s="283"/>
      <c r="H97" s="259" t="s">
        <v>344</v>
      </c>
      <c r="I97" s="259" t="s">
        <v>341</v>
      </c>
      <c r="J97" s="259"/>
      <c r="K97" s="273"/>
    </row>
    <row r="98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="1" customFormat="1" ht="45" customHeight="1">
      <c r="B102" s="271"/>
      <c r="C102" s="272" t="s">
        <v>345</v>
      </c>
      <c r="D102" s="272"/>
      <c r="E102" s="272"/>
      <c r="F102" s="272"/>
      <c r="G102" s="272"/>
      <c r="H102" s="272"/>
      <c r="I102" s="272"/>
      <c r="J102" s="272"/>
      <c r="K102" s="273"/>
    </row>
    <row r="103" s="1" customFormat="1" ht="17.25" customHeight="1">
      <c r="B103" s="271"/>
      <c r="C103" s="274" t="s">
        <v>300</v>
      </c>
      <c r="D103" s="274"/>
      <c r="E103" s="274"/>
      <c r="F103" s="274" t="s">
        <v>301</v>
      </c>
      <c r="G103" s="275"/>
      <c r="H103" s="274" t="s">
        <v>53</v>
      </c>
      <c r="I103" s="274" t="s">
        <v>56</v>
      </c>
      <c r="J103" s="274" t="s">
        <v>302</v>
      </c>
      <c r="K103" s="273"/>
    </row>
    <row r="104" s="1" customFormat="1" ht="17.25" customHeight="1">
      <c r="B104" s="271"/>
      <c r="C104" s="276" t="s">
        <v>303</v>
      </c>
      <c r="D104" s="276"/>
      <c r="E104" s="276"/>
      <c r="F104" s="277" t="s">
        <v>304</v>
      </c>
      <c r="G104" s="278"/>
      <c r="H104" s="276"/>
      <c r="I104" s="276"/>
      <c r="J104" s="276" t="s">
        <v>305</v>
      </c>
      <c r="K104" s="273"/>
    </row>
    <row r="105" s="1" customFormat="1" ht="5.25" customHeight="1">
      <c r="B105" s="271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="1" customFormat="1" ht="15" customHeight="1">
      <c r="B106" s="271"/>
      <c r="C106" s="259" t="s">
        <v>52</v>
      </c>
      <c r="D106" s="281"/>
      <c r="E106" s="281"/>
      <c r="F106" s="282" t="s">
        <v>306</v>
      </c>
      <c r="G106" s="259"/>
      <c r="H106" s="259" t="s">
        <v>346</v>
      </c>
      <c r="I106" s="259" t="s">
        <v>308</v>
      </c>
      <c r="J106" s="259">
        <v>20</v>
      </c>
      <c r="K106" s="273"/>
    </row>
    <row r="107" s="1" customFormat="1" ht="15" customHeight="1">
      <c r="B107" s="271"/>
      <c r="C107" s="259" t="s">
        <v>309</v>
      </c>
      <c r="D107" s="259"/>
      <c r="E107" s="259"/>
      <c r="F107" s="282" t="s">
        <v>306</v>
      </c>
      <c r="G107" s="259"/>
      <c r="H107" s="259" t="s">
        <v>346</v>
      </c>
      <c r="I107" s="259" t="s">
        <v>308</v>
      </c>
      <c r="J107" s="259">
        <v>120</v>
      </c>
      <c r="K107" s="273"/>
    </row>
    <row r="108" s="1" customFormat="1" ht="15" customHeight="1">
      <c r="B108" s="284"/>
      <c r="C108" s="259" t="s">
        <v>311</v>
      </c>
      <c r="D108" s="259"/>
      <c r="E108" s="259"/>
      <c r="F108" s="282" t="s">
        <v>312</v>
      </c>
      <c r="G108" s="259"/>
      <c r="H108" s="259" t="s">
        <v>346</v>
      </c>
      <c r="I108" s="259" t="s">
        <v>308</v>
      </c>
      <c r="J108" s="259">
        <v>50</v>
      </c>
      <c r="K108" s="273"/>
    </row>
    <row r="109" s="1" customFormat="1" ht="15" customHeight="1">
      <c r="B109" s="284"/>
      <c r="C109" s="259" t="s">
        <v>314</v>
      </c>
      <c r="D109" s="259"/>
      <c r="E109" s="259"/>
      <c r="F109" s="282" t="s">
        <v>306</v>
      </c>
      <c r="G109" s="259"/>
      <c r="H109" s="259" t="s">
        <v>346</v>
      </c>
      <c r="I109" s="259" t="s">
        <v>316</v>
      </c>
      <c r="J109" s="259"/>
      <c r="K109" s="273"/>
    </row>
    <row r="110" s="1" customFormat="1" ht="15" customHeight="1">
      <c r="B110" s="284"/>
      <c r="C110" s="259" t="s">
        <v>325</v>
      </c>
      <c r="D110" s="259"/>
      <c r="E110" s="259"/>
      <c r="F110" s="282" t="s">
        <v>312</v>
      </c>
      <c r="G110" s="259"/>
      <c r="H110" s="259" t="s">
        <v>346</v>
      </c>
      <c r="I110" s="259" t="s">
        <v>308</v>
      </c>
      <c r="J110" s="259">
        <v>50</v>
      </c>
      <c r="K110" s="273"/>
    </row>
    <row r="111" s="1" customFormat="1" ht="15" customHeight="1">
      <c r="B111" s="284"/>
      <c r="C111" s="259" t="s">
        <v>333</v>
      </c>
      <c r="D111" s="259"/>
      <c r="E111" s="259"/>
      <c r="F111" s="282" t="s">
        <v>312</v>
      </c>
      <c r="G111" s="259"/>
      <c r="H111" s="259" t="s">
        <v>346</v>
      </c>
      <c r="I111" s="259" t="s">
        <v>308</v>
      </c>
      <c r="J111" s="259">
        <v>50</v>
      </c>
      <c r="K111" s="273"/>
    </row>
    <row r="112" s="1" customFormat="1" ht="15" customHeight="1">
      <c r="B112" s="284"/>
      <c r="C112" s="259" t="s">
        <v>331</v>
      </c>
      <c r="D112" s="259"/>
      <c r="E112" s="259"/>
      <c r="F112" s="282" t="s">
        <v>312</v>
      </c>
      <c r="G112" s="259"/>
      <c r="H112" s="259" t="s">
        <v>346</v>
      </c>
      <c r="I112" s="259" t="s">
        <v>308</v>
      </c>
      <c r="J112" s="259">
        <v>50</v>
      </c>
      <c r="K112" s="273"/>
    </row>
    <row r="113" s="1" customFormat="1" ht="15" customHeight="1">
      <c r="B113" s="284"/>
      <c r="C113" s="259" t="s">
        <v>52</v>
      </c>
      <c r="D113" s="259"/>
      <c r="E113" s="259"/>
      <c r="F113" s="282" t="s">
        <v>306</v>
      </c>
      <c r="G113" s="259"/>
      <c r="H113" s="259" t="s">
        <v>347</v>
      </c>
      <c r="I113" s="259" t="s">
        <v>308</v>
      </c>
      <c r="J113" s="259">
        <v>20</v>
      </c>
      <c r="K113" s="273"/>
    </row>
    <row r="114" s="1" customFormat="1" ht="15" customHeight="1">
      <c r="B114" s="284"/>
      <c r="C114" s="259" t="s">
        <v>348</v>
      </c>
      <c r="D114" s="259"/>
      <c r="E114" s="259"/>
      <c r="F114" s="282" t="s">
        <v>306</v>
      </c>
      <c r="G114" s="259"/>
      <c r="H114" s="259" t="s">
        <v>349</v>
      </c>
      <c r="I114" s="259" t="s">
        <v>308</v>
      </c>
      <c r="J114" s="259">
        <v>120</v>
      </c>
      <c r="K114" s="273"/>
    </row>
    <row r="115" s="1" customFormat="1" ht="15" customHeight="1">
      <c r="B115" s="284"/>
      <c r="C115" s="259" t="s">
        <v>37</v>
      </c>
      <c r="D115" s="259"/>
      <c r="E115" s="259"/>
      <c r="F115" s="282" t="s">
        <v>306</v>
      </c>
      <c r="G115" s="259"/>
      <c r="H115" s="259" t="s">
        <v>350</v>
      </c>
      <c r="I115" s="259" t="s">
        <v>341</v>
      </c>
      <c r="J115" s="259"/>
      <c r="K115" s="273"/>
    </row>
    <row r="116" s="1" customFormat="1" ht="15" customHeight="1">
      <c r="B116" s="284"/>
      <c r="C116" s="259" t="s">
        <v>47</v>
      </c>
      <c r="D116" s="259"/>
      <c r="E116" s="259"/>
      <c r="F116" s="282" t="s">
        <v>306</v>
      </c>
      <c r="G116" s="259"/>
      <c r="H116" s="259" t="s">
        <v>351</v>
      </c>
      <c r="I116" s="259" t="s">
        <v>341</v>
      </c>
      <c r="J116" s="259"/>
      <c r="K116" s="273"/>
    </row>
    <row r="117" s="1" customFormat="1" ht="15" customHeight="1">
      <c r="B117" s="284"/>
      <c r="C117" s="259" t="s">
        <v>56</v>
      </c>
      <c r="D117" s="259"/>
      <c r="E117" s="259"/>
      <c r="F117" s="282" t="s">
        <v>306</v>
      </c>
      <c r="G117" s="259"/>
      <c r="H117" s="259" t="s">
        <v>352</v>
      </c>
      <c r="I117" s="259" t="s">
        <v>353</v>
      </c>
      <c r="J117" s="259"/>
      <c r="K117" s="273"/>
    </row>
    <row r="118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="1" customFormat="1" ht="45" customHeight="1">
      <c r="B122" s="300"/>
      <c r="C122" s="250" t="s">
        <v>354</v>
      </c>
      <c r="D122" s="250"/>
      <c r="E122" s="250"/>
      <c r="F122" s="250"/>
      <c r="G122" s="250"/>
      <c r="H122" s="250"/>
      <c r="I122" s="250"/>
      <c r="J122" s="250"/>
      <c r="K122" s="301"/>
    </row>
    <row r="123" s="1" customFormat="1" ht="17.25" customHeight="1">
      <c r="B123" s="302"/>
      <c r="C123" s="274" t="s">
        <v>300</v>
      </c>
      <c r="D123" s="274"/>
      <c r="E123" s="274"/>
      <c r="F123" s="274" t="s">
        <v>301</v>
      </c>
      <c r="G123" s="275"/>
      <c r="H123" s="274" t="s">
        <v>53</v>
      </c>
      <c r="I123" s="274" t="s">
        <v>56</v>
      </c>
      <c r="J123" s="274" t="s">
        <v>302</v>
      </c>
      <c r="K123" s="303"/>
    </row>
    <row r="124" s="1" customFormat="1" ht="17.25" customHeight="1">
      <c r="B124" s="302"/>
      <c r="C124" s="276" t="s">
        <v>303</v>
      </c>
      <c r="D124" s="276"/>
      <c r="E124" s="276"/>
      <c r="F124" s="277" t="s">
        <v>304</v>
      </c>
      <c r="G124" s="278"/>
      <c r="H124" s="276"/>
      <c r="I124" s="276"/>
      <c r="J124" s="276" t="s">
        <v>305</v>
      </c>
      <c r="K124" s="303"/>
    </row>
    <row r="125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="1" customFormat="1" ht="15" customHeight="1">
      <c r="B126" s="304"/>
      <c r="C126" s="259" t="s">
        <v>309</v>
      </c>
      <c r="D126" s="281"/>
      <c r="E126" s="281"/>
      <c r="F126" s="282" t="s">
        <v>306</v>
      </c>
      <c r="G126" s="259"/>
      <c r="H126" s="259" t="s">
        <v>346</v>
      </c>
      <c r="I126" s="259" t="s">
        <v>308</v>
      </c>
      <c r="J126" s="259">
        <v>120</v>
      </c>
      <c r="K126" s="307"/>
    </row>
    <row r="127" s="1" customFormat="1" ht="15" customHeight="1">
      <c r="B127" s="304"/>
      <c r="C127" s="259" t="s">
        <v>355</v>
      </c>
      <c r="D127" s="259"/>
      <c r="E127" s="259"/>
      <c r="F127" s="282" t="s">
        <v>306</v>
      </c>
      <c r="G127" s="259"/>
      <c r="H127" s="259" t="s">
        <v>356</v>
      </c>
      <c r="I127" s="259" t="s">
        <v>308</v>
      </c>
      <c r="J127" s="259" t="s">
        <v>357</v>
      </c>
      <c r="K127" s="307"/>
    </row>
    <row r="128" s="1" customFormat="1" ht="15" customHeight="1">
      <c r="B128" s="304"/>
      <c r="C128" s="259" t="s">
        <v>254</v>
      </c>
      <c r="D128" s="259"/>
      <c r="E128" s="259"/>
      <c r="F128" s="282" t="s">
        <v>306</v>
      </c>
      <c r="G128" s="259"/>
      <c r="H128" s="259" t="s">
        <v>358</v>
      </c>
      <c r="I128" s="259" t="s">
        <v>308</v>
      </c>
      <c r="J128" s="259" t="s">
        <v>357</v>
      </c>
      <c r="K128" s="307"/>
    </row>
    <row r="129" s="1" customFormat="1" ht="15" customHeight="1">
      <c r="B129" s="304"/>
      <c r="C129" s="259" t="s">
        <v>317</v>
      </c>
      <c r="D129" s="259"/>
      <c r="E129" s="259"/>
      <c r="F129" s="282" t="s">
        <v>312</v>
      </c>
      <c r="G129" s="259"/>
      <c r="H129" s="259" t="s">
        <v>318</v>
      </c>
      <c r="I129" s="259" t="s">
        <v>308</v>
      </c>
      <c r="J129" s="259">
        <v>15</v>
      </c>
      <c r="K129" s="307"/>
    </row>
    <row r="130" s="1" customFormat="1" ht="15" customHeight="1">
      <c r="B130" s="304"/>
      <c r="C130" s="285" t="s">
        <v>319</v>
      </c>
      <c r="D130" s="285"/>
      <c r="E130" s="285"/>
      <c r="F130" s="286" t="s">
        <v>312</v>
      </c>
      <c r="G130" s="285"/>
      <c r="H130" s="285" t="s">
        <v>320</v>
      </c>
      <c r="I130" s="285" t="s">
        <v>308</v>
      </c>
      <c r="J130" s="285">
        <v>15</v>
      </c>
      <c r="K130" s="307"/>
    </row>
    <row r="131" s="1" customFormat="1" ht="15" customHeight="1">
      <c r="B131" s="304"/>
      <c r="C131" s="285" t="s">
        <v>321</v>
      </c>
      <c r="D131" s="285"/>
      <c r="E131" s="285"/>
      <c r="F131" s="286" t="s">
        <v>312</v>
      </c>
      <c r="G131" s="285"/>
      <c r="H131" s="285" t="s">
        <v>322</v>
      </c>
      <c r="I131" s="285" t="s">
        <v>308</v>
      </c>
      <c r="J131" s="285">
        <v>20</v>
      </c>
      <c r="K131" s="307"/>
    </row>
    <row r="132" s="1" customFormat="1" ht="15" customHeight="1">
      <c r="B132" s="304"/>
      <c r="C132" s="285" t="s">
        <v>323</v>
      </c>
      <c r="D132" s="285"/>
      <c r="E132" s="285"/>
      <c r="F132" s="286" t="s">
        <v>312</v>
      </c>
      <c r="G132" s="285"/>
      <c r="H132" s="285" t="s">
        <v>324</v>
      </c>
      <c r="I132" s="285" t="s">
        <v>308</v>
      </c>
      <c r="J132" s="285">
        <v>20</v>
      </c>
      <c r="K132" s="307"/>
    </row>
    <row r="133" s="1" customFormat="1" ht="15" customHeight="1">
      <c r="B133" s="304"/>
      <c r="C133" s="259" t="s">
        <v>311</v>
      </c>
      <c r="D133" s="259"/>
      <c r="E133" s="259"/>
      <c r="F133" s="282" t="s">
        <v>312</v>
      </c>
      <c r="G133" s="259"/>
      <c r="H133" s="259" t="s">
        <v>346</v>
      </c>
      <c r="I133" s="259" t="s">
        <v>308</v>
      </c>
      <c r="J133" s="259">
        <v>50</v>
      </c>
      <c r="K133" s="307"/>
    </row>
    <row r="134" s="1" customFormat="1" ht="15" customHeight="1">
      <c r="B134" s="304"/>
      <c r="C134" s="259" t="s">
        <v>325</v>
      </c>
      <c r="D134" s="259"/>
      <c r="E134" s="259"/>
      <c r="F134" s="282" t="s">
        <v>312</v>
      </c>
      <c r="G134" s="259"/>
      <c r="H134" s="259" t="s">
        <v>346</v>
      </c>
      <c r="I134" s="259" t="s">
        <v>308</v>
      </c>
      <c r="J134" s="259">
        <v>50</v>
      </c>
      <c r="K134" s="307"/>
    </row>
    <row r="135" s="1" customFormat="1" ht="15" customHeight="1">
      <c r="B135" s="304"/>
      <c r="C135" s="259" t="s">
        <v>331</v>
      </c>
      <c r="D135" s="259"/>
      <c r="E135" s="259"/>
      <c r="F135" s="282" t="s">
        <v>312</v>
      </c>
      <c r="G135" s="259"/>
      <c r="H135" s="259" t="s">
        <v>346</v>
      </c>
      <c r="I135" s="259" t="s">
        <v>308</v>
      </c>
      <c r="J135" s="259">
        <v>50</v>
      </c>
      <c r="K135" s="307"/>
    </row>
    <row r="136" s="1" customFormat="1" ht="15" customHeight="1">
      <c r="B136" s="304"/>
      <c r="C136" s="259" t="s">
        <v>333</v>
      </c>
      <c r="D136" s="259"/>
      <c r="E136" s="259"/>
      <c r="F136" s="282" t="s">
        <v>312</v>
      </c>
      <c r="G136" s="259"/>
      <c r="H136" s="259" t="s">
        <v>346</v>
      </c>
      <c r="I136" s="259" t="s">
        <v>308</v>
      </c>
      <c r="J136" s="259">
        <v>50</v>
      </c>
      <c r="K136" s="307"/>
    </row>
    <row r="137" s="1" customFormat="1" ht="15" customHeight="1">
      <c r="B137" s="304"/>
      <c r="C137" s="259" t="s">
        <v>334</v>
      </c>
      <c r="D137" s="259"/>
      <c r="E137" s="259"/>
      <c r="F137" s="282" t="s">
        <v>312</v>
      </c>
      <c r="G137" s="259"/>
      <c r="H137" s="259" t="s">
        <v>359</v>
      </c>
      <c r="I137" s="259" t="s">
        <v>308</v>
      </c>
      <c r="J137" s="259">
        <v>255</v>
      </c>
      <c r="K137" s="307"/>
    </row>
    <row r="138" s="1" customFormat="1" ht="15" customHeight="1">
      <c r="B138" s="304"/>
      <c r="C138" s="259" t="s">
        <v>336</v>
      </c>
      <c r="D138" s="259"/>
      <c r="E138" s="259"/>
      <c r="F138" s="282" t="s">
        <v>306</v>
      </c>
      <c r="G138" s="259"/>
      <c r="H138" s="259" t="s">
        <v>360</v>
      </c>
      <c r="I138" s="259" t="s">
        <v>338</v>
      </c>
      <c r="J138" s="259"/>
      <c r="K138" s="307"/>
    </row>
    <row r="139" s="1" customFormat="1" ht="15" customHeight="1">
      <c r="B139" s="304"/>
      <c r="C139" s="259" t="s">
        <v>339</v>
      </c>
      <c r="D139" s="259"/>
      <c r="E139" s="259"/>
      <c r="F139" s="282" t="s">
        <v>306</v>
      </c>
      <c r="G139" s="259"/>
      <c r="H139" s="259" t="s">
        <v>361</v>
      </c>
      <c r="I139" s="259" t="s">
        <v>341</v>
      </c>
      <c r="J139" s="259"/>
      <c r="K139" s="307"/>
    </row>
    <row r="140" s="1" customFormat="1" ht="15" customHeight="1">
      <c r="B140" s="304"/>
      <c r="C140" s="259" t="s">
        <v>342</v>
      </c>
      <c r="D140" s="259"/>
      <c r="E140" s="259"/>
      <c r="F140" s="282" t="s">
        <v>306</v>
      </c>
      <c r="G140" s="259"/>
      <c r="H140" s="259" t="s">
        <v>342</v>
      </c>
      <c r="I140" s="259" t="s">
        <v>341</v>
      </c>
      <c r="J140" s="259"/>
      <c r="K140" s="307"/>
    </row>
    <row r="141" s="1" customFormat="1" ht="15" customHeight="1">
      <c r="B141" s="304"/>
      <c r="C141" s="259" t="s">
        <v>37</v>
      </c>
      <c r="D141" s="259"/>
      <c r="E141" s="259"/>
      <c r="F141" s="282" t="s">
        <v>306</v>
      </c>
      <c r="G141" s="259"/>
      <c r="H141" s="259" t="s">
        <v>362</v>
      </c>
      <c r="I141" s="259" t="s">
        <v>341</v>
      </c>
      <c r="J141" s="259"/>
      <c r="K141" s="307"/>
    </row>
    <row r="142" s="1" customFormat="1" ht="15" customHeight="1">
      <c r="B142" s="304"/>
      <c r="C142" s="259" t="s">
        <v>363</v>
      </c>
      <c r="D142" s="259"/>
      <c r="E142" s="259"/>
      <c r="F142" s="282" t="s">
        <v>306</v>
      </c>
      <c r="G142" s="259"/>
      <c r="H142" s="259" t="s">
        <v>364</v>
      </c>
      <c r="I142" s="259" t="s">
        <v>341</v>
      </c>
      <c r="J142" s="259"/>
      <c r="K142" s="307"/>
    </row>
    <row r="143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="1" customFormat="1" ht="45" customHeight="1">
      <c r="B147" s="271"/>
      <c r="C147" s="272" t="s">
        <v>365</v>
      </c>
      <c r="D147" s="272"/>
      <c r="E147" s="272"/>
      <c r="F147" s="272"/>
      <c r="G147" s="272"/>
      <c r="H147" s="272"/>
      <c r="I147" s="272"/>
      <c r="J147" s="272"/>
      <c r="K147" s="273"/>
    </row>
    <row r="148" s="1" customFormat="1" ht="17.25" customHeight="1">
      <c r="B148" s="271"/>
      <c r="C148" s="274" t="s">
        <v>300</v>
      </c>
      <c r="D148" s="274"/>
      <c r="E148" s="274"/>
      <c r="F148" s="274" t="s">
        <v>301</v>
      </c>
      <c r="G148" s="275"/>
      <c r="H148" s="274" t="s">
        <v>53</v>
      </c>
      <c r="I148" s="274" t="s">
        <v>56</v>
      </c>
      <c r="J148" s="274" t="s">
        <v>302</v>
      </c>
      <c r="K148" s="273"/>
    </row>
    <row r="149" s="1" customFormat="1" ht="17.25" customHeight="1">
      <c r="B149" s="271"/>
      <c r="C149" s="276" t="s">
        <v>303</v>
      </c>
      <c r="D149" s="276"/>
      <c r="E149" s="276"/>
      <c r="F149" s="277" t="s">
        <v>304</v>
      </c>
      <c r="G149" s="278"/>
      <c r="H149" s="276"/>
      <c r="I149" s="276"/>
      <c r="J149" s="276" t="s">
        <v>305</v>
      </c>
      <c r="K149" s="273"/>
    </row>
    <row r="150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="1" customFormat="1" ht="15" customHeight="1">
      <c r="B151" s="284"/>
      <c r="C151" s="311" t="s">
        <v>309</v>
      </c>
      <c r="D151" s="259"/>
      <c r="E151" s="259"/>
      <c r="F151" s="312" t="s">
        <v>306</v>
      </c>
      <c r="G151" s="259"/>
      <c r="H151" s="311" t="s">
        <v>346</v>
      </c>
      <c r="I151" s="311" t="s">
        <v>308</v>
      </c>
      <c r="J151" s="311">
        <v>120</v>
      </c>
      <c r="K151" s="307"/>
    </row>
    <row r="152" s="1" customFormat="1" ht="15" customHeight="1">
      <c r="B152" s="284"/>
      <c r="C152" s="311" t="s">
        <v>355</v>
      </c>
      <c r="D152" s="259"/>
      <c r="E152" s="259"/>
      <c r="F152" s="312" t="s">
        <v>306</v>
      </c>
      <c r="G152" s="259"/>
      <c r="H152" s="311" t="s">
        <v>366</v>
      </c>
      <c r="I152" s="311" t="s">
        <v>308</v>
      </c>
      <c r="J152" s="311" t="s">
        <v>357</v>
      </c>
      <c r="K152" s="307"/>
    </row>
    <row r="153" s="1" customFormat="1" ht="15" customHeight="1">
      <c r="B153" s="284"/>
      <c r="C153" s="311" t="s">
        <v>254</v>
      </c>
      <c r="D153" s="259"/>
      <c r="E153" s="259"/>
      <c r="F153" s="312" t="s">
        <v>306</v>
      </c>
      <c r="G153" s="259"/>
      <c r="H153" s="311" t="s">
        <v>367</v>
      </c>
      <c r="I153" s="311" t="s">
        <v>308</v>
      </c>
      <c r="J153" s="311" t="s">
        <v>357</v>
      </c>
      <c r="K153" s="307"/>
    </row>
    <row r="154" s="1" customFormat="1" ht="15" customHeight="1">
      <c r="B154" s="284"/>
      <c r="C154" s="311" t="s">
        <v>311</v>
      </c>
      <c r="D154" s="259"/>
      <c r="E154" s="259"/>
      <c r="F154" s="312" t="s">
        <v>312</v>
      </c>
      <c r="G154" s="259"/>
      <c r="H154" s="311" t="s">
        <v>346</v>
      </c>
      <c r="I154" s="311" t="s">
        <v>308</v>
      </c>
      <c r="J154" s="311">
        <v>50</v>
      </c>
      <c r="K154" s="307"/>
    </row>
    <row r="155" s="1" customFormat="1" ht="15" customHeight="1">
      <c r="B155" s="284"/>
      <c r="C155" s="311" t="s">
        <v>314</v>
      </c>
      <c r="D155" s="259"/>
      <c r="E155" s="259"/>
      <c r="F155" s="312" t="s">
        <v>306</v>
      </c>
      <c r="G155" s="259"/>
      <c r="H155" s="311" t="s">
        <v>346</v>
      </c>
      <c r="I155" s="311" t="s">
        <v>316</v>
      </c>
      <c r="J155" s="311"/>
      <c r="K155" s="307"/>
    </row>
    <row r="156" s="1" customFormat="1" ht="15" customHeight="1">
      <c r="B156" s="284"/>
      <c r="C156" s="311" t="s">
        <v>325</v>
      </c>
      <c r="D156" s="259"/>
      <c r="E156" s="259"/>
      <c r="F156" s="312" t="s">
        <v>312</v>
      </c>
      <c r="G156" s="259"/>
      <c r="H156" s="311" t="s">
        <v>346</v>
      </c>
      <c r="I156" s="311" t="s">
        <v>308</v>
      </c>
      <c r="J156" s="311">
        <v>50</v>
      </c>
      <c r="K156" s="307"/>
    </row>
    <row r="157" s="1" customFormat="1" ht="15" customHeight="1">
      <c r="B157" s="284"/>
      <c r="C157" s="311" t="s">
        <v>333</v>
      </c>
      <c r="D157" s="259"/>
      <c r="E157" s="259"/>
      <c r="F157" s="312" t="s">
        <v>312</v>
      </c>
      <c r="G157" s="259"/>
      <c r="H157" s="311" t="s">
        <v>346</v>
      </c>
      <c r="I157" s="311" t="s">
        <v>308</v>
      </c>
      <c r="J157" s="311">
        <v>50</v>
      </c>
      <c r="K157" s="307"/>
    </row>
    <row r="158" s="1" customFormat="1" ht="15" customHeight="1">
      <c r="B158" s="284"/>
      <c r="C158" s="311" t="s">
        <v>331</v>
      </c>
      <c r="D158" s="259"/>
      <c r="E158" s="259"/>
      <c r="F158" s="312" t="s">
        <v>312</v>
      </c>
      <c r="G158" s="259"/>
      <c r="H158" s="311" t="s">
        <v>346</v>
      </c>
      <c r="I158" s="311" t="s">
        <v>308</v>
      </c>
      <c r="J158" s="311">
        <v>50</v>
      </c>
      <c r="K158" s="307"/>
    </row>
    <row r="159" s="1" customFormat="1" ht="15" customHeight="1">
      <c r="B159" s="284"/>
      <c r="C159" s="311" t="s">
        <v>85</v>
      </c>
      <c r="D159" s="259"/>
      <c r="E159" s="259"/>
      <c r="F159" s="312" t="s">
        <v>306</v>
      </c>
      <c r="G159" s="259"/>
      <c r="H159" s="311" t="s">
        <v>368</v>
      </c>
      <c r="I159" s="311" t="s">
        <v>308</v>
      </c>
      <c r="J159" s="311" t="s">
        <v>369</v>
      </c>
      <c r="K159" s="307"/>
    </row>
    <row r="160" s="1" customFormat="1" ht="15" customHeight="1">
      <c r="B160" s="284"/>
      <c r="C160" s="311" t="s">
        <v>370</v>
      </c>
      <c r="D160" s="259"/>
      <c r="E160" s="259"/>
      <c r="F160" s="312" t="s">
        <v>306</v>
      </c>
      <c r="G160" s="259"/>
      <c r="H160" s="311" t="s">
        <v>371</v>
      </c>
      <c r="I160" s="311" t="s">
        <v>341</v>
      </c>
      <c r="J160" s="311"/>
      <c r="K160" s="307"/>
    </row>
    <row r="16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="1" customFormat="1" ht="45" customHeight="1">
      <c r="B165" s="249"/>
      <c r="C165" s="250" t="s">
        <v>372</v>
      </c>
      <c r="D165" s="250"/>
      <c r="E165" s="250"/>
      <c r="F165" s="250"/>
      <c r="G165" s="250"/>
      <c r="H165" s="250"/>
      <c r="I165" s="250"/>
      <c r="J165" s="250"/>
      <c r="K165" s="251"/>
    </row>
    <row r="166" s="1" customFormat="1" ht="17.25" customHeight="1">
      <c r="B166" s="249"/>
      <c r="C166" s="274" t="s">
        <v>300</v>
      </c>
      <c r="D166" s="274"/>
      <c r="E166" s="274"/>
      <c r="F166" s="274" t="s">
        <v>301</v>
      </c>
      <c r="G166" s="316"/>
      <c r="H166" s="317" t="s">
        <v>53</v>
      </c>
      <c r="I166" s="317" t="s">
        <v>56</v>
      </c>
      <c r="J166" s="274" t="s">
        <v>302</v>
      </c>
      <c r="K166" s="251"/>
    </row>
    <row r="167" s="1" customFormat="1" ht="17.25" customHeight="1">
      <c r="B167" s="252"/>
      <c r="C167" s="276" t="s">
        <v>303</v>
      </c>
      <c r="D167" s="276"/>
      <c r="E167" s="276"/>
      <c r="F167" s="277" t="s">
        <v>304</v>
      </c>
      <c r="G167" s="318"/>
      <c r="H167" s="319"/>
      <c r="I167" s="319"/>
      <c r="J167" s="276" t="s">
        <v>305</v>
      </c>
      <c r="K167" s="254"/>
    </row>
    <row r="168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="1" customFormat="1" ht="15" customHeight="1">
      <c r="B169" s="284"/>
      <c r="C169" s="259" t="s">
        <v>309</v>
      </c>
      <c r="D169" s="259"/>
      <c r="E169" s="259"/>
      <c r="F169" s="282" t="s">
        <v>306</v>
      </c>
      <c r="G169" s="259"/>
      <c r="H169" s="259" t="s">
        <v>346</v>
      </c>
      <c r="I169" s="259" t="s">
        <v>308</v>
      </c>
      <c r="J169" s="259">
        <v>120</v>
      </c>
      <c r="K169" s="307"/>
    </row>
    <row r="170" s="1" customFormat="1" ht="15" customHeight="1">
      <c r="B170" s="284"/>
      <c r="C170" s="259" t="s">
        <v>355</v>
      </c>
      <c r="D170" s="259"/>
      <c r="E170" s="259"/>
      <c r="F170" s="282" t="s">
        <v>306</v>
      </c>
      <c r="G170" s="259"/>
      <c r="H170" s="259" t="s">
        <v>356</v>
      </c>
      <c r="I170" s="259" t="s">
        <v>308</v>
      </c>
      <c r="J170" s="259" t="s">
        <v>357</v>
      </c>
      <c r="K170" s="307"/>
    </row>
    <row r="171" s="1" customFormat="1" ht="15" customHeight="1">
      <c r="B171" s="284"/>
      <c r="C171" s="259" t="s">
        <v>254</v>
      </c>
      <c r="D171" s="259"/>
      <c r="E171" s="259"/>
      <c r="F171" s="282" t="s">
        <v>306</v>
      </c>
      <c r="G171" s="259"/>
      <c r="H171" s="259" t="s">
        <v>373</v>
      </c>
      <c r="I171" s="259" t="s">
        <v>308</v>
      </c>
      <c r="J171" s="259" t="s">
        <v>357</v>
      </c>
      <c r="K171" s="307"/>
    </row>
    <row r="172" s="1" customFormat="1" ht="15" customHeight="1">
      <c r="B172" s="284"/>
      <c r="C172" s="259" t="s">
        <v>311</v>
      </c>
      <c r="D172" s="259"/>
      <c r="E172" s="259"/>
      <c r="F172" s="282" t="s">
        <v>312</v>
      </c>
      <c r="G172" s="259"/>
      <c r="H172" s="259" t="s">
        <v>373</v>
      </c>
      <c r="I172" s="259" t="s">
        <v>308</v>
      </c>
      <c r="J172" s="259">
        <v>50</v>
      </c>
      <c r="K172" s="307"/>
    </row>
    <row r="173" s="1" customFormat="1" ht="15" customHeight="1">
      <c r="B173" s="284"/>
      <c r="C173" s="259" t="s">
        <v>314</v>
      </c>
      <c r="D173" s="259"/>
      <c r="E173" s="259"/>
      <c r="F173" s="282" t="s">
        <v>306</v>
      </c>
      <c r="G173" s="259"/>
      <c r="H173" s="259" t="s">
        <v>373</v>
      </c>
      <c r="I173" s="259" t="s">
        <v>316</v>
      </c>
      <c r="J173" s="259"/>
      <c r="K173" s="307"/>
    </row>
    <row r="174" s="1" customFormat="1" ht="15" customHeight="1">
      <c r="B174" s="284"/>
      <c r="C174" s="259" t="s">
        <v>325</v>
      </c>
      <c r="D174" s="259"/>
      <c r="E174" s="259"/>
      <c r="F174" s="282" t="s">
        <v>312</v>
      </c>
      <c r="G174" s="259"/>
      <c r="H174" s="259" t="s">
        <v>373</v>
      </c>
      <c r="I174" s="259" t="s">
        <v>308</v>
      </c>
      <c r="J174" s="259">
        <v>50</v>
      </c>
      <c r="K174" s="307"/>
    </row>
    <row r="175" s="1" customFormat="1" ht="15" customHeight="1">
      <c r="B175" s="284"/>
      <c r="C175" s="259" t="s">
        <v>333</v>
      </c>
      <c r="D175" s="259"/>
      <c r="E175" s="259"/>
      <c r="F175" s="282" t="s">
        <v>312</v>
      </c>
      <c r="G175" s="259"/>
      <c r="H175" s="259" t="s">
        <v>373</v>
      </c>
      <c r="I175" s="259" t="s">
        <v>308</v>
      </c>
      <c r="J175" s="259">
        <v>50</v>
      </c>
      <c r="K175" s="307"/>
    </row>
    <row r="176" s="1" customFormat="1" ht="15" customHeight="1">
      <c r="B176" s="284"/>
      <c r="C176" s="259" t="s">
        <v>331</v>
      </c>
      <c r="D176" s="259"/>
      <c r="E176" s="259"/>
      <c r="F176" s="282" t="s">
        <v>312</v>
      </c>
      <c r="G176" s="259"/>
      <c r="H176" s="259" t="s">
        <v>373</v>
      </c>
      <c r="I176" s="259" t="s">
        <v>308</v>
      </c>
      <c r="J176" s="259">
        <v>50</v>
      </c>
      <c r="K176" s="307"/>
    </row>
    <row r="177" s="1" customFormat="1" ht="15" customHeight="1">
      <c r="B177" s="284"/>
      <c r="C177" s="259" t="s">
        <v>99</v>
      </c>
      <c r="D177" s="259"/>
      <c r="E177" s="259"/>
      <c r="F177" s="282" t="s">
        <v>306</v>
      </c>
      <c r="G177" s="259"/>
      <c r="H177" s="259" t="s">
        <v>374</v>
      </c>
      <c r="I177" s="259" t="s">
        <v>375</v>
      </c>
      <c r="J177" s="259"/>
      <c r="K177" s="307"/>
    </row>
    <row r="178" s="1" customFormat="1" ht="15" customHeight="1">
      <c r="B178" s="284"/>
      <c r="C178" s="259" t="s">
        <v>56</v>
      </c>
      <c r="D178" s="259"/>
      <c r="E178" s="259"/>
      <c r="F178" s="282" t="s">
        <v>306</v>
      </c>
      <c r="G178" s="259"/>
      <c r="H178" s="259" t="s">
        <v>376</v>
      </c>
      <c r="I178" s="259" t="s">
        <v>377</v>
      </c>
      <c r="J178" s="259">
        <v>1</v>
      </c>
      <c r="K178" s="307"/>
    </row>
    <row r="179" s="1" customFormat="1" ht="15" customHeight="1">
      <c r="B179" s="284"/>
      <c r="C179" s="259" t="s">
        <v>52</v>
      </c>
      <c r="D179" s="259"/>
      <c r="E179" s="259"/>
      <c r="F179" s="282" t="s">
        <v>306</v>
      </c>
      <c r="G179" s="259"/>
      <c r="H179" s="259" t="s">
        <v>378</v>
      </c>
      <c r="I179" s="259" t="s">
        <v>308</v>
      </c>
      <c r="J179" s="259">
        <v>20</v>
      </c>
      <c r="K179" s="307"/>
    </row>
    <row r="180" s="1" customFormat="1" ht="15" customHeight="1">
      <c r="B180" s="284"/>
      <c r="C180" s="259" t="s">
        <v>53</v>
      </c>
      <c r="D180" s="259"/>
      <c r="E180" s="259"/>
      <c r="F180" s="282" t="s">
        <v>306</v>
      </c>
      <c r="G180" s="259"/>
      <c r="H180" s="259" t="s">
        <v>379</v>
      </c>
      <c r="I180" s="259" t="s">
        <v>308</v>
      </c>
      <c r="J180" s="259">
        <v>255</v>
      </c>
      <c r="K180" s="307"/>
    </row>
    <row r="181" s="1" customFormat="1" ht="15" customHeight="1">
      <c r="B181" s="284"/>
      <c r="C181" s="259" t="s">
        <v>100</v>
      </c>
      <c r="D181" s="259"/>
      <c r="E181" s="259"/>
      <c r="F181" s="282" t="s">
        <v>306</v>
      </c>
      <c r="G181" s="259"/>
      <c r="H181" s="259" t="s">
        <v>270</v>
      </c>
      <c r="I181" s="259" t="s">
        <v>308</v>
      </c>
      <c r="J181" s="259">
        <v>10</v>
      </c>
      <c r="K181" s="307"/>
    </row>
    <row r="182" s="1" customFormat="1" ht="15" customHeight="1">
      <c r="B182" s="284"/>
      <c r="C182" s="259" t="s">
        <v>101</v>
      </c>
      <c r="D182" s="259"/>
      <c r="E182" s="259"/>
      <c r="F182" s="282" t="s">
        <v>306</v>
      </c>
      <c r="G182" s="259"/>
      <c r="H182" s="259" t="s">
        <v>380</v>
      </c>
      <c r="I182" s="259" t="s">
        <v>341</v>
      </c>
      <c r="J182" s="259"/>
      <c r="K182" s="307"/>
    </row>
    <row r="183" s="1" customFormat="1" ht="15" customHeight="1">
      <c r="B183" s="284"/>
      <c r="C183" s="259" t="s">
        <v>381</v>
      </c>
      <c r="D183" s="259"/>
      <c r="E183" s="259"/>
      <c r="F183" s="282" t="s">
        <v>306</v>
      </c>
      <c r="G183" s="259"/>
      <c r="H183" s="259" t="s">
        <v>382</v>
      </c>
      <c r="I183" s="259" t="s">
        <v>341</v>
      </c>
      <c r="J183" s="259"/>
      <c r="K183" s="307"/>
    </row>
    <row r="184" s="1" customFormat="1" ht="15" customHeight="1">
      <c r="B184" s="284"/>
      <c r="C184" s="259" t="s">
        <v>370</v>
      </c>
      <c r="D184" s="259"/>
      <c r="E184" s="259"/>
      <c r="F184" s="282" t="s">
        <v>306</v>
      </c>
      <c r="G184" s="259"/>
      <c r="H184" s="259" t="s">
        <v>383</v>
      </c>
      <c r="I184" s="259" t="s">
        <v>341</v>
      </c>
      <c r="J184" s="259"/>
      <c r="K184" s="307"/>
    </row>
    <row r="185" s="1" customFormat="1" ht="15" customHeight="1">
      <c r="B185" s="284"/>
      <c r="C185" s="259" t="s">
        <v>104</v>
      </c>
      <c r="D185" s="259"/>
      <c r="E185" s="259"/>
      <c r="F185" s="282" t="s">
        <v>312</v>
      </c>
      <c r="G185" s="259"/>
      <c r="H185" s="259" t="s">
        <v>384</v>
      </c>
      <c r="I185" s="259" t="s">
        <v>308</v>
      </c>
      <c r="J185" s="259">
        <v>50</v>
      </c>
      <c r="K185" s="307"/>
    </row>
    <row r="186" s="1" customFormat="1" ht="15" customHeight="1">
      <c r="B186" s="284"/>
      <c r="C186" s="259" t="s">
        <v>385</v>
      </c>
      <c r="D186" s="259"/>
      <c r="E186" s="259"/>
      <c r="F186" s="282" t="s">
        <v>312</v>
      </c>
      <c r="G186" s="259"/>
      <c r="H186" s="259" t="s">
        <v>386</v>
      </c>
      <c r="I186" s="259" t="s">
        <v>387</v>
      </c>
      <c r="J186" s="259"/>
      <c r="K186" s="307"/>
    </row>
    <row r="187" s="1" customFormat="1" ht="15" customHeight="1">
      <c r="B187" s="284"/>
      <c r="C187" s="259" t="s">
        <v>388</v>
      </c>
      <c r="D187" s="259"/>
      <c r="E187" s="259"/>
      <c r="F187" s="282" t="s">
        <v>312</v>
      </c>
      <c r="G187" s="259"/>
      <c r="H187" s="259" t="s">
        <v>389</v>
      </c>
      <c r="I187" s="259" t="s">
        <v>387</v>
      </c>
      <c r="J187" s="259"/>
      <c r="K187" s="307"/>
    </row>
    <row r="188" s="1" customFormat="1" ht="15" customHeight="1">
      <c r="B188" s="284"/>
      <c r="C188" s="259" t="s">
        <v>390</v>
      </c>
      <c r="D188" s="259"/>
      <c r="E188" s="259"/>
      <c r="F188" s="282" t="s">
        <v>312</v>
      </c>
      <c r="G188" s="259"/>
      <c r="H188" s="259" t="s">
        <v>391</v>
      </c>
      <c r="I188" s="259" t="s">
        <v>387</v>
      </c>
      <c r="J188" s="259"/>
      <c r="K188" s="307"/>
    </row>
    <row r="189" s="1" customFormat="1" ht="15" customHeight="1">
      <c r="B189" s="284"/>
      <c r="C189" s="320" t="s">
        <v>392</v>
      </c>
      <c r="D189" s="259"/>
      <c r="E189" s="259"/>
      <c r="F189" s="282" t="s">
        <v>312</v>
      </c>
      <c r="G189" s="259"/>
      <c r="H189" s="259" t="s">
        <v>393</v>
      </c>
      <c r="I189" s="259" t="s">
        <v>394</v>
      </c>
      <c r="J189" s="321" t="s">
        <v>395</v>
      </c>
      <c r="K189" s="307"/>
    </row>
    <row r="190" s="1" customFormat="1" ht="15" customHeight="1">
      <c r="B190" s="284"/>
      <c r="C190" s="320" t="s">
        <v>41</v>
      </c>
      <c r="D190" s="259"/>
      <c r="E190" s="259"/>
      <c r="F190" s="282" t="s">
        <v>306</v>
      </c>
      <c r="G190" s="259"/>
      <c r="H190" s="256" t="s">
        <v>396</v>
      </c>
      <c r="I190" s="259" t="s">
        <v>397</v>
      </c>
      <c r="J190" s="259"/>
      <c r="K190" s="307"/>
    </row>
    <row r="191" s="1" customFormat="1" ht="15" customHeight="1">
      <c r="B191" s="284"/>
      <c r="C191" s="320" t="s">
        <v>398</v>
      </c>
      <c r="D191" s="259"/>
      <c r="E191" s="259"/>
      <c r="F191" s="282" t="s">
        <v>306</v>
      </c>
      <c r="G191" s="259"/>
      <c r="H191" s="259" t="s">
        <v>399</v>
      </c>
      <c r="I191" s="259" t="s">
        <v>341</v>
      </c>
      <c r="J191" s="259"/>
      <c r="K191" s="307"/>
    </row>
    <row r="192" s="1" customFormat="1" ht="15" customHeight="1">
      <c r="B192" s="284"/>
      <c r="C192" s="320" t="s">
        <v>400</v>
      </c>
      <c r="D192" s="259"/>
      <c r="E192" s="259"/>
      <c r="F192" s="282" t="s">
        <v>306</v>
      </c>
      <c r="G192" s="259"/>
      <c r="H192" s="259" t="s">
        <v>401</v>
      </c>
      <c r="I192" s="259" t="s">
        <v>341</v>
      </c>
      <c r="J192" s="259"/>
      <c r="K192" s="307"/>
    </row>
    <row r="193" s="1" customFormat="1" ht="15" customHeight="1">
      <c r="B193" s="284"/>
      <c r="C193" s="320" t="s">
        <v>402</v>
      </c>
      <c r="D193" s="259"/>
      <c r="E193" s="259"/>
      <c r="F193" s="282" t="s">
        <v>312</v>
      </c>
      <c r="G193" s="259"/>
      <c r="H193" s="259" t="s">
        <v>403</v>
      </c>
      <c r="I193" s="259" t="s">
        <v>341</v>
      </c>
      <c r="J193" s="259"/>
      <c r="K193" s="307"/>
    </row>
    <row r="194" s="1" customFormat="1" ht="15" customHeight="1">
      <c r="B194" s="313"/>
      <c r="C194" s="322"/>
      <c r="D194" s="293"/>
      <c r="E194" s="293"/>
      <c r="F194" s="293"/>
      <c r="G194" s="293"/>
      <c r="H194" s="293"/>
      <c r="I194" s="293"/>
      <c r="J194" s="293"/>
      <c r="K194" s="314"/>
    </row>
    <row r="195" s="1" customFormat="1" ht="18.75" customHeight="1">
      <c r="B195" s="295"/>
      <c r="C195" s="305"/>
      <c r="D195" s="305"/>
      <c r="E195" s="305"/>
      <c r="F195" s="315"/>
      <c r="G195" s="305"/>
      <c r="H195" s="305"/>
      <c r="I195" s="305"/>
      <c r="J195" s="305"/>
      <c r="K195" s="295"/>
    </row>
    <row r="196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="1" customFormat="1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="1" customFormat="1" ht="21">
      <c r="B199" s="249"/>
      <c r="C199" s="250" t="s">
        <v>404</v>
      </c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5.5" customHeight="1">
      <c r="B200" s="249"/>
      <c r="C200" s="323" t="s">
        <v>405</v>
      </c>
      <c r="D200" s="323"/>
      <c r="E200" s="323"/>
      <c r="F200" s="323" t="s">
        <v>406</v>
      </c>
      <c r="G200" s="324"/>
      <c r="H200" s="323" t="s">
        <v>407</v>
      </c>
      <c r="I200" s="323"/>
      <c r="J200" s="323"/>
      <c r="K200" s="251"/>
    </row>
    <row r="201" s="1" customFormat="1" ht="5.25" customHeight="1">
      <c r="B201" s="284"/>
      <c r="C201" s="279"/>
      <c r="D201" s="279"/>
      <c r="E201" s="279"/>
      <c r="F201" s="279"/>
      <c r="G201" s="305"/>
      <c r="H201" s="279"/>
      <c r="I201" s="279"/>
      <c r="J201" s="279"/>
      <c r="K201" s="307"/>
    </row>
    <row r="202" s="1" customFormat="1" ht="15" customHeight="1">
      <c r="B202" s="284"/>
      <c r="C202" s="259" t="s">
        <v>397</v>
      </c>
      <c r="D202" s="259"/>
      <c r="E202" s="259"/>
      <c r="F202" s="282" t="s">
        <v>42</v>
      </c>
      <c r="G202" s="259"/>
      <c r="H202" s="259" t="s">
        <v>408</v>
      </c>
      <c r="I202" s="259"/>
      <c r="J202" s="259"/>
      <c r="K202" s="307"/>
    </row>
    <row r="203" s="1" customFormat="1" ht="15" customHeight="1">
      <c r="B203" s="284"/>
      <c r="C203" s="259"/>
      <c r="D203" s="259"/>
      <c r="E203" s="259"/>
      <c r="F203" s="282" t="s">
        <v>43</v>
      </c>
      <c r="G203" s="259"/>
      <c r="H203" s="259" t="s">
        <v>409</v>
      </c>
      <c r="I203" s="259"/>
      <c r="J203" s="259"/>
      <c r="K203" s="307"/>
    </row>
    <row r="204" s="1" customFormat="1" ht="15" customHeight="1">
      <c r="B204" s="284"/>
      <c r="C204" s="259"/>
      <c r="D204" s="259"/>
      <c r="E204" s="259"/>
      <c r="F204" s="282" t="s">
        <v>46</v>
      </c>
      <c r="G204" s="259"/>
      <c r="H204" s="259" t="s">
        <v>410</v>
      </c>
      <c r="I204" s="259"/>
      <c r="J204" s="259"/>
      <c r="K204" s="307"/>
    </row>
    <row r="205" s="1" customFormat="1" ht="15" customHeight="1">
      <c r="B205" s="284"/>
      <c r="C205" s="259"/>
      <c r="D205" s="259"/>
      <c r="E205" s="259"/>
      <c r="F205" s="282" t="s">
        <v>44</v>
      </c>
      <c r="G205" s="259"/>
      <c r="H205" s="259" t="s">
        <v>411</v>
      </c>
      <c r="I205" s="259"/>
      <c r="J205" s="259"/>
      <c r="K205" s="307"/>
    </row>
    <row r="206" s="1" customFormat="1" ht="15" customHeight="1">
      <c r="B206" s="284"/>
      <c r="C206" s="259"/>
      <c r="D206" s="259"/>
      <c r="E206" s="259"/>
      <c r="F206" s="282" t="s">
        <v>45</v>
      </c>
      <c r="G206" s="259"/>
      <c r="H206" s="259" t="s">
        <v>412</v>
      </c>
      <c r="I206" s="259"/>
      <c r="J206" s="259"/>
      <c r="K206" s="307"/>
    </row>
    <row r="207" s="1" customFormat="1" ht="15" customHeight="1">
      <c r="B207" s="284"/>
      <c r="C207" s="259"/>
      <c r="D207" s="259"/>
      <c r="E207" s="259"/>
      <c r="F207" s="282"/>
      <c r="G207" s="259"/>
      <c r="H207" s="259"/>
      <c r="I207" s="259"/>
      <c r="J207" s="259"/>
      <c r="K207" s="307"/>
    </row>
    <row r="208" s="1" customFormat="1" ht="15" customHeight="1">
      <c r="B208" s="284"/>
      <c r="C208" s="259" t="s">
        <v>353</v>
      </c>
      <c r="D208" s="259"/>
      <c r="E208" s="259"/>
      <c r="F208" s="282" t="s">
        <v>77</v>
      </c>
      <c r="G208" s="259"/>
      <c r="H208" s="259" t="s">
        <v>413</v>
      </c>
      <c r="I208" s="259"/>
      <c r="J208" s="259"/>
      <c r="K208" s="307"/>
    </row>
    <row r="209" s="1" customFormat="1" ht="15" customHeight="1">
      <c r="B209" s="284"/>
      <c r="C209" s="259"/>
      <c r="D209" s="259"/>
      <c r="E209" s="259"/>
      <c r="F209" s="282" t="s">
        <v>248</v>
      </c>
      <c r="G209" s="259"/>
      <c r="H209" s="259" t="s">
        <v>249</v>
      </c>
      <c r="I209" s="259"/>
      <c r="J209" s="259"/>
      <c r="K209" s="307"/>
    </row>
    <row r="210" s="1" customFormat="1" ht="15" customHeight="1">
      <c r="B210" s="284"/>
      <c r="C210" s="259"/>
      <c r="D210" s="259"/>
      <c r="E210" s="259"/>
      <c r="F210" s="282" t="s">
        <v>246</v>
      </c>
      <c r="G210" s="259"/>
      <c r="H210" s="259" t="s">
        <v>414</v>
      </c>
      <c r="I210" s="259"/>
      <c r="J210" s="259"/>
      <c r="K210" s="307"/>
    </row>
    <row r="211" s="1" customFormat="1" ht="15" customHeight="1">
      <c r="B211" s="325"/>
      <c r="C211" s="259"/>
      <c r="D211" s="259"/>
      <c r="E211" s="259"/>
      <c r="F211" s="282" t="s">
        <v>250</v>
      </c>
      <c r="G211" s="320"/>
      <c r="H211" s="311" t="s">
        <v>251</v>
      </c>
      <c r="I211" s="311"/>
      <c r="J211" s="311"/>
      <c r="K211" s="326"/>
    </row>
    <row r="212" s="1" customFormat="1" ht="15" customHeight="1">
      <c r="B212" s="325"/>
      <c r="C212" s="259"/>
      <c r="D212" s="259"/>
      <c r="E212" s="259"/>
      <c r="F212" s="282" t="s">
        <v>252</v>
      </c>
      <c r="G212" s="320"/>
      <c r="H212" s="311" t="s">
        <v>415</v>
      </c>
      <c r="I212" s="311"/>
      <c r="J212" s="311"/>
      <c r="K212" s="326"/>
    </row>
    <row r="213" s="1" customFormat="1" ht="15" customHeight="1">
      <c r="B213" s="325"/>
      <c r="C213" s="259"/>
      <c r="D213" s="259"/>
      <c r="E213" s="259"/>
      <c r="F213" s="282"/>
      <c r="G213" s="320"/>
      <c r="H213" s="311"/>
      <c r="I213" s="311"/>
      <c r="J213" s="311"/>
      <c r="K213" s="326"/>
    </row>
    <row r="214" s="1" customFormat="1" ht="15" customHeight="1">
      <c r="B214" s="325"/>
      <c r="C214" s="259" t="s">
        <v>377</v>
      </c>
      <c r="D214" s="259"/>
      <c r="E214" s="259"/>
      <c r="F214" s="282">
        <v>1</v>
      </c>
      <c r="G214" s="320"/>
      <c r="H214" s="311" t="s">
        <v>416</v>
      </c>
      <c r="I214" s="311"/>
      <c r="J214" s="311"/>
      <c r="K214" s="326"/>
    </row>
    <row r="215" s="1" customFormat="1" ht="15" customHeight="1">
      <c r="B215" s="325"/>
      <c r="C215" s="259"/>
      <c r="D215" s="259"/>
      <c r="E215" s="259"/>
      <c r="F215" s="282">
        <v>2</v>
      </c>
      <c r="G215" s="320"/>
      <c r="H215" s="311" t="s">
        <v>417</v>
      </c>
      <c r="I215" s="311"/>
      <c r="J215" s="311"/>
      <c r="K215" s="326"/>
    </row>
    <row r="216" s="1" customFormat="1" ht="15" customHeight="1">
      <c r="B216" s="325"/>
      <c r="C216" s="259"/>
      <c r="D216" s="259"/>
      <c r="E216" s="259"/>
      <c r="F216" s="282">
        <v>3</v>
      </c>
      <c r="G216" s="320"/>
      <c r="H216" s="311" t="s">
        <v>418</v>
      </c>
      <c r="I216" s="311"/>
      <c r="J216" s="311"/>
      <c r="K216" s="326"/>
    </row>
    <row r="217" s="1" customFormat="1" ht="15" customHeight="1">
      <c r="B217" s="325"/>
      <c r="C217" s="259"/>
      <c r="D217" s="259"/>
      <c r="E217" s="259"/>
      <c r="F217" s="282">
        <v>4</v>
      </c>
      <c r="G217" s="320"/>
      <c r="H217" s="311" t="s">
        <v>419</v>
      </c>
      <c r="I217" s="311"/>
      <c r="J217" s="311"/>
      <c r="K217" s="326"/>
    </row>
    <row r="218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2023-07-20T05:23:54Z</dcterms:created>
  <dcterms:modified xsi:type="dcterms:W3CDTF">2023-07-20T05:23:56Z</dcterms:modified>
</cp:coreProperties>
</file>