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02_015 - SO 1" sheetId="2" r:id="rId2"/>
    <sheet name="302_112 - SO 2" sheetId="3" r:id="rId3"/>
    <sheet name="302_111 - SO 3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'302_015 - SO 1'!$C$82:$K$277</definedName>
    <definedName name="_xlnm.Print_Area" localSheetId="1">'302_015 - SO 1'!$C$4:$J$39,'302_015 - SO 1'!$C$45:$J$64,'302_015 - SO 1'!$C$70:$K$277</definedName>
    <definedName name="_xlnm.Print_Titles" localSheetId="1">'302_015 - SO 1'!$82:$82</definedName>
    <definedName name="_xlnm._FilterDatabase" localSheetId="2" hidden="1">'302_112 - SO 2'!$C$81:$K$220</definedName>
    <definedName name="_xlnm.Print_Area" localSheetId="2">'302_112 - SO 2'!$C$4:$J$39,'302_112 - SO 2'!$C$45:$J$63,'302_112 - SO 2'!$C$69:$K$220</definedName>
    <definedName name="_xlnm.Print_Titles" localSheetId="2">'302_112 - SO 2'!$81:$81</definedName>
    <definedName name="_xlnm._FilterDatabase" localSheetId="3" hidden="1">'302_111 - SO 3'!$C$81:$K$253</definedName>
    <definedName name="_xlnm.Print_Area" localSheetId="3">'302_111 - SO 3'!$C$4:$J$39,'302_111 - SO 3'!$C$45:$J$63,'302_111 - SO 3'!$C$69:$K$253</definedName>
    <definedName name="_xlnm.Print_Titles" localSheetId="3">'302_111 - SO 3'!$81:$81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8"/>
  <c r="BH178"/>
  <c r="BG178"/>
  <c r="BF178"/>
  <c r="T178"/>
  <c r="R178"/>
  <c r="P178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3" r="J37"/>
  <c r="J36"/>
  <c i="1" r="AY56"/>
  <c i="3" r="J35"/>
  <c i="1" r="AX56"/>
  <c i="3"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2" r="J37"/>
  <c r="J36"/>
  <c i="1" r="AY55"/>
  <c i="2" r="J35"/>
  <c i="1" r="AX55"/>
  <c i="2"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T247"/>
  <c r="R248"/>
  <c r="R247"/>
  <c r="P248"/>
  <c r="P247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" r="L50"/>
  <c r="AM50"/>
  <c r="AM49"/>
  <c r="L49"/>
  <c r="AM47"/>
  <c r="L47"/>
  <c r="L45"/>
  <c r="L44"/>
  <c i="2" r="J200"/>
  <c i="4" r="BK147"/>
  <c i="2" r="J102"/>
  <c i="3" r="J204"/>
  <c i="4" r="J214"/>
  <c r="J189"/>
  <c i="3" r="J129"/>
  <c i="4" r="BK170"/>
  <c i="2" r="BK227"/>
  <c r="BK262"/>
  <c i="4" r="J184"/>
  <c r="J150"/>
  <c i="3" r="J165"/>
  <c i="2" r="BK137"/>
  <c r="J206"/>
  <c i="3" r="J85"/>
  <c i="4" r="BK206"/>
  <c r="BK224"/>
  <c i="2" r="J216"/>
  <c r="BK122"/>
  <c i="3" r="J175"/>
  <c r="J148"/>
  <c i="4" r="J100"/>
  <c i="2" r="J127"/>
  <c i="3" r="BK192"/>
  <c r="BK134"/>
  <c r="J114"/>
  <c i="4" r="J110"/>
  <c i="2" r="J262"/>
  <c r="J107"/>
  <c r="BK229"/>
  <c i="3" r="J134"/>
  <c r="BK119"/>
  <c i="4" r="BK235"/>
  <c i="2" r="BK107"/>
  <c i="3" r="J160"/>
  <c i="4" r="BK242"/>
  <c i="2" r="BK159"/>
  <c r="J266"/>
  <c r="BK200"/>
  <c r="J142"/>
  <c r="J86"/>
  <c i="3" r="BK129"/>
  <c i="4" r="J206"/>
  <c i="2" r="F34"/>
  <c r="BK186"/>
  <c i="4" r="BK110"/>
  <c i="3" r="J213"/>
  <c r="J102"/>
  <c i="2" r="BK248"/>
  <c i="3" r="J90"/>
  <c r="BK139"/>
  <c i="2" r="BK266"/>
  <c r="J186"/>
  <c r="J34"/>
  <c r="BK98"/>
  <c i="3" r="BK217"/>
  <c i="4" r="BK194"/>
  <c i="2" r="BK169"/>
  <c i="3" r="J180"/>
  <c r="BK184"/>
  <c r="BK94"/>
  <c i="4" r="J129"/>
  <c i="2" r="BK154"/>
  <c r="J239"/>
  <c i="3" r="J170"/>
  <c i="4" r="J246"/>
  <c r="BK199"/>
  <c i="3" r="BK204"/>
  <c i="4" r="BK238"/>
  <c i="2" r="BK112"/>
  <c r="J232"/>
  <c r="BK190"/>
  <c r="BK254"/>
  <c i="3" r="BK165"/>
  <c i="4" r="J238"/>
  <c r="J235"/>
  <c i="3" r="J184"/>
  <c i="4" r="BK133"/>
  <c i="3" r="J110"/>
  <c i="2" r="BK164"/>
  <c r="J90"/>
  <c r="BK236"/>
  <c r="J210"/>
  <c r="J190"/>
  <c r="J98"/>
  <c i="3" r="J119"/>
  <c i="4" r="J224"/>
  <c r="J242"/>
  <c r="J161"/>
  <c r="BK214"/>
  <c r="BK142"/>
  <c r="BK161"/>
  <c i="2" r="BK274"/>
  <c i="3" r="J209"/>
  <c r="BK148"/>
  <c r="BK143"/>
  <c i="4" r="BK178"/>
  <c i="2" r="BK142"/>
  <c i="3" r="J188"/>
  <c i="4" r="J142"/>
  <c i="2" r="BK127"/>
  <c i="3" r="BK160"/>
  <c i="4" r="J147"/>
  <c i="2" r="BK147"/>
  <c r="J222"/>
  <c r="BK132"/>
  <c r="J117"/>
  <c i="3" r="BK85"/>
  <c i="4" r="J165"/>
  <c r="J85"/>
  <c r="J133"/>
  <c i="1" r="AS54"/>
  <c i="2" r="BK222"/>
  <c r="J122"/>
  <c r="F37"/>
  <c r="J147"/>
  <c r="BK90"/>
  <c i="3" r="J153"/>
  <c r="BK106"/>
  <c i="4" r="BK165"/>
  <c i="2" r="J112"/>
  <c i="3" r="J156"/>
  <c r="BK175"/>
  <c i="4" r="BK219"/>
  <c r="BK156"/>
  <c i="2" r="J227"/>
  <c i="3" r="BK114"/>
  <c i="4" r="J178"/>
  <c i="2" r="J248"/>
  <c i="3" r="BK98"/>
  <c r="BK110"/>
  <c i="4" r="J90"/>
  <c i="2" r="J94"/>
  <c r="BK206"/>
  <c r="BK94"/>
  <c i="3" r="J139"/>
  <c r="J106"/>
  <c i="4" r="J219"/>
  <c i="3" r="BK102"/>
  <c i="4" r="BK90"/>
  <c i="2" r="J164"/>
  <c r="BK270"/>
  <c r="BK149"/>
  <c r="J229"/>
  <c r="J137"/>
  <c r="BK258"/>
  <c i="3" r="J124"/>
  <c i="4" r="J194"/>
  <c r="BK85"/>
  <c i="3" r="BK213"/>
  <c i="4" r="BK114"/>
  <c r="BK95"/>
  <c i="2" r="J181"/>
  <c i="4" r="J124"/>
  <c i="3" r="BK170"/>
  <c i="4" r="J95"/>
  <c i="2" r="BK86"/>
  <c i="4" r="J119"/>
  <c i="3" r="BK188"/>
  <c i="4" r="BK124"/>
  <c i="2" r="BK210"/>
  <c r="J149"/>
  <c i="4" r="BK119"/>
  <c r="BK150"/>
  <c i="3" r="J94"/>
  <c i="2" r="J243"/>
  <c r="BK175"/>
  <c i="3" r="BK196"/>
  <c i="4" r="BK129"/>
  <c r="J114"/>
  <c i="2" r="J175"/>
  <c r="J254"/>
  <c i="3" r="BK124"/>
  <c i="4" r="BK228"/>
  <c i="2" r="F36"/>
  <c i="3" r="J200"/>
  <c r="J143"/>
  <c i="2" r="F35"/>
  <c i="3" r="BK153"/>
  <c i="4" r="J105"/>
  <c r="J156"/>
  <c i="2" r="BK117"/>
  <c r="J258"/>
  <c i="3" r="J217"/>
  <c i="4" r="J170"/>
  <c i="2" r="BK232"/>
  <c i="4" r="BK100"/>
  <c r="J250"/>
  <c i="2" r="BK194"/>
  <c r="BK243"/>
  <c i="4" r="BK250"/>
  <c r="J199"/>
  <c i="2" r="J274"/>
  <c r="BK102"/>
  <c r="J194"/>
  <c i="3" r="BK180"/>
  <c i="4" r="BK184"/>
  <c r="J228"/>
  <c r="BK138"/>
  <c i="2" r="J236"/>
  <c i="3" r="J196"/>
  <c i="4" r="BK246"/>
  <c i="3" r="BK200"/>
  <c r="J192"/>
  <c r="J98"/>
  <c i="2" r="J169"/>
  <c r="BK216"/>
  <c r="J132"/>
  <c i="3" r="BK156"/>
  <c i="2" r="BK181"/>
  <c r="BK239"/>
  <c r="J159"/>
  <c i="4" r="J138"/>
  <c i="3" r="BK90"/>
  <c i="4" r="BK105"/>
  <c i="2" r="J270"/>
  <c r="J154"/>
  <c i="3" r="BK209"/>
  <c i="4" r="BK189"/>
  <c i="3" l="1" r="T199"/>
  <c i="2" r="T85"/>
  <c r="T84"/>
  <c r="T83"/>
  <c r="P253"/>
  <c i="3" r="BK84"/>
  <c r="J84"/>
  <c r="J61"/>
  <c i="2" r="R253"/>
  <c i="3" r="R199"/>
  <c i="4" r="P84"/>
  <c i="3" r="BK199"/>
  <c r="J199"/>
  <c r="J62"/>
  <c i="4" r="R84"/>
  <c i="2" r="P85"/>
  <c r="P84"/>
  <c r="P83"/>
  <c i="1" r="AU55"/>
  <c i="2" r="T253"/>
  <c i="3" r="P199"/>
  <c i="4" r="P155"/>
  <c i="2" r="R85"/>
  <c r="R84"/>
  <c r="R83"/>
  <c r="BK253"/>
  <c r="J253"/>
  <c r="J63"/>
  <c i="3" r="T84"/>
  <c r="T83"/>
  <c r="T82"/>
  <c i="4" r="BK84"/>
  <c r="J84"/>
  <c r="J61"/>
  <c r="BK155"/>
  <c r="J155"/>
  <c r="J62"/>
  <c r="T84"/>
  <c i="3" r="R84"/>
  <c r="R83"/>
  <c r="R82"/>
  <c i="4" r="R155"/>
  <c i="2" r="BK85"/>
  <c r="J85"/>
  <c r="J61"/>
  <c i="3" r="P84"/>
  <c i="4" r="T155"/>
  <c i="2" r="BK247"/>
  <c r="J247"/>
  <c r="J62"/>
  <c i="4" r="BE95"/>
  <c r="BE124"/>
  <c r="BE147"/>
  <c r="BE156"/>
  <c r="J52"/>
  <c r="F79"/>
  <c r="BE110"/>
  <c r="BE184"/>
  <c r="BE199"/>
  <c r="BE133"/>
  <c r="E48"/>
  <c r="BE90"/>
  <c r="BE100"/>
  <c r="BE105"/>
  <c r="BE119"/>
  <c r="BE129"/>
  <c r="BE150"/>
  <c r="BE189"/>
  <c r="BE219"/>
  <c r="BE228"/>
  <c r="BE138"/>
  <c r="BE165"/>
  <c r="BE194"/>
  <c r="BE142"/>
  <c r="BE170"/>
  <c r="BE214"/>
  <c r="BE224"/>
  <c r="BE235"/>
  <c r="BE242"/>
  <c r="BE250"/>
  <c i="3" r="BK83"/>
  <c r="J83"/>
  <c r="J60"/>
  <c i="4" r="BE85"/>
  <c r="BE114"/>
  <c r="BE161"/>
  <c r="BE178"/>
  <c r="BE206"/>
  <c r="BE238"/>
  <c r="BE246"/>
  <c i="3" r="BE90"/>
  <c r="BE106"/>
  <c r="F55"/>
  <c r="E72"/>
  <c r="J76"/>
  <c r="BE98"/>
  <c r="BE85"/>
  <c r="BE143"/>
  <c r="BE102"/>
  <c r="BE139"/>
  <c r="BE153"/>
  <c r="BE94"/>
  <c r="BE124"/>
  <c r="BE119"/>
  <c r="BE134"/>
  <c r="BE148"/>
  <c r="BE160"/>
  <c r="BE170"/>
  <c r="BE204"/>
  <c r="BE213"/>
  <c r="BE110"/>
  <c r="BE129"/>
  <c r="BE156"/>
  <c r="BE165"/>
  <c r="BE175"/>
  <c r="BE180"/>
  <c r="BE184"/>
  <c r="BE188"/>
  <c r="BE192"/>
  <c r="BE200"/>
  <c r="BE217"/>
  <c r="BE114"/>
  <c r="BE196"/>
  <c r="BE209"/>
  <c i="1" r="BA55"/>
  <c i="2" r="E48"/>
  <c r="J52"/>
  <c r="F55"/>
  <c r="BE86"/>
  <c r="BE102"/>
  <c r="BE112"/>
  <c r="BE117"/>
  <c r="BE132"/>
  <c r="BE248"/>
  <c i="1" r="BC55"/>
  <c i="2" r="BE254"/>
  <c r="BE258"/>
  <c i="1" r="AW55"/>
  <c i="2" r="BE90"/>
  <c r="BE127"/>
  <c r="BE159"/>
  <c r="BE175"/>
  <c r="BE181"/>
  <c r="BE186"/>
  <c r="BE190"/>
  <c r="BE194"/>
  <c r="BE200"/>
  <c r="BE206"/>
  <c r="BE210"/>
  <c r="BE216"/>
  <c r="BE222"/>
  <c r="BE227"/>
  <c r="BE229"/>
  <c r="BE232"/>
  <c r="BE236"/>
  <c r="BE239"/>
  <c r="BE262"/>
  <c r="BE94"/>
  <c r="BE98"/>
  <c r="BE107"/>
  <c r="BE122"/>
  <c r="BE137"/>
  <c r="BE142"/>
  <c r="BE147"/>
  <c r="BE149"/>
  <c r="BE154"/>
  <c r="BE164"/>
  <c r="BE169"/>
  <c r="BE243"/>
  <c r="BE266"/>
  <c r="BE274"/>
  <c i="1" r="BB55"/>
  <c i="2" r="BE270"/>
  <c i="1" r="BD55"/>
  <c i="4" r="F36"/>
  <c i="1" r="BC57"/>
  <c i="4" r="J34"/>
  <c i="1" r="AW57"/>
  <c i="3" r="J34"/>
  <c i="1" r="AW56"/>
  <c i="4" r="F37"/>
  <c i="1" r="BD57"/>
  <c i="3" r="F37"/>
  <c i="1" r="BD56"/>
  <c i="3" r="F34"/>
  <c i="1" r="BA56"/>
  <c i="4" r="F35"/>
  <c i="1" r="BB57"/>
  <c i="3" r="F35"/>
  <c i="1" r="BB56"/>
  <c i="4" r="F34"/>
  <c i="1" r="BA57"/>
  <c i="3" r="F36"/>
  <c i="1" r="BC56"/>
  <c i="2" l="1" r="BK84"/>
  <c r="J84"/>
  <c r="J60"/>
  <c i="4" r="R83"/>
  <c r="R82"/>
  <c r="T83"/>
  <c r="T82"/>
  <c r="P83"/>
  <c r="P82"/>
  <c i="1" r="AU57"/>
  <c i="3" r="P83"/>
  <c r="P82"/>
  <c i="1" r="AU56"/>
  <c i="4" r="BK83"/>
  <c r="J83"/>
  <c r="J60"/>
  <c i="3" r="BK82"/>
  <c r="J82"/>
  <c r="J59"/>
  <c i="2" r="BK83"/>
  <c r="J83"/>
  <c r="F33"/>
  <c i="1" r="AZ55"/>
  <c i="2" r="J33"/>
  <c i="1" r="AV55"/>
  <c r="AT55"/>
  <c r="BA54"/>
  <c r="AW54"/>
  <c r="AK30"/>
  <c i="3" r="F33"/>
  <c i="1" r="AZ56"/>
  <c i="2" r="J30"/>
  <c i="1" r="AG55"/>
  <c i="3" r="J33"/>
  <c i="1" r="AV56"/>
  <c r="AT56"/>
  <c i="4" r="J33"/>
  <c i="1" r="AV57"/>
  <c r="AT57"/>
  <c r="BC54"/>
  <c r="AY54"/>
  <c r="BB54"/>
  <c r="AX54"/>
  <c i="4" r="F33"/>
  <c i="1" r="AZ57"/>
  <c r="BD54"/>
  <c r="W33"/>
  <c i="4" l="1" r="BK82"/>
  <c r="J82"/>
  <c r="J59"/>
  <c i="1" r="AN55"/>
  <c i="2" r="J59"/>
  <c r="J39"/>
  <c i="3" r="J30"/>
  <c i="1" r="AG56"/>
  <c r="W30"/>
  <c r="AU54"/>
  <c r="W32"/>
  <c r="W31"/>
  <c r="AZ54"/>
  <c r="AV54"/>
  <c r="AK29"/>
  <c i="3" l="1" r="J39"/>
  <c i="1" r="AN56"/>
  <c r="W29"/>
  <c r="AT54"/>
  <c i="4" r="J30"/>
  <c i="1" r="AG57"/>
  <c i="4" l="1" r="J39"/>
  <c i="1" r="AN57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<sst xmlns="http://schemas.openxmlformats.org/spreadsheetml/2006/main">
  <si>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</si>
  <si>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</si>
  <si>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</si>
  <si>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</si>
  <si>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</si>
  <si>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{01cbc263-0ac3-496e-a34d-463a9d64a1db}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</si>
  <si>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</si>
  <si>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</si>
  <si>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</si>
  <si>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</si>
  <si>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</si>
  <si>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</si>
  <si>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</si>
  <si>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</si>
  <si>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</si>
  <si>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</si>
  <si>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</si>
  <si>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</si>
  <si>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Okrouhlá II</t>
  </si>
  <si>
    <t>KSO:</t>
  </si>
  <si>
    <t>CC-CZ:</t>
  </si>
  <si>
    <t>Místo:</t>
  </si>
  <si>
    <t xml:space="preserve"> </t>
  </si>
  <si>
    <t>Datum:</t>
  </si>
  <si>
    <t>11. 7. 2023</t>
  </si>
  <si>
    <t>Zadavatel:</t>
  </si>
  <si>
    <t>IČ:</t>
  </si>
  <si>
    <t>01312774</t>
  </si>
  <si>
    <t>Státní pozemkový úřad</t>
  </si>
  <si>
    <t>DIČ:</t>
  </si>
  <si>
    <t>Uchazeč:</t>
  </si>
  <si>
    <t>Vyplň údaj</t>
  </si>
  <si>
    <t>Projektant:</t>
  </si>
  <si>
    <t>Ing. Markéta Pejzlová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</si>
  <si>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</si>
  <si>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</si>
  <si>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</si>
  <si>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</si>
  <si>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</si>
  <si>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</si>
  <si>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</si>
  <si>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</si>
  <si>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</si>
  <si>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</si>
  <si>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</si>
  <si>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</si>
  <si>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</si>
  <si>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</si>
  <si>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</si>
  <si>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</si>
  <si>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</si>
  <si>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</si>
  <si>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</si>
  <si>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</si>
  <si>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</si>
  <si>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</si>
  <si>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</si>
  <si>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</si>
  <si>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</si>
  <si>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</si>
  <si>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</si>
  <si>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</si>
  <si>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</si>
  <si>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</si>
  <si>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</si>
  <si>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</si>
  <si>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</si>
  <si>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</si>
  <si>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</si>
  <si>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</si>
  <si>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</si>
  <si>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</si>
  <si>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</si>
  <si>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</si>
  <si>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</si>
  <si>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</si>
  <si>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</si>
  <si>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302_015</t>
  </si>
  <si>
    <t>SO 1</t>
  </si>
  <si>
    <t>STA</t>
  </si>
  <si>
    <t>1</t>
  </si>
  <si>
    <t>{52922986-aff9-4165-9cca-be6634ccb43a}</t>
  </si>
  <si>
    <t>2</t>
  </si>
  <si>
    <t>302_112</t>
  </si>
  <si>
    <t>SO 2</t>
  </si>
  <si>
    <t>{4db1157f-f663-4c90-ad6f-f7897d98fd70}</t>
  </si>
  <si>
    <t>302_111</t>
  </si>
  <si>
    <t>SO 3</t>
  </si>
  <si>
    <t>{b5819cd0-ebd8-43b3-aa1f-1749ae86337e}</t>
  </si>
  <si>
    <t>KRYCÍ LIST SOUPISU PRACÍ</t>
  </si>
  <si>
    <t>Objekt:</t>
  </si>
  <si>
    <t>302_015 - SO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</si>
  <si>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</si>
  <si>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</si>
  <si>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</si>
  <si>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</si>
  <si>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</si>
  <si>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</si>
  <si>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</si>
  <si>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</si>
  <si>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</si>
  <si>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</si>
  <si>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</si>
  <si>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</si>
  <si>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</si>
  <si>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</si>
  <si>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</si>
  <si>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</si>
  <si>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</si>
  <si>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</si>
  <si>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</si>
  <si>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</si>
  <si>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</si>
  <si>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</si>
  <si>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</si>
  <si>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</si>
  <si>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</si>
  <si>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</si>
  <si>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</si>
  <si>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</si>
  <si>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</si>
  <si>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</si>
  <si>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2023 01</t>
  </si>
  <si>
    <t>4</t>
  </si>
  <si>
    <t>-22382824</t>
  </si>
  <si>
    <t>PP</t>
  </si>
  <si>
    <t>Kosení travin a vodních rostlin po vegetačním období divokého porostu hustého</t>
  </si>
  <si>
    <t>Online PSC</t>
  </si>
  <si>
    <t>https://podminky.urs.cz/item/CS_URS_2023_01/111103313</t>
  </si>
  <si>
    <t>VV</t>
  </si>
  <si>
    <t>(85*3)/10000</t>
  </si>
  <si>
    <t>185803106</t>
  </si>
  <si>
    <t>Shrabání pokoseného divokého porostu s odvozem do 20 km</t>
  </si>
  <si>
    <t>-1214415498</t>
  </si>
  <si>
    <t>Shrabání pokoseného porostu a organických naplavenin s odvozem do 20 km divokého porostu</t>
  </si>
  <si>
    <t>https://podminky.urs.cz/item/CS_URS_2023_01/185803106</t>
  </si>
  <si>
    <t>0,026</t>
  </si>
  <si>
    <t>3</t>
  </si>
  <si>
    <t>R - 032</t>
  </si>
  <si>
    <t xml:space="preserve">Ekologická likvidace divokého porostu - v souladu se zákonem  o odpadech č. 541/2020 Sb., v platném znění    </t>
  </si>
  <si>
    <t>1150308872</t>
  </si>
  <si>
    <t xml:space="preserve">Ekologická likvidace divokého porostu - v souladu se zákonem o odpadech č. 541/2020 Sb., v platném znění </t>
  </si>
  <si>
    <t>P</t>
  </si>
  <si>
    <t>Poznámka k položce:_x000d_
porost bude odstraněn např. odvozem do kompostárny, odvozem na bioplynovou stanici, uložením na polní hnojiště apod., položka neřeší vodorovné přemístění porostu</t>
  </si>
  <si>
    <t>5</t>
  </si>
  <si>
    <t>125703322</t>
  </si>
  <si>
    <t>Čištění melioračních kanálů od naplavenin tl přes 500 mm dno zpevněné kamenem</t>
  </si>
  <si>
    <t>m3</t>
  </si>
  <si>
    <t>1189435786</t>
  </si>
  <si>
    <t>Čištění melioračních kanálů s úpravou svahu do výšky naplavené vrstvy tloušťky naplavené vrstvy přes 500 mm, se dnem zpevněným lomovým kamenem</t>
  </si>
  <si>
    <t>https://podminky.urs.cz/item/CS_URS_2023_01/125703322</t>
  </si>
  <si>
    <t>122,4</t>
  </si>
  <si>
    <t>6</t>
  </si>
  <si>
    <t>321212225</t>
  </si>
  <si>
    <t>Oprava zdiva vodních staveb do 3 m3 z lomového kamene rubového včetně jeho dodání</t>
  </si>
  <si>
    <t>-1782458321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</si>
  <si>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rubového</t>
  </si>
  <si>
    <t>https://podminky.urs.cz/item/CS_URS_2023_01/321212225</t>
  </si>
  <si>
    <t>Poznámka k položce:_x000d_
oprava výustního objektu</t>
  </si>
  <si>
    <t>((4,4+0,8)/2*1,2)*0,5</t>
  </si>
  <si>
    <t>48</t>
  </si>
  <si>
    <t>162351104</t>
  </si>
  <si>
    <t>Vodorovné přemístění přes 500 do 1000 m výkopku/sypaniny z horniny třídy těžitelnosti I skupiny 1 až 3</t>
  </si>
  <si>
    <t>-86360251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</si>
  <si>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</si>
  <si>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https://podminky.urs.cz/item/CS_URS_2023_01/162351104</t>
  </si>
  <si>
    <t>Poznámka k položce:_x000d_
odvoz sedimentu k šachtám</t>
  </si>
  <si>
    <t>32</t>
  </si>
  <si>
    <t>938904111</t>
  </si>
  <si>
    <t>Odstranění bahna ze savek, kašen a obtokových kanálů</t>
  </si>
  <si>
    <t>1460284108</t>
  </si>
  <si>
    <t>Dokončovací práce na dosavadních konstrukcích odstranění usazeného bahna s naložením na dopravní prostředek nebo s přemístěním na výšku do 6 m a odklizením na hromady do vzdálenosti 50 m ze savek, šachet, jímek, kašen a obtokových kanálů plavebních komor</t>
  </si>
  <si>
    <t>https://podminky.urs.cz/item/CS_URS_2023_01/938904111</t>
  </si>
  <si>
    <t>Poznámka k položce:_x000d_
čištění 2x vtokové objekty</t>
  </si>
  <si>
    <t>(1*1,2*0,5)*2</t>
  </si>
  <si>
    <t>46</t>
  </si>
  <si>
    <t>167151111</t>
  </si>
  <si>
    <t>Nakládání výkopku z hornin třídy těžitelnosti I skupiny 1 až 3 přes 100 m3</t>
  </si>
  <si>
    <t>1800222939</t>
  </si>
  <si>
    <t>Nakládání, skládání a překládání neulehlého výkopku nebo sypaniny strojně nakládání, množství přes 100 m3, z hornin třídy těžitelnosti I, skupiny 1 až 3</t>
  </si>
  <si>
    <t>https://podminky.urs.cz/item/CS_URS_2023_01/167151111</t>
  </si>
  <si>
    <t xml:space="preserve">Poznámka k položce:_x000d_
sediment + zemník </t>
  </si>
  <si>
    <t>((20*10*1)+(10*5*0,5)+(8*5*0,4)+(4*2*0,3)+(2*2*0,3)+(3*1))</t>
  </si>
  <si>
    <t>36</t>
  </si>
  <si>
    <t>171251101</t>
  </si>
  <si>
    <t>Uložení sypaniny do násypů nezhutněných strojně</t>
  </si>
  <si>
    <t>-2100327651</t>
  </si>
  <si>
    <t>Uložení sypanin do násypů strojně s rozprostřením sypaniny ve vrstvách a s hrubým urovnáním nezhutněných jakékoliv třídy těžitelnosti</t>
  </si>
  <si>
    <t>https://podminky.urs.cz/item/CS_URS_2023_01/171251101</t>
  </si>
  <si>
    <t>Poznámka k položce:_x000d_
sediment+zemník</t>
  </si>
  <si>
    <t>42</t>
  </si>
  <si>
    <t>162651112</t>
  </si>
  <si>
    <t>Vodorovné přemístění přes 4 000 do 5000 m výkopku/sypaniny z horniny třídy těžitelnosti I skupiny 1 až 3</t>
  </si>
  <si>
    <t>-1739707805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</si>
  <si>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</si>
  <si>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https://podminky.urs.cz/item/CS_URS_2023_01/162651112</t>
  </si>
  <si>
    <t>Poznámka k položce:_x000d_
přesun ze zemníku Mavex Nebanice (minus sediment a splavy v šachtách a vtokách)</t>
  </si>
  <si>
    <t xml:space="preserve">247,6 - 122,4 </t>
  </si>
  <si>
    <t>22</t>
  </si>
  <si>
    <t>123212101</t>
  </si>
  <si>
    <t>Vykopávky zářezů se šikmými stěnami pro podzemní vedení v hornině třídy těžitelnosti I skupiny 3 ručně</t>
  </si>
  <si>
    <t>-1947359960</t>
  </si>
  <si>
    <t>Vykopávky zářezů se šikmými stěnami pro podzemní vedení ručně v hornině třídy těžitelnosti I skupiny 3</t>
  </si>
  <si>
    <t>https://podminky.urs.cz/item/CS_URS_2023_01/123212101</t>
  </si>
  <si>
    <t>Poznámka k položce:_x000d_
2 nové šachty Š4 a Š5 + vtok nad silnicí</t>
  </si>
  <si>
    <t>((1,8+0,8)/2*2)*(4+3+2)</t>
  </si>
  <si>
    <t>56</t>
  </si>
  <si>
    <t>810391811</t>
  </si>
  <si>
    <t>Bourání stávajícího potrubí z betonu DN přes 200 do 400</t>
  </si>
  <si>
    <t>m</t>
  </si>
  <si>
    <t>1896674866</t>
  </si>
  <si>
    <t>Bourání stávajícího potrubí z betonu v otevřeném výkopu DN přes 200 do 400</t>
  </si>
  <si>
    <t>https://podminky.urs.cz/item/CS_URS_2023_01/810391811</t>
  </si>
  <si>
    <t>Poznámka k položce:_x000d_
šachty š5 + š4 + vtok</t>
  </si>
  <si>
    <t>4+2+3</t>
  </si>
  <si>
    <t>11</t>
  </si>
  <si>
    <t>811387111</t>
  </si>
  <si>
    <t>Kladení netěsněného potrubí z trub betonových DN 400</t>
  </si>
  <si>
    <t>811412762</t>
  </si>
  <si>
    <t>Kladení netěsněného potrubí z trub betonových do DN 400</t>
  </si>
  <si>
    <t>https://podminky.urs.cz/item/CS_URS_2023_01/811387111</t>
  </si>
  <si>
    <t>Poznámka k položce:_x000d_
š5+š4+vtok</t>
  </si>
  <si>
    <t>31</t>
  </si>
  <si>
    <t>M</t>
  </si>
  <si>
    <t>59223021</t>
  </si>
  <si>
    <t>trouba betonová hrdlová DN 400</t>
  </si>
  <si>
    <t>8</t>
  </si>
  <si>
    <t>-550633267</t>
  </si>
  <si>
    <t>52</t>
  </si>
  <si>
    <t>174151101</t>
  </si>
  <si>
    <t>Zásyp jam, šachet rýh nebo kolem objektů sypaninou se zhutněním</t>
  </si>
  <si>
    <t>-704076314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</si>
  <si>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</si>
  <si>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</si>
  <si>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Poznámka k položce:_x000d_
potrubí u Š4 a Š5 + vtok nad silnicí + nové dno meliorační šachty Š5</t>
  </si>
  <si>
    <t>((1,8+0,8)/2*2)*(4+3+2)+6,651</t>
  </si>
  <si>
    <t>47</t>
  </si>
  <si>
    <t>181951112</t>
  </si>
  <si>
    <t>Úprava pláně v hornině třídy těžitelnosti I skupiny 1 až 3 se zhutněním strojně</t>
  </si>
  <si>
    <t>m2</t>
  </si>
  <si>
    <t>-754887688</t>
  </si>
  <si>
    <t>Úprava pláně vyrovnáním výškových rozdílů strojně v hornině třídy těžitelnosti I, skupiny 1 až 3 se zhutněním</t>
  </si>
  <si>
    <t>https://podminky.urs.cz/item/CS_URS_2023_01/181951112</t>
  </si>
  <si>
    <t>Poznámka k položce:_x000d_
úpravy okolí šachet - kaverny okolo všech šachet</t>
  </si>
  <si>
    <t>(20*10)+(10*5)+(8*5)+(4*2)+(2*2)+(3*1)</t>
  </si>
  <si>
    <t>25</t>
  </si>
  <si>
    <t>938907141</t>
  </si>
  <si>
    <t>Odstranění nánosu z drenážních šachtic hl do 2 m</t>
  </si>
  <si>
    <t>147203759</t>
  </si>
  <si>
    <t>Čištění usazenin odstranění nánosu z drenážních šachtic hl. do 2 m</t>
  </si>
  <si>
    <t>https://podminky.urs.cz/item/CS_URS_2023_01/938907141</t>
  </si>
  <si>
    <t>Poznámka k položce:_x000d_
vyčištění Šachet 5x</t>
  </si>
  <si>
    <t>(1*1*0,6)*5</t>
  </si>
  <si>
    <t>43</t>
  </si>
  <si>
    <t>895211141</t>
  </si>
  <si>
    <t>Drenážní šachtice kontrolní z betonových dílců ŠK-100/4 hl do 2 m</t>
  </si>
  <si>
    <t>kus</t>
  </si>
  <si>
    <t>-1114495701</t>
  </si>
  <si>
    <t>Drenážní šachtice kontrolní z betonových dílců typ Šk 100/ 4 hl. do 2m včetně zákrytu</t>
  </si>
  <si>
    <t>https://podminky.urs.cz/item/CS_URS_2023_01/895211141</t>
  </si>
  <si>
    <t>Poznámka k položce:_x000d_
nové šachty š4 + š5</t>
  </si>
  <si>
    <t>57</t>
  </si>
  <si>
    <t>133154101</t>
  </si>
  <si>
    <t>Hloubení šachet zapažených v hornině třídy těžitelnosti I skupiny 1 a 2 objem do 20 m3</t>
  </si>
  <si>
    <t>-189201969</t>
  </si>
  <si>
    <t>Hloubení zapažených šachet strojně v hornině třídy těžitelnosti I skupiny 1 a 2 do 20 m3.</t>
  </si>
  <si>
    <t>https://podminky.urs.cz/item/CS_URS_2023_01/133154101</t>
  </si>
  <si>
    <t>Poznámka k položce:_x000d_
Dno meliorační šachty Š5: uvažováno hloubení prostoru 2 x 2 m, hloubky 2,1 m (průměrná hloubka šachty 1,6 m + 0,5 podkladní vrstvy )</t>
  </si>
  <si>
    <t xml:space="preserve">(2*2*2,1)-(3,14*0,59*0,59*1,6)   </t>
  </si>
  <si>
    <t>Součet</t>
  </si>
  <si>
    <t>58</t>
  </si>
  <si>
    <t>151101201</t>
  </si>
  <si>
    <t>Zřízení příložného pažení stěn výkopu hl do 4 m</t>
  </si>
  <si>
    <t>395074933</t>
  </si>
  <si>
    <t>Zřízení pažení stěn výkopu bez rozepření nebo vzepření příložné, hloubky do 4 m.</t>
  </si>
  <si>
    <t>https://podminky.urs.cz/item/CS_URS_2023_01/151101201</t>
  </si>
  <si>
    <t>Poznámka k položce:_x000d_
Dno meliorační šachty Š5: pažení stěn - výška 2,1 m, šířka 2,0 m - 4x</t>
  </si>
  <si>
    <t xml:space="preserve">2*2,1*4   </t>
  </si>
  <si>
    <t>68</t>
  </si>
  <si>
    <t>340000998</t>
  </si>
  <si>
    <t>Řezání stěnových dílců z lehkých betonů tl do 100 mm</t>
  </si>
  <si>
    <t>-1445418227</t>
  </si>
  <si>
    <t>Řezání stěnových dílců z lehkých betonů tl. do 100 mm</t>
  </si>
  <si>
    <t>https://podminky.urs.cz/item/CS_URS_2023_01/340000998</t>
  </si>
  <si>
    <t>Poznámka k položce:_x000d_
Dno meliorační šachty Š5: 2x výřez otvoru pro potrubí ve spodní skruži.</t>
  </si>
  <si>
    <t>((3,14*0,4)/2+0,2+0,2)*2</t>
  </si>
  <si>
    <t>59</t>
  </si>
  <si>
    <t>151101211</t>
  </si>
  <si>
    <t>Odstranění příložného pažení stěn hl do 4 m</t>
  </si>
  <si>
    <t>-1778253424</t>
  </si>
  <si>
    <t>Odstranění pažení stěn výkopu bez rozepření nebo vzepření s uložením pažin na vzdálenost do 3 m od okraje výkopu příložné, hloubky do 4 m.</t>
  </si>
  <si>
    <t>https://podminky.urs.cz/item/CS_URS_2023_01/151101211</t>
  </si>
  <si>
    <t>Poznámka k položce:_x000d_
Dno meliorační šachty Š5.</t>
  </si>
  <si>
    <t>60</t>
  </si>
  <si>
    <t>151101401</t>
  </si>
  <si>
    <t>Zřízení vzepření stěn při pažení příložném hl do 4 m</t>
  </si>
  <si>
    <t>-149691995</t>
  </si>
  <si>
    <t>Zřízení vzepření zapažených stěn výkopů s potřebným přepažováním při pažení příložném, hloubky do 4 m.</t>
  </si>
  <si>
    <t>https://podminky.urs.cz/item/CS_URS_2023_01/151101401</t>
  </si>
  <si>
    <t>63</t>
  </si>
  <si>
    <t>271572211</t>
  </si>
  <si>
    <t>Podsyp pod základové konstrukce se zhutněním z netříděného štěrkopísku</t>
  </si>
  <si>
    <t>-1223610628</t>
  </si>
  <si>
    <t>Podsyp pod základové konstrukce se zhutněním a urovnáním povrchu ze štěrkopísku netříděného.</t>
  </si>
  <si>
    <t>https://podminky.urs.cz/item/CS_URS_2023_01/271572211</t>
  </si>
  <si>
    <t>Poznámka k položce:_x000d_
Dno meliorační šachty Š5: podsyp pod zákrytovou desku průměru 1,3 m - dno šachty.</t>
  </si>
  <si>
    <t xml:space="preserve">1,327*0,15   </t>
  </si>
  <si>
    <t>64</t>
  </si>
  <si>
    <t>894201151</t>
  </si>
  <si>
    <t>Dno šachet tl nad 200 mm z prostého betonu se zvýšenými nároky na prostředí tř. C 25/30</t>
  </si>
  <si>
    <t>-1300941911</t>
  </si>
  <si>
    <t>Ostatní konstrukce na trubním vedení z prostého betonu dno šachet tloušťky přes 200 mm z betonu se zvýšenými nároky na prostředí tř. C 25/30.</t>
  </si>
  <si>
    <t>https://podminky.urs.cz/item/CS_URS_2023_01/894201151</t>
  </si>
  <si>
    <t>Poznámka k položce:_x000d_
Dno meliorační šachty Š5: podkladní beton na zákrytové desce, průměru 1,0 m, výplňová vrstva ve spodní skruži o tl. 0,15 m.</t>
  </si>
  <si>
    <t xml:space="preserve">(3,14*0,5*0,5)*0,15   </t>
  </si>
  <si>
    <t>65</t>
  </si>
  <si>
    <t>894201193</t>
  </si>
  <si>
    <t>Příplatek za tloušťku dna šachet do 200 mm</t>
  </si>
  <si>
    <t>-2087143295</t>
  </si>
  <si>
    <t>Ostatní konstrukce na trubním vedení z prostého betonu dno šachet tloušťky přes 200 mm Příplatek k ceně za tloušťku dna do 200 mm.</t>
  </si>
  <si>
    <t>https://podminky.urs.cz/item/CS_URS_2023_01/894201193</t>
  </si>
  <si>
    <t>66</t>
  </si>
  <si>
    <t>894204161</t>
  </si>
  <si>
    <t>Žlaby šachet průřezu o poloměru do 500 mm z betonu prostého tř. C 25/30</t>
  </si>
  <si>
    <t>680604140</t>
  </si>
  <si>
    <t>Ostatní konstrukce na trubním vedení z prostého betonu žlaby šachet z prostého betonu tř. C 25/30, průřezu o poloměru do 500 mm</t>
  </si>
  <si>
    <t>https://podminky.urs.cz/item/CS_URS_2023_01/894204161</t>
  </si>
  <si>
    <t>Poznámka k položce:_x000d_
Dno meliorační šachty Š5: beton tvrzený na dně šachty pod a kolem potrubí, modelace profilu potrubí na výšku 2/3 světlosti potrubí - viz. typový výkres šachty nadzemní prefabrikované na melioračních kanálech</t>
  </si>
  <si>
    <t xml:space="preserve">(3,14*0,5*0,5)*0,32   </t>
  </si>
  <si>
    <t>67</t>
  </si>
  <si>
    <t>936457112</t>
  </si>
  <si>
    <t>Zálivka kotevních šroubů betonem objemu přes 0,01 do 0,25 m3</t>
  </si>
  <si>
    <t>-1245396506</t>
  </si>
  <si>
    <t>Zálivka kotevních šroubů, ocelových konstrukcí a dutin betonem se zvýšenými nároky na prostředí objemu jednotlivě přes 0,01 do 0,25 m3.</t>
  </si>
  <si>
    <t>https://podminky.urs.cz/item/CS_URS_2023_01/936457112</t>
  </si>
  <si>
    <t>Poznámka k položce:_x000d_
Dno meliorační šachty Š5: zálivka betonovou (cementovou) mazaninou vně okolo spodní skruže a zákrytovou deskou (dno).</t>
  </si>
  <si>
    <t xml:space="preserve">((3,14*1,3)*0,1*0,1)/2   </t>
  </si>
  <si>
    <t>34</t>
  </si>
  <si>
    <t>894411311</t>
  </si>
  <si>
    <t>Osazení betonových nebo železobetonových dílců pro šachty skruží rovných</t>
  </si>
  <si>
    <t>-907042067</t>
  </si>
  <si>
    <t>https://podminky.urs.cz/item/CS_URS_2023_01/894411311</t>
  </si>
  <si>
    <t>Poznámka k položce:_x000d_
š1-š2</t>
  </si>
  <si>
    <t>50</t>
  </si>
  <si>
    <t>59225101</t>
  </si>
  <si>
    <t>dílec betonový pro studny kruhové 100x50x9cm</t>
  </si>
  <si>
    <t>149511886</t>
  </si>
  <si>
    <t>41</t>
  </si>
  <si>
    <t>998332011</t>
  </si>
  <si>
    <t>Přesun hmot pro úpravy vodních toků a kanály</t>
  </si>
  <si>
    <t>t</t>
  </si>
  <si>
    <t>-907808542</t>
  </si>
  <si>
    <t>Přesun hmot pro úpravy vodních toků a kanály, hráze rybníků apod. dopravní vzdálenost do 500 m</t>
  </si>
  <si>
    <t>https://podminky.urs.cz/item/CS_URS_2023_01/998332011</t>
  </si>
  <si>
    <t>61</t>
  </si>
  <si>
    <t>151101411</t>
  </si>
  <si>
    <t>Odstranění vzepření stěn při pažení příložném hl do 4 m</t>
  </si>
  <si>
    <t>-988882759</t>
  </si>
  <si>
    <t>Odstranění vzepření stěn výkopů s uložením materiálu na vzdálenost do 3 m od kraje výkopu při pažení příložném, hloubky do 4 m.</t>
  </si>
  <si>
    <t>https://podminky.urs.cz/item/CS_URS_2023_01/151101411</t>
  </si>
  <si>
    <t>9</t>
  </si>
  <si>
    <t>562R 01</t>
  </si>
  <si>
    <t>dodávka česlí z plastu vč. rámu o rozměrech 100x112 a 100x117</t>
  </si>
  <si>
    <t>ks</t>
  </si>
  <si>
    <t>-652887195</t>
  </si>
  <si>
    <t>Pochozí plastová mříž s česlí</t>
  </si>
  <si>
    <t>Poznámka k položce:_x000d_
Pochozí plastová mříž vč. rámu 100x112 a 100x117, vtokové objekty nad a pod silnicí</t>
  </si>
  <si>
    <t>33</t>
  </si>
  <si>
    <t>14031024-R</t>
  </si>
  <si>
    <t>trubka ocelová podélně svařovaná hladká jakost 11 343 51x2mm</t>
  </si>
  <si>
    <t>-1262145369</t>
  </si>
  <si>
    <t>Poznámka k položce:_x000d_
signalizační tyč dl. 2 m včetně nátěru (bílá a červená)</t>
  </si>
  <si>
    <t>2*5</t>
  </si>
  <si>
    <t>29</t>
  </si>
  <si>
    <t>59225780</t>
  </si>
  <si>
    <t>deska betonová zákrytová na skruž půlená 118x7,5cm</t>
  </si>
  <si>
    <t>-739348758</t>
  </si>
  <si>
    <t>Poznámka k položce:_x000d_
Š1, Š2 a Š3</t>
  </si>
  <si>
    <t>Trubní vedení</t>
  </si>
  <si>
    <t>51</t>
  </si>
  <si>
    <t>894414211</t>
  </si>
  <si>
    <t>Osazení betonových nebo železobetonových dílců pro šachty desek zákrytových</t>
  </si>
  <si>
    <t>-1206683061</t>
  </si>
  <si>
    <t>https://podminky.urs.cz/item/CS_URS_2023_01/894414211</t>
  </si>
  <si>
    <t>Poznámka k položce:_x000d_
Š1 + Š2 + Š 3</t>
  </si>
  <si>
    <t>Ostatní konstrukce a práce, bourání</t>
  </si>
  <si>
    <t>40</t>
  </si>
  <si>
    <t>936941112-R</t>
  </si>
  <si>
    <t>Osazování doplňkových plastových/ocelových součástí mříží hmotnosti přes 1 do 10 kg</t>
  </si>
  <si>
    <t>kg</t>
  </si>
  <si>
    <t>2045668724</t>
  </si>
  <si>
    <t>Osazování doplňkových plastových/ ocelových součástí mříží hmotnosti přes 1 do 10 kg</t>
  </si>
  <si>
    <t>Poznámka k položce:_x000d_
mříže vtokových objektů - do popisu položky byla vložena možnost osazení plastové mříže</t>
  </si>
  <si>
    <t>5+5</t>
  </si>
  <si>
    <t>19</t>
  </si>
  <si>
    <t>936173112</t>
  </si>
  <si>
    <t xml:space="preserve">Osazování  konstrukcí na zdi a valy hmotnosti přes 20 do 50 kg </t>
  </si>
  <si>
    <t>-1652507799</t>
  </si>
  <si>
    <t>Osazení doplňkových ocelových konstrukcí na konstrukcích zdí a valů o hmotnosti jednotlivě přes 20 do 50 kg</t>
  </si>
  <si>
    <t>https://podminky.urs.cz/item/CS_URS_2023_01/936173112</t>
  </si>
  <si>
    <t>Poznámka k položce:_x000d_
signalizační tyče</t>
  </si>
  <si>
    <t>44</t>
  </si>
  <si>
    <t>R - 060</t>
  </si>
  <si>
    <t xml:space="preserve">Ekologická likvidace suti, vybouraných hmot a inertního materiálu v souladu se zákonem o odpadech č. 541/2020 Sb., v platném znění  </t>
  </si>
  <si>
    <t>-434355299</t>
  </si>
  <si>
    <t xml:space="preserve">Ekologická likvidace suti, vybouraných hmot a inertního materiálu v souladu se zákonem o odpadech č. 541/2020 Sb., v platném znění </t>
  </si>
  <si>
    <t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znění.</t>
  </si>
  <si>
    <t>(7*0,300)+(2*0,38)+((5*0,228)*0,5)</t>
  </si>
  <si>
    <t>53</t>
  </si>
  <si>
    <t>R - 045</t>
  </si>
  <si>
    <t>Čištění potrubí strojně tlakovou vodou do D 500 mm při tl. nánosu přes 50% do 75% DN.</t>
  </si>
  <si>
    <t>-1845415780</t>
  </si>
  <si>
    <t>Čištění potrubí strojně tlakovou vodou do D 500 mm při tl. nánosu přes 50% do 75% DN, včetně zajištění potřebné technologické vody potřebné k rozplavení</t>
  </si>
  <si>
    <t xml:space="preserve">Poznámka k položce:_x000d_
Rozplavení sedimentů tlakovou vodou pro následné odsátí kombinovaným vozem._x000d_
úsek mezi šachtami Š5 a Š3_x000d_
</t>
  </si>
  <si>
    <t>220</t>
  </si>
  <si>
    <t>54</t>
  </si>
  <si>
    <t>R - 051</t>
  </si>
  <si>
    <t>Odsátí rozplavených sedimentů včetně jeho ekologické likvidace.</t>
  </si>
  <si>
    <t>-1547745649</t>
  </si>
  <si>
    <t>Odsátí rozplavených sedimentů včetně jeho ekologické likvidace - v souladu se zákonem o odpadech č. 541/2020 Sb., v platném znění; včetně zajištění potřebné techniky a její dopravy.</t>
  </si>
  <si>
    <t xml:space="preserve">Poznámka k položce:_x000d_
likvidace odsátého sedimentu z potrubí do D 1500 mm, na místo k tomu určené (skládka TKO nebo ZPF dle výsledku rozboru), včetně zajištění potřebné techniky a její dopravy   dopravy (např. kombinovaný čistící vůz). _x000d_
Úsek mezi šachtami Š5 a Š3_x000d_
</t>
  </si>
  <si>
    <t>55</t>
  </si>
  <si>
    <t>R - 039</t>
  </si>
  <si>
    <t>Čištění potrubí strojně tlakovou vodou do D 500 mm při tl. nánosu do 25% DN.</t>
  </si>
  <si>
    <t>-1629871262</t>
  </si>
  <si>
    <t>Čištění potrubí strojně tlakovou vodou do D 500 mm při tl. nánosu do 25% DN, včetně zajištění potřebné technologické vody potřebné k rozplavení.</t>
  </si>
  <si>
    <t xml:space="preserve">Poznámka k položce:_x000d_
Rozplavení sedimentů tlakovou vodou pro následné odsátí kombinovaným vozem_x000d_
Úsek mezi Š3 a Š2_x000d_
</t>
  </si>
  <si>
    <t>105</t>
  </si>
  <si>
    <t>302_112 - SO 2</t>
  </si>
  <si>
    <t>26</t>
  </si>
  <si>
    <t>111203201</t>
  </si>
  <si>
    <t>Odstranění křovin a stromů s ponecháním kořenů z plochy do 1000 m2</t>
  </si>
  <si>
    <t>-229504739</t>
  </si>
  <si>
    <t>Odstranění křovin a stromů s ponecháním kořenů průměru kmene do 100 mm, při jakémkoliv sklonu terénu mimo LTM, při celkové ploše do 1 000 m2</t>
  </si>
  <si>
    <t>https://podminky.urs.cz/item/CS_URS_2023_01/111203201</t>
  </si>
  <si>
    <t>Poznámka k položce:_x000d_
2 ojedinělé skupinky u výustě</t>
  </si>
  <si>
    <t>(5*4)+(5*4)</t>
  </si>
  <si>
    <t>27</t>
  </si>
  <si>
    <t>R - 001</t>
  </si>
  <si>
    <t xml:space="preserve">Ekologická likvidace veškeré neupotřeb. dřev. hmoty - z křovin a stromů D kmene do 100 mm - v souladu se zákonem o odpadech č. 541/2020 Sb.v platném znění </t>
  </si>
  <si>
    <t>-284639911</t>
  </si>
  <si>
    <t>Ekologická likvidace veškeré neupotřeb. dřev. hmoty - z křovin a stromů D kmene do 100 mm - v souladu se zákonem o odpadech č. 541/2020 Sb., v platném znění.</t>
  </si>
  <si>
    <t xml:space="preserve">Poznámka k položce:_x000d_
likvidace dřevní hmoty, použije se v případě když nelze pálit (např. štěpkováním, drcením, pálením na místě k tomu určeném a pod)_x000d_
</t>
  </si>
  <si>
    <t>-379289319</t>
  </si>
  <si>
    <t>(50*3)/10000</t>
  </si>
  <si>
    <t>-934035411</t>
  </si>
  <si>
    <t>0,015</t>
  </si>
  <si>
    <t>493495725</t>
  </si>
  <si>
    <t>125703312</t>
  </si>
  <si>
    <t>Čištění melioračních kanálů od naplavenin tl přes 250 do 500 mm dno zpevněné kamenem</t>
  </si>
  <si>
    <t>1838577688</t>
  </si>
  <si>
    <t>Čištění melioračních kanálů s úpravou svahu do výšky naplavené vrstvy tloušťky naplavené vrstvy přes 250 do 500 mm, se dnem zpevněným lomovým kamenem</t>
  </si>
  <si>
    <t>https://podminky.urs.cz/item/CS_URS_2023_01/125703312</t>
  </si>
  <si>
    <t>17</t>
  </si>
  <si>
    <t>-1969320051</t>
  </si>
  <si>
    <t>30</t>
  </si>
  <si>
    <t>1736926552</t>
  </si>
  <si>
    <t>((4,8+0,8)/2*1,35)*0,5</t>
  </si>
  <si>
    <t>1372260815</t>
  </si>
  <si>
    <t xml:space="preserve">Poznámka k položce:_x000d_
odstranění bahna z 1 vtokového objektu </t>
  </si>
  <si>
    <t>(1*1,2*0,5)*1</t>
  </si>
  <si>
    <t>162351103</t>
  </si>
  <si>
    <t>Vodorovné přemístění přes 50 do 500 m výkopku/sypaniny z horniny třídy těžitelnosti I skupiny 1 až 3</t>
  </si>
  <si>
    <t>1909315582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</si>
  <si>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</si>
  <si>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https://podminky.urs.cz/item/CS_URS_2023_01/162351103</t>
  </si>
  <si>
    <t xml:space="preserve">Poznámka k položce:_x000d_
Zásyp kaveren objektu SO 2 </t>
  </si>
  <si>
    <t>2+0,6+2,4</t>
  </si>
  <si>
    <t>162451106</t>
  </si>
  <si>
    <t>Vodorovné přemístění přes 1 500 do 2000 m výkopku/sypaniny z horniny třídy těžitelnosti I skupiny 1 až 3</t>
  </si>
  <si>
    <t>-131055137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</si>
  <si>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</si>
  <si>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https://podminky.urs.cz/item/CS_URS_2023_01/162451106</t>
  </si>
  <si>
    <t>Poznámka k položce:_x000d_
Přesun sedimentu na SO 3</t>
  </si>
  <si>
    <t>45</t>
  </si>
  <si>
    <t>16</t>
  </si>
  <si>
    <t>167151101</t>
  </si>
  <si>
    <t>Nakládání výkopku z hornin třídy těžitelnosti I skupiny 1 až 3 do 100 m3</t>
  </si>
  <si>
    <t>291888998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</si>
  <si>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</si>
  <si>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</si>
  <si>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Poznámka k položce:_x000d_
sediment</t>
  </si>
  <si>
    <t>30+17+0,6+2,4</t>
  </si>
  <si>
    <t>37</t>
  </si>
  <si>
    <t>-2065464984</t>
  </si>
  <si>
    <t>1845793874</t>
  </si>
  <si>
    <t>Poznámka k položce:_x000d_
1x šachta</t>
  </si>
  <si>
    <t>((1,8*0,8)/2*2)*2</t>
  </si>
  <si>
    <t>49</t>
  </si>
  <si>
    <t>1101286177</t>
  </si>
  <si>
    <t>Poznámka k položce:_x000d_
nová šachta š3</t>
  </si>
  <si>
    <t>-1607029297</t>
  </si>
  <si>
    <t>13</t>
  </si>
  <si>
    <t>1699798204</t>
  </si>
  <si>
    <t>1779475045</t>
  </si>
  <si>
    <t>Poznámka k položce:_x000d_
šachta Š3</t>
  </si>
  <si>
    <t>2,88</t>
  </si>
  <si>
    <t>38</t>
  </si>
  <si>
    <t>-1803977969</t>
  </si>
  <si>
    <t>Poznámka k položce:_x000d_
š3</t>
  </si>
  <si>
    <t>-763053201</t>
  </si>
  <si>
    <t>Poznámka k položce:_x000d_
kaverny v okolí šachty</t>
  </si>
  <si>
    <t>2*2,5</t>
  </si>
  <si>
    <t>12</t>
  </si>
  <si>
    <t>-1368536107</t>
  </si>
  <si>
    <t>Poznámka k položce:_x000d_
4x šachty</t>
  </si>
  <si>
    <t>(1*1*0,6)*4</t>
  </si>
  <si>
    <t>1705411639</t>
  </si>
  <si>
    <t>Poznámka k položce:_x000d_
Š 2</t>
  </si>
  <si>
    <t>28</t>
  </si>
  <si>
    <t>-1242459129</t>
  </si>
  <si>
    <t>Poznámka k položce:_x000d_
šachta Š 2</t>
  </si>
  <si>
    <t>-193172979</t>
  </si>
  <si>
    <t>Poznámka k položce:_x000d_
3 šachty š1+š2+š4</t>
  </si>
  <si>
    <t>899304111</t>
  </si>
  <si>
    <t>Osazení poklopů železobetonových včetně rámů jakékoli hmotnosti</t>
  </si>
  <si>
    <t>-368558173</t>
  </si>
  <si>
    <t>Osazení poklopů železobetonových včetně rámů jakékoliv hmotnosti</t>
  </si>
  <si>
    <t>https://podminky.urs.cz/item/CS_URS_2023_01/899304111</t>
  </si>
  <si>
    <t>-1982267869</t>
  </si>
  <si>
    <t>-1562813057</t>
  </si>
  <si>
    <t>2*4</t>
  </si>
  <si>
    <t>24</t>
  </si>
  <si>
    <t>727641337</t>
  </si>
  <si>
    <t>-912824038</t>
  </si>
  <si>
    <t>(2*0,300)+(1*0,38)+((4*0,228)*0,40)</t>
  </si>
  <si>
    <t>-1182244252</t>
  </si>
  <si>
    <t xml:space="preserve">Poznámka k položce:_x000d_
Rozplavení sedimentů tlakovou vodou pro následné odsátí kombinovaným vozem._x000d_
úsek mezi šachtami Š3 a Š2_x000d_
</t>
  </si>
  <si>
    <t>150</t>
  </si>
  <si>
    <t>-263103499</t>
  </si>
  <si>
    <t xml:space="preserve">Poznámka k položce:_x000d_
likvidace odsátého sedimentu z potrubí do D 1500 mm, na místo k tomu určené (skládka TKO nebo ZPF dle výsledku rozboru), včetně zajištění potřebné techniky a její dopravy   dopravy (např. kombinovaný čistící vůz). _x000d_
Úsek mezi šachtami Š3 a Š2_x000d_
</t>
  </si>
  <si>
    <t>302_111 - SO 3</t>
  </si>
  <si>
    <t>101512524</t>
  </si>
  <si>
    <t>Poznámka k položce:_x000d_
9 šachet</t>
  </si>
  <si>
    <t>(1*1*0,6)*9</t>
  </si>
  <si>
    <t>167111101</t>
  </si>
  <si>
    <t>Nakládání výkopku z hornin třídy těžitelnosti I skupiny 1 až 3 ručně</t>
  </si>
  <si>
    <t>1406705106</t>
  </si>
  <si>
    <t>Nakládání, skládání a překládání neulehlého výkopku nebo sypaniny ručně nakládání, z hornin třídy těžitelnosti I, skupiny 1 až 3</t>
  </si>
  <si>
    <t>https://podminky.urs.cz/item/CS_URS_2023_01/167111101</t>
  </si>
  <si>
    <t>Poznámka k položce:_x000d_
zemník bez sedimentu z SO 2</t>
  </si>
  <si>
    <t>63,1 - 45</t>
  </si>
  <si>
    <t>1821708546</t>
  </si>
  <si>
    <t>Poznámka k položce:_x000d_
přesun ze zemníku bez sedimentu dovezeného z SO 2</t>
  </si>
  <si>
    <t>1042891690</t>
  </si>
  <si>
    <t>Poznámka k položce:_x000d_
Š3 + Š4 + Š5 + Š8 + porucha u Š5</t>
  </si>
  <si>
    <t>((1,8+0,8)/2*2)*(8+3)</t>
  </si>
  <si>
    <t>-1608934824</t>
  </si>
  <si>
    <t>Poznámka k položce:_x000d_
DN 400, š3+š4+š5+š8 + močál u š5 + nový výustní objekt v obci Lipoltov</t>
  </si>
  <si>
    <t>(4*2)+ 3 + 2</t>
  </si>
  <si>
    <t>-434603346</t>
  </si>
  <si>
    <t>Poznámka k položce:_x000d_
š3+š4+š5+š8 + močál u š5 + nový výustní objekt v obci Lipoltov</t>
  </si>
  <si>
    <t>(4*2)+3+2</t>
  </si>
  <si>
    <t>7</t>
  </si>
  <si>
    <t>-1642942186</t>
  </si>
  <si>
    <t>(4*2)+3 + 2</t>
  </si>
  <si>
    <t>2068144285</t>
  </si>
  <si>
    <t>Drenážní šachtice kontrolní z betonových dílců typ Šk 100/ 4 hl. do 2m</t>
  </si>
  <si>
    <t>Poznámka k položce:_x000d_
nové šachty Š3+Š4+Š5+Š8</t>
  </si>
  <si>
    <t>39</t>
  </si>
  <si>
    <t>1066690415</t>
  </si>
  <si>
    <t>Poznámka k položce:_x000d_
š3, š4, š5 a š8 + porucha u š5</t>
  </si>
  <si>
    <t>28,6</t>
  </si>
  <si>
    <t>-1328252996</t>
  </si>
  <si>
    <t>((12*3*0,7)+(11*3*0,7)+(2*3*0,4)+(2*3*0,4)+(2*3*0,3)+(2*2*0,3)+(2*2*0,4)+(6*3*0,3))-45</t>
  </si>
  <si>
    <t>867087695</t>
  </si>
  <si>
    <t>Poznámka k položce:_x000d_
objem kavaren byl vypočítán z plochy pro uložení o prům. tl. 0,7 m + výustní objekt v obci Lipoltov</t>
  </si>
  <si>
    <t>(12*3)+(11*3)+(2*3)+(2*2)+(2*3)+(2*2)+(2*3)+(3*6)</t>
  </si>
  <si>
    <t>-1957888494</t>
  </si>
  <si>
    <t>Poznámka k položce:_x000d_
š2 + š7 + š9</t>
  </si>
  <si>
    <t>23</t>
  </si>
  <si>
    <t>-117820307</t>
  </si>
  <si>
    <t>1694082691</t>
  </si>
  <si>
    <t>9-4</t>
  </si>
  <si>
    <t>-1281689547</t>
  </si>
  <si>
    <t xml:space="preserve">Poznámka k položce:_x000d_
všechny šachty bez nových šachtic které jsou vč.poklopu </t>
  </si>
  <si>
    <t>18</t>
  </si>
  <si>
    <t>Osazování ocelových konstrukcí na zdi a valy hmotnosti přes 20 do 50 kg</t>
  </si>
  <si>
    <t>-1670005616</t>
  </si>
  <si>
    <t>-1625737325</t>
  </si>
  <si>
    <t>9*2</t>
  </si>
  <si>
    <t>115001101</t>
  </si>
  <si>
    <t>Převedení vody potrubím DN do 100</t>
  </si>
  <si>
    <t>603603191</t>
  </si>
  <si>
    <t>Převedení vody potrubím průměru DN do 100</t>
  </si>
  <si>
    <t>https://podminky.urs.cz/item/CS_URS_2023_01/115001101</t>
  </si>
  <si>
    <t>Poznámka k položce:_x000d_
nový výustní objekt v obci Lipoltov</t>
  </si>
  <si>
    <t>122251101</t>
  </si>
  <si>
    <t>Odkopávky a prokopávky nezapažené v hornině třídy těžitelnosti I skupiny 3 objem do 20 m3 strojně</t>
  </si>
  <si>
    <t>188431537</t>
  </si>
  <si>
    <t>Odkopávky a prokopávky nezapažené strojně v hornině třídy těžitelnosti I skupiny 3 do 20 m3</t>
  </si>
  <si>
    <t>https://podminky.urs.cz/item/CS_URS_2023_01/122251101</t>
  </si>
  <si>
    <t>(1,1+1,1+0,7)*0,7*0,4</t>
  </si>
  <si>
    <t>(1,1+1,1+0,9)*1,5*0,4</t>
  </si>
  <si>
    <t>(0,7*0,7*3,4)+(0,8*0,4*4,6)</t>
  </si>
  <si>
    <t>132251101</t>
  </si>
  <si>
    <t>Hloubení rýh nezapažených š do 800 mm v hornině třídy těžitelnosti I skupiny 3 objem do 20 m3 strojně</t>
  </si>
  <si>
    <t>1171068804</t>
  </si>
  <si>
    <t>Hloubení nezapažených rýh šířky do 800 mm strojně s urovnáním dna do předepsaného profilu a spádu v hornině třídy těžitelnosti I skupiny 3 do 20 m3</t>
  </si>
  <si>
    <t>https://podminky.urs.cz/item/CS_URS_2023_01/132251101</t>
  </si>
  <si>
    <t>(0,8*0,8*2)-(0,24*0,24*3,14*2)</t>
  </si>
  <si>
    <t>172153101</t>
  </si>
  <si>
    <t>Zřízení těsnicího jádra nebo vrstvy š do 1 m z hornin třídy těžitelnosti I a II skupiny 1 až 4 zhutněných do 100 % PS C</t>
  </si>
  <si>
    <t>-1388608961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</si>
  <si>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</si>
  <si>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https://podminky.urs.cz/item/CS_URS_2023_01/172153101</t>
  </si>
  <si>
    <t>0,5</t>
  </si>
  <si>
    <t>174151102</t>
  </si>
  <si>
    <t>Zásyp v prostoru s omezeným pohybem stroje sypaninou se zhutněním</t>
  </si>
  <si>
    <t>1395962422</t>
  </si>
  <si>
    <t>Zásyp sypaninou z jakékoliv horniny strojně s uložením výkopku ve vrstvách se zhutněním v prostorách s omezeným pohybem stroje s urovnáním povrchu zásypu</t>
  </si>
  <si>
    <t>https://podminky.urs.cz/item/CS_URS_2023_01/174151102</t>
  </si>
  <si>
    <t>182151111</t>
  </si>
  <si>
    <t>Svahování v zářezech v hornině třídy těžitelnosti I skupiny 1 až 3 strojně</t>
  </si>
  <si>
    <t>-1544882241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</si>
  <si>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</si>
  <si>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https://podminky.urs.cz/item/CS_URS_2023_01/182151111</t>
  </si>
  <si>
    <t>2,0*0,7*2</t>
  </si>
  <si>
    <t>270210222</t>
  </si>
  <si>
    <t>Zdivo základové z lomového kamene rubové bez zatření spár na maltu MC 15</t>
  </si>
  <si>
    <t>-1516843635</t>
  </si>
  <si>
    <t>Zdivo základové z lomového kamene na hloubku do 5 m, v prostoru zapaženém nebo nezapaženém s odstraněním napadávky, bez úpravy povrchu základové spáry, s dodáním všech hmot rubové z lomového kamene lomařsky upraveného, jednostranně lícované, tl. od 250 do 450 mm bez zatření spár, na maltu cementovou MC 15</t>
  </si>
  <si>
    <t>https://podminky.urs.cz/item/CS_URS_2023_01/270210222</t>
  </si>
  <si>
    <t>0,7*0,7*3,4</t>
  </si>
  <si>
    <t>275351111</t>
  </si>
  <si>
    <t>Bednění základových bloků tradiční oboustranné</t>
  </si>
  <si>
    <t>-1574272154</t>
  </si>
  <si>
    <t>Bednění základových konstrukcí bloků tradiční oboustranné</t>
  </si>
  <si>
    <t>https://podminky.urs.cz/item/CS_URS_2023_01/275351111</t>
  </si>
  <si>
    <t>(1,1+1,1+0,7)*0,7*2</t>
  </si>
  <si>
    <t>3,4*0,7*2</t>
  </si>
  <si>
    <t>1,0*4,6*2</t>
  </si>
  <si>
    <t>321213113</t>
  </si>
  <si>
    <t>Zdivo nadzákladové z lomového kamene vodních staveb výplňové na maltu MC 15</t>
  </si>
  <si>
    <t>-664164822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</si>
  <si>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15</t>
  </si>
  <si>
    <t>https://podminky.urs.cz/item/CS_URS_2023_01/321213113</t>
  </si>
  <si>
    <t>0,8*0,4*4,6</t>
  </si>
  <si>
    <t>463212111</t>
  </si>
  <si>
    <t>Rovnanina z lomového kamene upraveného s vyklínováním spár úlomky kamene</t>
  </si>
  <si>
    <t>1236369519</t>
  </si>
  <si>
    <t>Rovnanina z lomového kamene upraveného, tříděného jakékoliv tloušťky rovnaniny s vyklínováním spár a dutin úlomky kamene</t>
  </si>
  <si>
    <t>https://podminky.urs.cz/item/CS_URS_2023_01/463212111</t>
  </si>
  <si>
    <t>(0,9+0,9+0,5)*1,5*0,4</t>
  </si>
  <si>
    <t>463451113</t>
  </si>
  <si>
    <t>Prolití kamenné rovnaniny maltou MC 15</t>
  </si>
  <si>
    <t>-902608378</t>
  </si>
  <si>
    <t>Prolití konstrukce z kamene rovnaniny cementovou maltou MC-15</t>
  </si>
  <si>
    <t>https://podminky.urs.cz/item/CS_URS_2023_01/463451113</t>
  </si>
  <si>
    <t>966035112</t>
  </si>
  <si>
    <t>Bourání konstrukcí LTM zdiva cihelného nebo smíšeného na MC strojně</t>
  </si>
  <si>
    <t>1375883477</t>
  </si>
  <si>
    <t>Bourání konstrukcí LTM ve vodních tocích s přemístěním suti na hromady na vzdálenost do 20 m nebo s naložením na dopravní prostředek strojně ze zdiva cihelného nebo smíšeného na maltu cementovou</t>
  </si>
  <si>
    <t>https://podminky.urs.cz/item/CS_URS_2023_01/966035112</t>
  </si>
  <si>
    <t>3,4*0,8*0,5</t>
  </si>
  <si>
    <t>3,4*0,6*0,5</t>
  </si>
  <si>
    <t>424153636</t>
  </si>
  <si>
    <t>-709119173</t>
  </si>
  <si>
    <t>(11*0,300)+(4*0,38)+((11*0,228)*0,4)</t>
  </si>
  <si>
    <t>114265142</t>
  </si>
  <si>
    <t xml:space="preserve">Poznámka k položce:_x000d_
Rozplavení sedimentů tlakovou vodou pro následné odsátí kombinovaným vozem._x000d_
úsek mezi šachtami Š8 až Š3_x000d_
</t>
  </si>
  <si>
    <t>570</t>
  </si>
  <si>
    <t>35</t>
  </si>
  <si>
    <t>-728056972</t>
  </si>
  <si>
    <t xml:space="preserve">Poznámka k položce:_x000d_
likvidace odsátého sedimentu z potrubí do D 1500 mm, na místo k tomu určené (skládka TKO nebo ZPF dle výsledku rozboru), včetně zajištění potřebné techniky a její dopravy   dopravy (např. kombinovaný čistící vůz). _x000d_
Úsek mezi šachtami Š8 až Š3_x000d_
</t>
  </si>
  <si>
    <t>213116806</t>
  </si>
  <si>
    <t xml:space="preserve">Poznámka k položce:_x000d_
Rozplavení sedimentů tlakovou vodou pro následné odsátí kombinovaným vozem_x000d_
Úsek mezi Š9 a Š8_x000d_
</t>
  </si>
  <si>
    <t>245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</si>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</sst>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0" fontId="8" fillId="0" borderId="16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313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hyperlink" Target="https://podminky.urs.cz/item/CS_URS_2023_01/125703322" TargetMode="External" /><Relationship Id="rId4" Type="http://schemas.openxmlformats.org/officeDocument/2006/relationships/hyperlink" Target="https://podminky.urs.cz/item/CS_URS_2023_01/321212225" TargetMode="External" /><Relationship Id="rId5" Type="http://schemas.openxmlformats.org/officeDocument/2006/relationships/hyperlink" Target="https://podminky.urs.cz/item/CS_URS_2023_01/162351104" TargetMode="External" /><Relationship Id="rId6" Type="http://schemas.openxmlformats.org/officeDocument/2006/relationships/hyperlink" Target="https://podminky.urs.cz/item/CS_URS_2023_01/938904111" TargetMode="External" /><Relationship Id="rId7" Type="http://schemas.openxmlformats.org/officeDocument/2006/relationships/hyperlink" Target="https://podminky.urs.cz/item/CS_URS_2023_01/167151111" TargetMode="External" /><Relationship Id="rId8" Type="http://schemas.openxmlformats.org/officeDocument/2006/relationships/hyperlink" Target="https://podminky.urs.cz/item/CS_URS_2023_01/171251101" TargetMode="External" /><Relationship Id="rId9" Type="http://schemas.openxmlformats.org/officeDocument/2006/relationships/hyperlink" Target="https://podminky.urs.cz/item/CS_URS_2023_01/162651112" TargetMode="External" /><Relationship Id="rId10" Type="http://schemas.openxmlformats.org/officeDocument/2006/relationships/hyperlink" Target="https://podminky.urs.cz/item/CS_URS_2023_01/123212101" TargetMode="External" /><Relationship Id="rId11" Type="http://schemas.openxmlformats.org/officeDocument/2006/relationships/hyperlink" Target="https://podminky.urs.cz/item/CS_URS_2023_01/810391811" TargetMode="External" /><Relationship Id="rId12" Type="http://schemas.openxmlformats.org/officeDocument/2006/relationships/hyperlink" Target="https://podminky.urs.cz/item/CS_URS_2023_01/811387111" TargetMode="External" /><Relationship Id="rId13" Type="http://schemas.openxmlformats.org/officeDocument/2006/relationships/hyperlink" Target="https://podminky.urs.cz/item/CS_URS_2023_01/174151101" TargetMode="External" /><Relationship Id="rId14" Type="http://schemas.openxmlformats.org/officeDocument/2006/relationships/hyperlink" Target="https://podminky.urs.cz/item/CS_URS_2023_01/181951112" TargetMode="External" /><Relationship Id="rId15" Type="http://schemas.openxmlformats.org/officeDocument/2006/relationships/hyperlink" Target="https://podminky.urs.cz/item/CS_URS_2023_01/938907141" TargetMode="External" /><Relationship Id="rId16" Type="http://schemas.openxmlformats.org/officeDocument/2006/relationships/hyperlink" Target="https://podminky.urs.cz/item/CS_URS_2023_01/895211141" TargetMode="External" /><Relationship Id="rId17" Type="http://schemas.openxmlformats.org/officeDocument/2006/relationships/hyperlink" Target="https://podminky.urs.cz/item/CS_URS_2023_01/133154101" TargetMode="External" /><Relationship Id="rId18" Type="http://schemas.openxmlformats.org/officeDocument/2006/relationships/hyperlink" Target="https://podminky.urs.cz/item/CS_URS_2023_01/151101201" TargetMode="External" /><Relationship Id="rId19" Type="http://schemas.openxmlformats.org/officeDocument/2006/relationships/hyperlink" Target="https://podminky.urs.cz/item/CS_URS_2023_01/340000998" TargetMode="External" /><Relationship Id="rId20" Type="http://schemas.openxmlformats.org/officeDocument/2006/relationships/hyperlink" Target="https://podminky.urs.cz/item/CS_URS_2023_01/151101211" TargetMode="External" /><Relationship Id="rId21" Type="http://schemas.openxmlformats.org/officeDocument/2006/relationships/hyperlink" Target="https://podminky.urs.cz/item/CS_URS_2023_01/151101401" TargetMode="External" /><Relationship Id="rId22" Type="http://schemas.openxmlformats.org/officeDocument/2006/relationships/hyperlink" Target="https://podminky.urs.cz/item/CS_URS_2023_01/271572211" TargetMode="External" /><Relationship Id="rId23" Type="http://schemas.openxmlformats.org/officeDocument/2006/relationships/hyperlink" Target="https://podminky.urs.cz/item/CS_URS_2023_01/894201151" TargetMode="External" /><Relationship Id="rId24" Type="http://schemas.openxmlformats.org/officeDocument/2006/relationships/hyperlink" Target="https://podminky.urs.cz/item/CS_URS_2023_01/894201193" TargetMode="External" /><Relationship Id="rId25" Type="http://schemas.openxmlformats.org/officeDocument/2006/relationships/hyperlink" Target="https://podminky.urs.cz/item/CS_URS_2023_01/894204161" TargetMode="External" /><Relationship Id="rId26" Type="http://schemas.openxmlformats.org/officeDocument/2006/relationships/hyperlink" Target="https://podminky.urs.cz/item/CS_URS_2023_01/936457112" TargetMode="External" /><Relationship Id="rId27" Type="http://schemas.openxmlformats.org/officeDocument/2006/relationships/hyperlink" Target="https://podminky.urs.cz/item/CS_URS_2023_01/894411311" TargetMode="External" /><Relationship Id="rId28" Type="http://schemas.openxmlformats.org/officeDocument/2006/relationships/hyperlink" Target="https://podminky.urs.cz/item/CS_URS_2023_01/998332011" TargetMode="External" /><Relationship Id="rId29" Type="http://schemas.openxmlformats.org/officeDocument/2006/relationships/hyperlink" Target="https://podminky.urs.cz/item/CS_URS_2023_01/151101411" TargetMode="External" /><Relationship Id="rId30" Type="http://schemas.openxmlformats.org/officeDocument/2006/relationships/hyperlink" Target="https://podminky.urs.cz/item/CS_URS_2023_01/894414211" TargetMode="External" /><Relationship Id="rId31" Type="http://schemas.openxmlformats.org/officeDocument/2006/relationships/hyperlink" Target="https://podminky.urs.cz/item/CS_URS_2023_01/936173112" TargetMode="External" /><Relationship Id="rId3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03201" TargetMode="External" /><Relationship Id="rId2" Type="http://schemas.openxmlformats.org/officeDocument/2006/relationships/hyperlink" Target="https://podminky.urs.cz/item/CS_URS_2023_01/111103313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25703312" TargetMode="External" /><Relationship Id="rId5" Type="http://schemas.openxmlformats.org/officeDocument/2006/relationships/hyperlink" Target="https://podminky.urs.cz/item/CS_URS_2023_01/125703322" TargetMode="External" /><Relationship Id="rId6" Type="http://schemas.openxmlformats.org/officeDocument/2006/relationships/hyperlink" Target="https://podminky.urs.cz/item/CS_URS_2023_01/321212225" TargetMode="External" /><Relationship Id="rId7" Type="http://schemas.openxmlformats.org/officeDocument/2006/relationships/hyperlink" Target="https://podminky.urs.cz/item/CS_URS_2023_01/938904111" TargetMode="External" /><Relationship Id="rId8" Type="http://schemas.openxmlformats.org/officeDocument/2006/relationships/hyperlink" Target="https://podminky.urs.cz/item/CS_URS_2023_01/162351103" TargetMode="External" /><Relationship Id="rId9" Type="http://schemas.openxmlformats.org/officeDocument/2006/relationships/hyperlink" Target="https://podminky.urs.cz/item/CS_URS_2023_01/162451106" TargetMode="External" /><Relationship Id="rId10" Type="http://schemas.openxmlformats.org/officeDocument/2006/relationships/hyperlink" Target="https://podminky.urs.cz/item/CS_URS_2023_01/167151101" TargetMode="External" /><Relationship Id="rId11" Type="http://schemas.openxmlformats.org/officeDocument/2006/relationships/hyperlink" Target="https://podminky.urs.cz/item/CS_URS_2023_01/171251101" TargetMode="External" /><Relationship Id="rId12" Type="http://schemas.openxmlformats.org/officeDocument/2006/relationships/hyperlink" Target="https://podminky.urs.cz/item/CS_URS_2023_01/123212101" TargetMode="External" /><Relationship Id="rId13" Type="http://schemas.openxmlformats.org/officeDocument/2006/relationships/hyperlink" Target="https://podminky.urs.cz/item/CS_URS_2023_01/810391811" TargetMode="External" /><Relationship Id="rId14" Type="http://schemas.openxmlformats.org/officeDocument/2006/relationships/hyperlink" Target="https://podminky.urs.cz/item/CS_URS_2023_01/811387111" TargetMode="External" /><Relationship Id="rId15" Type="http://schemas.openxmlformats.org/officeDocument/2006/relationships/hyperlink" Target="https://podminky.urs.cz/item/CS_URS_2023_01/174151101" TargetMode="External" /><Relationship Id="rId16" Type="http://schemas.openxmlformats.org/officeDocument/2006/relationships/hyperlink" Target="https://podminky.urs.cz/item/CS_URS_2023_01/895211141" TargetMode="External" /><Relationship Id="rId17" Type="http://schemas.openxmlformats.org/officeDocument/2006/relationships/hyperlink" Target="https://podminky.urs.cz/item/CS_URS_2023_01/181951112" TargetMode="External" /><Relationship Id="rId18" Type="http://schemas.openxmlformats.org/officeDocument/2006/relationships/hyperlink" Target="https://podminky.urs.cz/item/CS_URS_2023_01/938907141" TargetMode="External" /><Relationship Id="rId19" Type="http://schemas.openxmlformats.org/officeDocument/2006/relationships/hyperlink" Target="https://podminky.urs.cz/item/CS_URS_2023_01/894411311" TargetMode="External" /><Relationship Id="rId20" Type="http://schemas.openxmlformats.org/officeDocument/2006/relationships/hyperlink" Target="https://podminky.urs.cz/item/CS_URS_2023_01/899304111" TargetMode="External" /><Relationship Id="rId21" Type="http://schemas.openxmlformats.org/officeDocument/2006/relationships/hyperlink" Target="https://podminky.urs.cz/item/CS_URS_2023_01/998332011" TargetMode="External" /><Relationship Id="rId22" Type="http://schemas.openxmlformats.org/officeDocument/2006/relationships/hyperlink" Target="https://podminky.urs.cz/item/CS_URS_2023_01/936173112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38907141" TargetMode="External" /><Relationship Id="rId2" Type="http://schemas.openxmlformats.org/officeDocument/2006/relationships/hyperlink" Target="https://podminky.urs.cz/item/CS_URS_2023_01/167111101" TargetMode="External" /><Relationship Id="rId3" Type="http://schemas.openxmlformats.org/officeDocument/2006/relationships/hyperlink" Target="https://podminky.urs.cz/item/CS_URS_2023_01/162651112" TargetMode="External" /><Relationship Id="rId4" Type="http://schemas.openxmlformats.org/officeDocument/2006/relationships/hyperlink" Target="https://podminky.urs.cz/item/CS_URS_2023_01/123212101" TargetMode="External" /><Relationship Id="rId5" Type="http://schemas.openxmlformats.org/officeDocument/2006/relationships/hyperlink" Target="https://podminky.urs.cz/item/CS_URS_2023_01/810391811" TargetMode="External" /><Relationship Id="rId6" Type="http://schemas.openxmlformats.org/officeDocument/2006/relationships/hyperlink" Target="https://podminky.urs.cz/item/CS_URS_2023_01/811387111" TargetMode="External" /><Relationship Id="rId7" Type="http://schemas.openxmlformats.org/officeDocument/2006/relationships/hyperlink" Target="https://podminky.urs.cz/item/CS_URS_2023_01/895211141" TargetMode="External" /><Relationship Id="rId8" Type="http://schemas.openxmlformats.org/officeDocument/2006/relationships/hyperlink" Target="https://podminky.urs.cz/item/CS_URS_2023_01/174151101" TargetMode="External" /><Relationship Id="rId9" Type="http://schemas.openxmlformats.org/officeDocument/2006/relationships/hyperlink" Target="https://podminky.urs.cz/item/CS_URS_2023_01/171251101" TargetMode="External" /><Relationship Id="rId10" Type="http://schemas.openxmlformats.org/officeDocument/2006/relationships/hyperlink" Target="https://podminky.urs.cz/item/CS_URS_2023_01/181951112" TargetMode="External" /><Relationship Id="rId11" Type="http://schemas.openxmlformats.org/officeDocument/2006/relationships/hyperlink" Target="https://podminky.urs.cz/item/CS_URS_2023_01/894411311" TargetMode="External" /><Relationship Id="rId12" Type="http://schemas.openxmlformats.org/officeDocument/2006/relationships/hyperlink" Target="https://podminky.urs.cz/item/CS_URS_2023_01/899304111" TargetMode="External" /><Relationship Id="rId13" Type="http://schemas.openxmlformats.org/officeDocument/2006/relationships/hyperlink" Target="https://podminky.urs.cz/item/CS_URS_2023_01/936173112" TargetMode="External" /><Relationship Id="rId14" Type="http://schemas.openxmlformats.org/officeDocument/2006/relationships/hyperlink" Target="https://podminky.urs.cz/item/CS_URS_2023_01/115001101" TargetMode="External" /><Relationship Id="rId15" Type="http://schemas.openxmlformats.org/officeDocument/2006/relationships/hyperlink" Target="https://podminky.urs.cz/item/CS_URS_2023_01/122251101" TargetMode="External" /><Relationship Id="rId16" Type="http://schemas.openxmlformats.org/officeDocument/2006/relationships/hyperlink" Target="https://podminky.urs.cz/item/CS_URS_2023_01/132251101" TargetMode="External" /><Relationship Id="rId17" Type="http://schemas.openxmlformats.org/officeDocument/2006/relationships/hyperlink" Target="https://podminky.urs.cz/item/CS_URS_2023_01/172153101" TargetMode="External" /><Relationship Id="rId18" Type="http://schemas.openxmlformats.org/officeDocument/2006/relationships/hyperlink" Target="https://podminky.urs.cz/item/CS_URS_2023_01/174151102" TargetMode="External" /><Relationship Id="rId19" Type="http://schemas.openxmlformats.org/officeDocument/2006/relationships/hyperlink" Target="https://podminky.urs.cz/item/CS_URS_2023_01/182151111" TargetMode="External" /><Relationship Id="rId20" Type="http://schemas.openxmlformats.org/officeDocument/2006/relationships/hyperlink" Target="https://podminky.urs.cz/item/CS_URS_2023_01/270210222" TargetMode="External" /><Relationship Id="rId21" Type="http://schemas.openxmlformats.org/officeDocument/2006/relationships/hyperlink" Target="https://podminky.urs.cz/item/CS_URS_2023_01/275351111" TargetMode="External" /><Relationship Id="rId22" Type="http://schemas.openxmlformats.org/officeDocument/2006/relationships/hyperlink" Target="https://podminky.urs.cz/item/CS_URS_2023_01/321213113" TargetMode="External" /><Relationship Id="rId23" Type="http://schemas.openxmlformats.org/officeDocument/2006/relationships/hyperlink" Target="https://podminky.urs.cz/item/CS_URS_2023_01/463212111" TargetMode="External" /><Relationship Id="rId24" Type="http://schemas.openxmlformats.org/officeDocument/2006/relationships/hyperlink" Target="https://podminky.urs.cz/item/CS_URS_2023_01/463451113" TargetMode="External" /><Relationship Id="rId25" Type="http://schemas.openxmlformats.org/officeDocument/2006/relationships/hyperlink" Target="https://podminky.urs.cz/item/CS_URS_2023_01/966035112" TargetMode="External" /><Relationship Id="rId26" Type="http://schemas.openxmlformats.org/officeDocument/2006/relationships/hyperlink" Target="https://podminky.urs.cz/item/CS_URS_2023_01/998332011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7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16</v>
      </c>
      <c r="BS5" s="18" t="s">
        <v>7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7</v>
      </c>
    </row>
    <row r="7" s="1" customFormat="1" ht="12" customHeight="1">
      <c r="B7" s="21"/>
      <c r="D7" s="31" t="s">
        <v>19</v>
      </c>
      <c r="K7" s="26" t="s">
        <v>3</v>
      </c>
      <c r="AK7" s="31" t="s">
        <v>20</v>
      </c>
      <c r="AN7" s="26" t="s">
        <v>3</v>
      </c>
      <c r="AR7" s="21"/>
      <c r="BE7" s="30"/>
      <c r="BS7" s="18" t="s">
        <v>7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E8" s="30"/>
      <c r="BS8" s="18" t="s">
        <v>7</v>
      </c>
    </row>
    <row r="9" s="1" customFormat="1" ht="14.4" customHeight="1">
      <c r="B9" s="21"/>
      <c r="AR9" s="21"/>
      <c r="BE9" s="30"/>
      <c r="BS9" s="18" t="s">
        <v>7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27</v>
      </c>
      <c r="AR10" s="21"/>
      <c r="BE10" s="30"/>
      <c r="BS10" s="18" t="s">
        <v>7</v>
      </c>
    </row>
    <row r="11" s="1" customFormat="1" ht="18.48" customHeight="1">
      <c r="B11" s="21"/>
      <c r="E11" s="26" t="s">
        <v>28</v>
      </c>
      <c r="AK11" s="31" t="s">
        <v>29</v>
      </c>
      <c r="AN11" s="26" t="s">
        <v>3</v>
      </c>
      <c r="AR11" s="21"/>
      <c r="BE11" s="30"/>
      <c r="BS11" s="18" t="s">
        <v>7</v>
      </c>
    </row>
    <row r="12" s="1" customFormat="1" ht="6.96" customHeight="1">
      <c r="B12" s="21"/>
      <c r="AR12" s="21"/>
      <c r="BE12" s="30"/>
      <c r="BS12" s="18" t="s">
        <v>7</v>
      </c>
    </row>
    <row r="13" s="1" customFormat="1" ht="12" customHeight="1">
      <c r="B13" s="21"/>
      <c r="D13" s="31" t="s">
        <v>30</v>
      </c>
      <c r="AK13" s="31" t="s">
        <v>26</v>
      </c>
      <c r="AN13" s="33" t="s">
        <v>31</v>
      </c>
      <c r="AR13" s="21"/>
      <c r="BE13" s="30"/>
      <c r="BS13" s="18" t="s">
        <v>7</v>
      </c>
    </row>
    <row r="14">
      <c r="B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N14" s="33" t="s">
        <v>31</v>
      </c>
      <c r="AR14" s="21"/>
      <c r="BE14" s="30"/>
      <c r="BS14" s="18" t="s">
        <v>7</v>
      </c>
    </row>
    <row r="15" s="1" customFormat="1" ht="6.96" customHeight="1">
      <c r="B15" s="21"/>
      <c r="AR15" s="21"/>
      <c r="BE15" s="30"/>
      <c r="BS15" s="18" t="s">
        <v>4</v>
      </c>
    </row>
    <row r="16" s="1" customFormat="1" ht="12" customHeight="1">
      <c r="B16" s="21"/>
      <c r="D16" s="31" t="s">
        <v>32</v>
      </c>
      <c r="AK16" s="31" t="s">
        <v>26</v>
      </c>
      <c r="AN16" s="26" t="s">
        <v>3</v>
      </c>
      <c r="AR16" s="21"/>
      <c r="BE16" s="30"/>
      <c r="BS16" s="18" t="s">
        <v>4</v>
      </c>
    </row>
    <row r="17" s="1" customFormat="1" ht="18.48" customHeight="1">
      <c r="B17" s="21"/>
      <c r="E17" s="26" t="s">
        <v>33</v>
      </c>
      <c r="AK17" s="31" t="s">
        <v>29</v>
      </c>
      <c r="AN17" s="26" t="s">
        <v>3</v>
      </c>
      <c r="AR17" s="21"/>
      <c r="BE17" s="30"/>
      <c r="BS17" s="18" t="s">
        <v>34</v>
      </c>
    </row>
    <row r="18" s="1" customFormat="1" ht="6.96" customHeight="1">
      <c r="B18" s="21"/>
      <c r="AR18" s="21"/>
      <c r="BE18" s="30"/>
      <c r="BS18" s="18" t="s">
        <v>7</v>
      </c>
    </row>
    <row r="19" s="1" customFormat="1" ht="12" customHeight="1">
      <c r="B19" s="21"/>
      <c r="D19" s="31" t="s">
        <v>35</v>
      </c>
      <c r="AK19" s="31" t="s">
        <v>26</v>
      </c>
      <c r="AN19" s="26" t="s">
        <v>3</v>
      </c>
      <c r="AR19" s="21"/>
      <c r="BE19" s="30"/>
      <c r="BS19" s="18" t="s">
        <v>7</v>
      </c>
    </row>
    <row r="20" s="1" customFormat="1" ht="18.48" customHeight="1">
      <c r="B20" s="21"/>
      <c r="E20" s="26" t="s">
        <v>22</v>
      </c>
      <c r="AK20" s="31" t="s">
        <v>29</v>
      </c>
      <c r="AN20" s="26" t="s">
        <v>3</v>
      </c>
      <c r="AR20" s="21"/>
      <c r="BE20" s="30"/>
      <c r="BS20" s="18" t="s">
        <v>34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47.25" customHeight="1">
      <c r="B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42</v>
      </c>
      <c r="E29" s="3"/>
      <c r="F29" s="31" t="s">
        <v>43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ROUND(AV54,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44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ROUND(AW54,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45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46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47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3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7"/>
    </row>
    <row r="35" s="2" customFormat="1" ht="25.92" customHeight="1">
      <c r="A35" s="37"/>
      <c r="B35" s="38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51" t="s">
        <v>50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6.96" customHeight="1">
      <c r="A37" s="37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38"/>
      <c r="BE37" s="37"/>
    </row>
    <row r="41" s="2" customFormat="1" ht="6.96" customHeight="1">
      <c r="A41" s="37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38"/>
      <c r="BE41" s="37"/>
    </row>
    <row r="42" s="2" customFormat="1" ht="24.96" customHeight="1">
      <c r="A42" s="37"/>
      <c r="B42" s="38"/>
      <c r="C42" s="22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BE42" s="37"/>
    </row>
    <row r="43" s="2" customFormat="1" ht="6.96" customHeight="1">
      <c r="A43" s="37"/>
      <c r="B43" s="3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BE43" s="37"/>
    </row>
    <row r="44" s="4" customFormat="1" ht="12" customHeight="1">
      <c r="A44" s="4"/>
      <c r="B44" s="58"/>
      <c r="C44" s="31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2023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8"/>
      <c r="BE44" s="4"/>
    </row>
    <row r="45" s="5" customFormat="1" ht="36.96" customHeight="1">
      <c r="A45" s="5"/>
      <c r="B45" s="59"/>
      <c r="C45" s="60" t="s">
        <v>17</v>
      </c>
      <c r="D45" s="5"/>
      <c r="E45" s="5"/>
      <c r="F45" s="5"/>
      <c r="G45" s="5"/>
      <c r="H45" s="5"/>
      <c r="I45" s="5"/>
      <c r="J45" s="5"/>
      <c r="K45" s="5"/>
      <c r="L45" s="61" t="str">
        <f>K6</f>
        <v>Údržba HOZ Okrouhlá II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9"/>
      <c r="BE45" s="5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BE46" s="37"/>
    </row>
    <row r="47" s="2" customFormat="1" ht="12" customHeight="1">
      <c r="A47" s="37"/>
      <c r="B47" s="38"/>
      <c r="C47" s="31" t="s">
        <v>21</v>
      </c>
      <c r="D47" s="37"/>
      <c r="E47" s="37"/>
      <c r="F47" s="37"/>
      <c r="G47" s="37"/>
      <c r="H47" s="37"/>
      <c r="I47" s="37"/>
      <c r="J47" s="37"/>
      <c r="K47" s="37"/>
      <c r="L47" s="62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1" t="s">
        <v>23</v>
      </c>
      <c r="AJ47" s="37"/>
      <c r="AK47" s="37"/>
      <c r="AL47" s="37"/>
      <c r="AM47" s="63" t="str">
        <f>IF(AN8= "","",AN8)</f>
        <v>11. 7. 2023</v>
      </c>
      <c r="AN47" s="63"/>
      <c r="AO47" s="37"/>
      <c r="AP47" s="37"/>
      <c r="AQ47" s="37"/>
      <c r="AR47" s="38"/>
      <c r="B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BE48" s="37"/>
    </row>
    <row r="49" s="2" customFormat="1" ht="15.15" customHeight="1">
      <c r="A49" s="37"/>
      <c r="B49" s="38"/>
      <c r="C49" s="31" t="s">
        <v>25</v>
      </c>
      <c r="D49" s="37"/>
      <c r="E49" s="37"/>
      <c r="F49" s="37"/>
      <c r="G49" s="37"/>
      <c r="H49" s="37"/>
      <c r="I49" s="37"/>
      <c r="J49" s="37"/>
      <c r="K49" s="37"/>
      <c r="L49" s="4" t="str">
        <f>IF(E11= "","",E11)</f>
        <v>Státní pozemkový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1" t="s">
        <v>32</v>
      </c>
      <c r="AJ49" s="37"/>
      <c r="AK49" s="37"/>
      <c r="AL49" s="37"/>
      <c r="AM49" s="64" t="str">
        <f>IF(E17="","",E17)</f>
        <v>Ing. Markéta Pejzlová</v>
      </c>
      <c r="AN49" s="4"/>
      <c r="AO49" s="4"/>
      <c r="AP49" s="4"/>
      <c r="AQ49" s="37"/>
      <c r="AR49" s="38"/>
      <c r="AS49" s="65" t="s">
        <v>52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  <c r="BE49" s="37"/>
    </row>
    <row r="50" s="2" customFormat="1" ht="15.15" customHeight="1">
      <c r="A50" s="37"/>
      <c r="B50" s="38"/>
      <c r="C50" s="31" t="s">
        <v>30</v>
      </c>
      <c r="D50" s="37"/>
      <c r="E50" s="37"/>
      <c r="F50" s="37"/>
      <c r="G50" s="37"/>
      <c r="H50" s="37"/>
      <c r="I50" s="37"/>
      <c r="J50" s="37"/>
      <c r="K50" s="37"/>
      <c r="L50" s="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1" t="s">
        <v>35</v>
      </c>
      <c r="AJ50" s="37"/>
      <c r="AK50" s="37"/>
      <c r="AL50" s="37"/>
      <c r="AM50" s="64" t="str">
        <f>IF(E20="","",E20)</f>
        <v xml:space="preserve"> </v>
      </c>
      <c r="AN50" s="4"/>
      <c r="AO50" s="4"/>
      <c r="AP50" s="4"/>
      <c r="AQ50" s="37"/>
      <c r="AR50" s="38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  <c r="BE50" s="37"/>
    </row>
    <row r="51" s="2" customFormat="1" ht="10.8" customHeight="1">
      <c r="A51" s="37"/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69"/>
      <c r="AT51" s="70"/>
      <c r="AU51" s="71"/>
      <c r="AV51" s="71"/>
      <c r="AW51" s="71"/>
      <c r="AX51" s="71"/>
      <c r="AY51" s="71"/>
      <c r="AZ51" s="71"/>
      <c r="BA51" s="71"/>
      <c r="BB51" s="71"/>
      <c r="BC51" s="71"/>
      <c r="BD51" s="72"/>
      <c r="BE51" s="37"/>
    </row>
    <row r="52" s="2" customFormat="1" ht="29.28" customHeight="1">
      <c r="A52" s="37"/>
      <c r="B52" s="38"/>
      <c r="C52" s="73" t="s">
        <v>53</v>
      </c>
      <c r="D52" s="74"/>
      <c r="E52" s="74"/>
      <c r="F52" s="74"/>
      <c r="G52" s="74"/>
      <c r="H52" s="75"/>
      <c r="I52" s="76" t="s">
        <v>54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7" t="s">
        <v>55</v>
      </c>
      <c r="AH52" s="74"/>
      <c r="AI52" s="74"/>
      <c r="AJ52" s="74"/>
      <c r="AK52" s="74"/>
      <c r="AL52" s="74"/>
      <c r="AM52" s="74"/>
      <c r="AN52" s="76" t="s">
        <v>56</v>
      </c>
      <c r="AO52" s="74"/>
      <c r="AP52" s="74"/>
      <c r="AQ52" s="78" t="s">
        <v>57</v>
      </c>
      <c r="AR52" s="38"/>
      <c r="AS52" s="79" t="s">
        <v>58</v>
      </c>
      <c r="AT52" s="80" t="s">
        <v>59</v>
      </c>
      <c r="AU52" s="80" t="s">
        <v>60</v>
      </c>
      <c r="AV52" s="80" t="s">
        <v>61</v>
      </c>
      <c r="AW52" s="80" t="s">
        <v>62</v>
      </c>
      <c r="AX52" s="80" t="s">
        <v>63</v>
      </c>
      <c r="AY52" s="80" t="s">
        <v>64</v>
      </c>
      <c r="AZ52" s="80" t="s">
        <v>65</v>
      </c>
      <c r="BA52" s="80" t="s">
        <v>66</v>
      </c>
      <c r="BB52" s="80" t="s">
        <v>67</v>
      </c>
      <c r="BC52" s="80" t="s">
        <v>68</v>
      </c>
      <c r="BD52" s="81" t="s">
        <v>69</v>
      </c>
      <c r="BE52" s="37"/>
    </row>
    <row r="53" s="2" customFormat="1" ht="10.8" customHeight="1">
      <c r="A53" s="37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82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4"/>
      <c r="BE53" s="37"/>
    </row>
    <row r="54" s="6" customFormat="1" ht="32.4" customHeight="1">
      <c r="A54" s="6"/>
      <c r="B54" s="85"/>
      <c r="C54" s="86" t="s">
        <v>70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8">
        <f>ROUND(SUM(AG55:AG57),2)</f>
        <v>0</v>
      </c>
      <c r="AH54" s="88"/>
      <c r="AI54" s="88"/>
      <c r="AJ54" s="88"/>
      <c r="AK54" s="88"/>
      <c r="AL54" s="88"/>
      <c r="AM54" s="88"/>
      <c r="AN54" s="89">
        <f>SUM(AG54,AT54)</f>
        <v>0</v>
      </c>
      <c r="AO54" s="89"/>
      <c r="AP54" s="89"/>
      <c r="AQ54" s="90" t="s">
        <v>3</v>
      </c>
      <c r="AR54" s="85"/>
      <c r="AS54" s="91">
        <f>ROUND(SUM(AS55:AS57),2)</f>
        <v>0</v>
      </c>
      <c r="AT54" s="92">
        <f>ROUND(SUM(AV54:AW54),2)</f>
        <v>0</v>
      </c>
      <c r="AU54" s="93">
        <f>ROUND(SUM(AU55:AU57),5)</f>
        <v>0</v>
      </c>
      <c r="AV54" s="92">
        <f>ROUND(AZ54*L29,2)</f>
        <v>0</v>
      </c>
      <c r="AW54" s="92">
        <f>ROUND(BA54*L30,2)</f>
        <v>0</v>
      </c>
      <c r="AX54" s="92">
        <f>ROUND(BB54*L29,2)</f>
        <v>0</v>
      </c>
      <c r="AY54" s="92">
        <f>ROUND(BC54*L30,2)</f>
        <v>0</v>
      </c>
      <c r="AZ54" s="92">
        <f>ROUND(SUM(AZ55:AZ57),2)</f>
        <v>0</v>
      </c>
      <c r="BA54" s="92">
        <f>ROUND(SUM(BA55:BA57),2)</f>
        <v>0</v>
      </c>
      <c r="BB54" s="92">
        <f>ROUND(SUM(BB55:BB57),2)</f>
        <v>0</v>
      </c>
      <c r="BC54" s="92">
        <f>ROUND(SUM(BC55:BC57),2)</f>
        <v>0</v>
      </c>
      <c r="BD54" s="94">
        <f>ROUND(SUM(BD55:BD57),2)</f>
        <v>0</v>
      </c>
      <c r="BE54" s="6"/>
      <c r="BS54" s="95" t="s">
        <v>71</v>
      </c>
      <c r="BT54" s="95" t="s">
        <v>72</v>
      </c>
      <c r="BU54" s="96" t="s">
        <v>73</v>
      </c>
      <c r="BV54" s="95" t="s">
        <v>74</v>
      </c>
      <c r="BW54" s="95" t="s">
        <v>5</v>
      </c>
      <c r="BX54" s="95" t="s">
        <v>75</v>
      </c>
      <c r="CL54" s="95" t="s">
        <v>3</v>
      </c>
    </row>
    <row r="55" s="7" customFormat="1" ht="16.5" customHeight="1">
      <c r="A55" s="97" t="s">
        <v>76</v>
      </c>
      <c r="B55" s="98"/>
      <c r="C55" s="99"/>
      <c r="D55" s="100" t="s">
        <v>77</v>
      </c>
      <c r="E55" s="100"/>
      <c r="F55" s="100"/>
      <c r="G55" s="100"/>
      <c r="H55" s="100"/>
      <c r="I55" s="101"/>
      <c r="J55" s="100" t="s">
        <v>78</v>
      </c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2">
        <f>'302_015 - SO 1'!J30</f>
        <v>0</v>
      </c>
      <c r="AH55" s="101"/>
      <c r="AI55" s="101"/>
      <c r="AJ55" s="101"/>
      <c r="AK55" s="101"/>
      <c r="AL55" s="101"/>
      <c r="AM55" s="101"/>
      <c r="AN55" s="102">
        <f>SUM(AG55,AT55)</f>
        <v>0</v>
      </c>
      <c r="AO55" s="101"/>
      <c r="AP55" s="101"/>
      <c r="AQ55" s="103" t="s">
        <v>79</v>
      </c>
      <c r="AR55" s="98"/>
      <c r="AS55" s="104">
        <v>0</v>
      </c>
      <c r="AT55" s="105">
        <f>ROUND(SUM(AV55:AW55),2)</f>
        <v>0</v>
      </c>
      <c r="AU55" s="106">
        <f>'302_015 - SO 1'!P83</f>
        <v>0</v>
      </c>
      <c r="AV55" s="105">
        <f>'302_015 - SO 1'!J33</f>
        <v>0</v>
      </c>
      <c r="AW55" s="105">
        <f>'302_015 - SO 1'!J34</f>
        <v>0</v>
      </c>
      <c r="AX55" s="105">
        <f>'302_015 - SO 1'!J35</f>
        <v>0</v>
      </c>
      <c r="AY55" s="105">
        <f>'302_015 - SO 1'!J36</f>
        <v>0</v>
      </c>
      <c r="AZ55" s="105">
        <f>'302_015 - SO 1'!F33</f>
        <v>0</v>
      </c>
      <c r="BA55" s="105">
        <f>'302_015 - SO 1'!F34</f>
        <v>0</v>
      </c>
      <c r="BB55" s="105">
        <f>'302_015 - SO 1'!F35</f>
        <v>0</v>
      </c>
      <c r="BC55" s="105">
        <f>'302_015 - SO 1'!F36</f>
        <v>0</v>
      </c>
      <c r="BD55" s="107">
        <f>'302_015 - SO 1'!F37</f>
        <v>0</v>
      </c>
      <c r="BE55" s="7"/>
      <c r="BT55" s="108" t="s">
        <v>80</v>
      </c>
      <c r="BV55" s="108" t="s">
        <v>74</v>
      </c>
      <c r="BW55" s="108" t="s">
        <v>81</v>
      </c>
      <c r="BX55" s="108" t="s">
        <v>5</v>
      </c>
      <c r="CL55" s="108" t="s">
        <v>3</v>
      </c>
      <c r="CM55" s="108" t="s">
        <v>82</v>
      </c>
    </row>
    <row r="56" s="7" customFormat="1" ht="16.5" customHeight="1">
      <c r="A56" s="97" t="s">
        <v>76</v>
      </c>
      <c r="B56" s="98"/>
      <c r="C56" s="99"/>
      <c r="D56" s="100" t="s">
        <v>83</v>
      </c>
      <c r="E56" s="100"/>
      <c r="F56" s="100"/>
      <c r="G56" s="100"/>
      <c r="H56" s="100"/>
      <c r="I56" s="101"/>
      <c r="J56" s="100" t="s">
        <v>84</v>
      </c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2">
        <f>'302_112 - SO 2'!J30</f>
        <v>0</v>
      </c>
      <c r="AH56" s="101"/>
      <c r="AI56" s="101"/>
      <c r="AJ56" s="101"/>
      <c r="AK56" s="101"/>
      <c r="AL56" s="101"/>
      <c r="AM56" s="101"/>
      <c r="AN56" s="102">
        <f>SUM(AG56,AT56)</f>
        <v>0</v>
      </c>
      <c r="AO56" s="101"/>
      <c r="AP56" s="101"/>
      <c r="AQ56" s="103" t="s">
        <v>79</v>
      </c>
      <c r="AR56" s="98"/>
      <c r="AS56" s="104">
        <v>0</v>
      </c>
      <c r="AT56" s="105">
        <f>ROUND(SUM(AV56:AW56),2)</f>
        <v>0</v>
      </c>
      <c r="AU56" s="106">
        <f>'302_112 - SO 2'!P82</f>
        <v>0</v>
      </c>
      <c r="AV56" s="105">
        <f>'302_112 - SO 2'!J33</f>
        <v>0</v>
      </c>
      <c r="AW56" s="105">
        <f>'302_112 - SO 2'!J34</f>
        <v>0</v>
      </c>
      <c r="AX56" s="105">
        <f>'302_112 - SO 2'!J35</f>
        <v>0</v>
      </c>
      <c r="AY56" s="105">
        <f>'302_112 - SO 2'!J36</f>
        <v>0</v>
      </c>
      <c r="AZ56" s="105">
        <f>'302_112 - SO 2'!F33</f>
        <v>0</v>
      </c>
      <c r="BA56" s="105">
        <f>'302_112 - SO 2'!F34</f>
        <v>0</v>
      </c>
      <c r="BB56" s="105">
        <f>'302_112 - SO 2'!F35</f>
        <v>0</v>
      </c>
      <c r="BC56" s="105">
        <f>'302_112 - SO 2'!F36</f>
        <v>0</v>
      </c>
      <c r="BD56" s="107">
        <f>'302_112 - SO 2'!F37</f>
        <v>0</v>
      </c>
      <c r="BE56" s="7"/>
      <c r="BT56" s="108" t="s">
        <v>80</v>
      </c>
      <c r="BV56" s="108" t="s">
        <v>74</v>
      </c>
      <c r="BW56" s="108" t="s">
        <v>85</v>
      </c>
      <c r="BX56" s="108" t="s">
        <v>5</v>
      </c>
      <c r="CL56" s="108" t="s">
        <v>3</v>
      </c>
      <c r="CM56" s="108" t="s">
        <v>82</v>
      </c>
    </row>
    <row r="57" s="7" customFormat="1" ht="16.5" customHeight="1">
      <c r="A57" s="97" t="s">
        <v>76</v>
      </c>
      <c r="B57" s="98"/>
      <c r="C57" s="99"/>
      <c r="D57" s="100" t="s">
        <v>86</v>
      </c>
      <c r="E57" s="100"/>
      <c r="F57" s="100"/>
      <c r="G57" s="100"/>
      <c r="H57" s="100"/>
      <c r="I57" s="101"/>
      <c r="J57" s="100" t="s">
        <v>87</v>
      </c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2">
        <f>'302_111 - SO 3'!J30</f>
        <v>0</v>
      </c>
      <c r="AH57" s="101"/>
      <c r="AI57" s="101"/>
      <c r="AJ57" s="101"/>
      <c r="AK57" s="101"/>
      <c r="AL57" s="101"/>
      <c r="AM57" s="101"/>
      <c r="AN57" s="102">
        <f>SUM(AG57,AT57)</f>
        <v>0</v>
      </c>
      <c r="AO57" s="101"/>
      <c r="AP57" s="101"/>
      <c r="AQ57" s="103" t="s">
        <v>79</v>
      </c>
      <c r="AR57" s="98"/>
      <c r="AS57" s="109">
        <v>0</v>
      </c>
      <c r="AT57" s="110">
        <f>ROUND(SUM(AV57:AW57),2)</f>
        <v>0</v>
      </c>
      <c r="AU57" s="111">
        <f>'302_111 - SO 3'!P82</f>
        <v>0</v>
      </c>
      <c r="AV57" s="110">
        <f>'302_111 - SO 3'!J33</f>
        <v>0</v>
      </c>
      <c r="AW57" s="110">
        <f>'302_111 - SO 3'!J34</f>
        <v>0</v>
      </c>
      <c r="AX57" s="110">
        <f>'302_111 - SO 3'!J35</f>
        <v>0</v>
      </c>
      <c r="AY57" s="110">
        <f>'302_111 - SO 3'!J36</f>
        <v>0</v>
      </c>
      <c r="AZ57" s="110">
        <f>'302_111 - SO 3'!F33</f>
        <v>0</v>
      </c>
      <c r="BA57" s="110">
        <f>'302_111 - SO 3'!F34</f>
        <v>0</v>
      </c>
      <c r="BB57" s="110">
        <f>'302_111 - SO 3'!F35</f>
        <v>0</v>
      </c>
      <c r="BC57" s="110">
        <f>'302_111 - SO 3'!F36</f>
        <v>0</v>
      </c>
      <c r="BD57" s="112">
        <f>'302_111 - SO 3'!F37</f>
        <v>0</v>
      </c>
      <c r="BE57" s="7"/>
      <c r="BT57" s="108" t="s">
        <v>80</v>
      </c>
      <c r="BV57" s="108" t="s">
        <v>74</v>
      </c>
      <c r="BW57" s="108" t="s">
        <v>88</v>
      </c>
      <c r="BX57" s="108" t="s">
        <v>5</v>
      </c>
      <c r="CL57" s="108" t="s">
        <v>3</v>
      </c>
      <c r="CM57" s="108" t="s">
        <v>82</v>
      </c>
    </row>
    <row r="58" s="2" customFormat="1" ht="30" customHeight="1">
      <c r="A58" s="37"/>
      <c r="B58" s="3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38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302_015 - SO 1'!C2" display="/"/>
    <hyperlink ref="A56" location="'302_112 - SO 2'!C2" display="/"/>
    <hyperlink ref="A57" location="'302_111 - SO 3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89</v>
      </c>
      <c r="L4" s="21"/>
      <c r="M4" s="11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14" t="str">
        <f>'Rekapitulace stavby'!K6</f>
        <v>Údržba HOZ Okrouhlá II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90</v>
      </c>
      <c r="E8" s="37"/>
      <c r="F8" s="37"/>
      <c r="G8" s="37"/>
      <c r="H8" s="37"/>
      <c r="I8" s="37"/>
      <c r="J8" s="37"/>
      <c r="K8" s="37"/>
      <c r="L8" s="115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1" t="s">
        <v>91</v>
      </c>
      <c r="F9" s="37"/>
      <c r="G9" s="37"/>
      <c r="H9" s="37"/>
      <c r="I9" s="37"/>
      <c r="J9" s="37"/>
      <c r="K9" s="37"/>
      <c r="L9" s="115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115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3</v>
      </c>
      <c r="G11" s="37"/>
      <c r="H11" s="37"/>
      <c r="I11" s="31" t="s">
        <v>20</v>
      </c>
      <c r="J11" s="26" t="s">
        <v>3</v>
      </c>
      <c r="K11" s="37"/>
      <c r="L11" s="115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3" t="str">
        <f>'Rekapitulace stavby'!AN8</f>
        <v>11. 7. 2023</v>
      </c>
      <c r="K12" s="37"/>
      <c r="L12" s="115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115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27</v>
      </c>
      <c r="K14" s="37"/>
      <c r="L14" s="115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28</v>
      </c>
      <c r="F15" s="37"/>
      <c r="G15" s="37"/>
      <c r="H15" s="37"/>
      <c r="I15" s="31" t="s">
        <v>29</v>
      </c>
      <c r="J15" s="26" t="s">
        <v>3</v>
      </c>
      <c r="K15" s="37"/>
      <c r="L15" s="115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115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30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115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29</v>
      </c>
      <c r="J18" s="32" t="str">
        <f>'Rekapitulace stavby'!AN14</f>
        <v>Vyplň údaj</v>
      </c>
      <c r="K18" s="37"/>
      <c r="L18" s="115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115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32</v>
      </c>
      <c r="E20" s="37"/>
      <c r="F20" s="37"/>
      <c r="G20" s="37"/>
      <c r="H20" s="37"/>
      <c r="I20" s="31" t="s">
        <v>26</v>
      </c>
      <c r="J20" s="26" t="s">
        <v>3</v>
      </c>
      <c r="K20" s="37"/>
      <c r="L20" s="115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29</v>
      </c>
      <c r="J21" s="26" t="s">
        <v>3</v>
      </c>
      <c r="K21" s="37"/>
      <c r="L21" s="115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115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26</v>
      </c>
      <c r="J23" s="26" t="s">
        <v>3</v>
      </c>
      <c r="K23" s="37"/>
      <c r="L23" s="115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28</v>
      </c>
      <c r="F24" s="37"/>
      <c r="G24" s="37"/>
      <c r="H24" s="37"/>
      <c r="I24" s="31" t="s">
        <v>29</v>
      </c>
      <c r="J24" s="26" t="s">
        <v>3</v>
      </c>
      <c r="K24" s="37"/>
      <c r="L24" s="115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115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115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16"/>
      <c r="B27" s="117"/>
      <c r="C27" s="116"/>
      <c r="D27" s="116"/>
      <c r="E27" s="35" t="s">
        <v>3</v>
      </c>
      <c r="F27" s="35"/>
      <c r="G27" s="35"/>
      <c r="H27" s="35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115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3"/>
      <c r="E29" s="83"/>
      <c r="F29" s="83"/>
      <c r="G29" s="83"/>
      <c r="H29" s="83"/>
      <c r="I29" s="83"/>
      <c r="J29" s="83"/>
      <c r="K29" s="83"/>
      <c r="L29" s="115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19" t="s">
        <v>38</v>
      </c>
      <c r="E30" s="37"/>
      <c r="F30" s="37"/>
      <c r="G30" s="37"/>
      <c r="H30" s="37"/>
      <c r="I30" s="37"/>
      <c r="J30" s="89">
        <f>ROUND(J83, 2)</f>
        <v>0</v>
      </c>
      <c r="K30" s="37"/>
      <c r="L30" s="115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15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115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0" t="s">
        <v>42</v>
      </c>
      <c r="E33" s="31" t="s">
        <v>43</v>
      </c>
      <c r="F33" s="121">
        <f>ROUND((SUM(BE83:BE277)),  2)</f>
        <v>0</v>
      </c>
      <c r="G33" s="37"/>
      <c r="H33" s="37"/>
      <c r="I33" s="122">
        <v>0.20999999999999999</v>
      </c>
      <c r="J33" s="121">
        <f>ROUND(((SUM(BE83:BE277))*I33),  2)</f>
        <v>0</v>
      </c>
      <c r="K33" s="37"/>
      <c r="L33" s="115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1">
        <f>ROUND((SUM(BF83:BF277)),  2)</f>
        <v>0</v>
      </c>
      <c r="G34" s="37"/>
      <c r="H34" s="37"/>
      <c r="I34" s="122">
        <v>0.14999999999999999</v>
      </c>
      <c r="J34" s="121">
        <f>ROUND(((SUM(BF83:BF277))*I34),  2)</f>
        <v>0</v>
      </c>
      <c r="K34" s="37"/>
      <c r="L34" s="115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1">
        <f>ROUND((SUM(BG83:BG277)),  2)</f>
        <v>0</v>
      </c>
      <c r="G35" s="37"/>
      <c r="H35" s="37"/>
      <c r="I35" s="122">
        <v>0.20999999999999999</v>
      </c>
      <c r="J35" s="121">
        <f>0</f>
        <v>0</v>
      </c>
      <c r="K35" s="37"/>
      <c r="L35" s="115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1">
        <f>ROUND((SUM(BH83:BH277)),  2)</f>
        <v>0</v>
      </c>
      <c r="G36" s="37"/>
      <c r="H36" s="37"/>
      <c r="I36" s="122">
        <v>0.14999999999999999</v>
      </c>
      <c r="J36" s="121">
        <f>0</f>
        <v>0</v>
      </c>
      <c r="K36" s="37"/>
      <c r="L36" s="115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1">
        <f>ROUND((SUM(BI83:BI277)),  2)</f>
        <v>0</v>
      </c>
      <c r="G37" s="37"/>
      <c r="H37" s="37"/>
      <c r="I37" s="122">
        <v>0</v>
      </c>
      <c r="J37" s="121">
        <f>0</f>
        <v>0</v>
      </c>
      <c r="K37" s="37"/>
      <c r="L37" s="115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115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3"/>
      <c r="D39" s="124" t="s">
        <v>48</v>
      </c>
      <c r="E39" s="75"/>
      <c r="F39" s="75"/>
      <c r="G39" s="125" t="s">
        <v>49</v>
      </c>
      <c r="H39" s="126" t="s">
        <v>50</v>
      </c>
      <c r="I39" s="75"/>
      <c r="J39" s="127">
        <f>SUM(J30:J37)</f>
        <v>0</v>
      </c>
      <c r="K39" s="128"/>
      <c r="L39" s="115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115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15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7"/>
      <c r="E45" s="37"/>
      <c r="F45" s="37"/>
      <c r="G45" s="37"/>
      <c r="H45" s="37"/>
      <c r="I45" s="37"/>
      <c r="J45" s="37"/>
      <c r="K45" s="37"/>
      <c r="L45" s="115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7"/>
      <c r="E47" s="37"/>
      <c r="F47" s="37"/>
      <c r="G47" s="37"/>
      <c r="H47" s="37"/>
      <c r="I47" s="37"/>
      <c r="J47" s="37"/>
      <c r="K47" s="37"/>
      <c r="L47" s="115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7"/>
      <c r="D48" s="37"/>
      <c r="E48" s="114" t="str">
        <f>E7</f>
        <v>Údržba HOZ Okrouhlá II</v>
      </c>
      <c r="F48" s="31"/>
      <c r="G48" s="31"/>
      <c r="H48" s="31"/>
      <c r="I48" s="37"/>
      <c r="J48" s="37"/>
      <c r="K48" s="37"/>
      <c r="L48" s="115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7"/>
      <c r="E49" s="37"/>
      <c r="F49" s="37"/>
      <c r="G49" s="37"/>
      <c r="H49" s="37"/>
      <c r="I49" s="37"/>
      <c r="J49" s="37"/>
      <c r="K49" s="37"/>
      <c r="L49" s="115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61" t="str">
        <f>E9</f>
        <v>302_015 - SO 1</v>
      </c>
      <c r="F50" s="37"/>
      <c r="G50" s="37"/>
      <c r="H50" s="37"/>
      <c r="I50" s="37"/>
      <c r="J50" s="37"/>
      <c r="K50" s="37"/>
      <c r="L50" s="115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7"/>
      <c r="E52" s="37"/>
      <c r="F52" s="26" t="str">
        <f>F12</f>
        <v xml:space="preserve"> </v>
      </c>
      <c r="G52" s="37"/>
      <c r="H52" s="37"/>
      <c r="I52" s="31" t="s">
        <v>23</v>
      </c>
      <c r="J52" s="63" t="str">
        <f>IF(J12="","",J12)</f>
        <v>11. 7. 2023</v>
      </c>
      <c r="K52" s="37"/>
      <c r="L52" s="115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7"/>
      <c r="E54" s="37"/>
      <c r="F54" s="26" t="str">
        <f>E15</f>
        <v>Státní pozemkový úřad</v>
      </c>
      <c r="G54" s="37"/>
      <c r="H54" s="37"/>
      <c r="I54" s="31" t="s">
        <v>32</v>
      </c>
      <c r="J54" s="35" t="str">
        <f>E21</f>
        <v>Ing. Markéta Pejzlová</v>
      </c>
      <c r="K54" s="37"/>
      <c r="L54" s="115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30</v>
      </c>
      <c r="D55" s="37"/>
      <c r="E55" s="37"/>
      <c r="F55" s="26" t="str">
        <f>IF(E18="","",E18)</f>
        <v>Vyplň údaj</v>
      </c>
      <c r="G55" s="37"/>
      <c r="H55" s="37"/>
      <c r="I55" s="31" t="s">
        <v>35</v>
      </c>
      <c r="J55" s="35" t="str">
        <f>E24</f>
        <v>Státní pozemkový úřad</v>
      </c>
      <c r="K55" s="37"/>
      <c r="L55" s="115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29" t="s">
        <v>93</v>
      </c>
      <c r="D57" s="123"/>
      <c r="E57" s="123"/>
      <c r="F57" s="123"/>
      <c r="G57" s="123"/>
      <c r="H57" s="123"/>
      <c r="I57" s="123"/>
      <c r="J57" s="130" t="s">
        <v>94</v>
      </c>
      <c r="K57" s="123"/>
      <c r="L57" s="115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31" t="s">
        <v>70</v>
      </c>
      <c r="D59" s="37"/>
      <c r="E59" s="37"/>
      <c r="F59" s="37"/>
      <c r="G59" s="37"/>
      <c r="H59" s="37"/>
      <c r="I59" s="37"/>
      <c r="J59" s="89">
        <f>J83</f>
        <v>0</v>
      </c>
      <c r="K59" s="37"/>
      <c r="L59" s="115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8" t="s">
        <v>95</v>
      </c>
    </row>
    <row r="60" s="9" customFormat="1" ht="24.96" customHeight="1">
      <c r="A60" s="9"/>
      <c r="B60" s="132"/>
      <c r="C60" s="9"/>
      <c r="D60" s="133" t="s">
        <v>96</v>
      </c>
      <c r="E60" s="134"/>
      <c r="F60" s="134"/>
      <c r="G60" s="134"/>
      <c r="H60" s="134"/>
      <c r="I60" s="134"/>
      <c r="J60" s="135">
        <f>J84</f>
        <v>0</v>
      </c>
      <c r="K60" s="9"/>
      <c r="L60" s="13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6"/>
      <c r="C61" s="10"/>
      <c r="D61" s="137" t="s">
        <v>97</v>
      </c>
      <c r="E61" s="138"/>
      <c r="F61" s="138"/>
      <c r="G61" s="138"/>
      <c r="H61" s="138"/>
      <c r="I61" s="138"/>
      <c r="J61" s="139">
        <f>J85</f>
        <v>0</v>
      </c>
      <c r="K61" s="10"/>
      <c r="L61" s="13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6"/>
      <c r="C62" s="10"/>
      <c r="D62" s="137" t="s">
        <v>98</v>
      </c>
      <c r="E62" s="138"/>
      <c r="F62" s="138"/>
      <c r="G62" s="138"/>
      <c r="H62" s="138"/>
      <c r="I62" s="138"/>
      <c r="J62" s="139">
        <f>J247</f>
        <v>0</v>
      </c>
      <c r="K62" s="10"/>
      <c r="L62" s="13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6"/>
      <c r="C63" s="10"/>
      <c r="D63" s="137" t="s">
        <v>99</v>
      </c>
      <c r="E63" s="138"/>
      <c r="F63" s="138"/>
      <c r="G63" s="138"/>
      <c r="H63" s="138"/>
      <c r="I63" s="138"/>
      <c r="J63" s="139">
        <f>J253</f>
        <v>0</v>
      </c>
      <c r="K63" s="10"/>
      <c r="L63" s="13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7"/>
      <c r="D64" s="37"/>
      <c r="E64" s="37"/>
      <c r="F64" s="37"/>
      <c r="G64" s="37"/>
      <c r="H64" s="37"/>
      <c r="I64" s="37"/>
      <c r="J64" s="37"/>
      <c r="K64" s="37"/>
      <c r="L64" s="115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115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115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100</v>
      </c>
      <c r="D70" s="37"/>
      <c r="E70" s="37"/>
      <c r="F70" s="37"/>
      <c r="G70" s="37"/>
      <c r="H70" s="37"/>
      <c r="I70" s="37"/>
      <c r="J70" s="37"/>
      <c r="K70" s="37"/>
      <c r="L70" s="115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7"/>
      <c r="D71" s="37"/>
      <c r="E71" s="37"/>
      <c r="F71" s="37"/>
      <c r="G71" s="37"/>
      <c r="H71" s="37"/>
      <c r="I71" s="37"/>
      <c r="J71" s="37"/>
      <c r="K71" s="37"/>
      <c r="L71" s="115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7"/>
      <c r="E72" s="37"/>
      <c r="F72" s="37"/>
      <c r="G72" s="37"/>
      <c r="H72" s="37"/>
      <c r="I72" s="37"/>
      <c r="J72" s="37"/>
      <c r="K72" s="37"/>
      <c r="L72" s="115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7"/>
      <c r="D73" s="37"/>
      <c r="E73" s="114" t="str">
        <f>E7</f>
        <v>Údržba HOZ Okrouhlá II</v>
      </c>
      <c r="F73" s="31"/>
      <c r="G73" s="31"/>
      <c r="H73" s="31"/>
      <c r="I73" s="37"/>
      <c r="J73" s="37"/>
      <c r="K73" s="37"/>
      <c r="L73" s="115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90</v>
      </c>
      <c r="D74" s="37"/>
      <c r="E74" s="37"/>
      <c r="F74" s="37"/>
      <c r="G74" s="37"/>
      <c r="H74" s="37"/>
      <c r="I74" s="37"/>
      <c r="J74" s="37"/>
      <c r="K74" s="37"/>
      <c r="L74" s="115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7"/>
      <c r="D75" s="37"/>
      <c r="E75" s="61" t="str">
        <f>E9</f>
        <v>302_015 - SO 1</v>
      </c>
      <c r="F75" s="37"/>
      <c r="G75" s="37"/>
      <c r="H75" s="37"/>
      <c r="I75" s="37"/>
      <c r="J75" s="37"/>
      <c r="K75" s="37"/>
      <c r="L75" s="115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115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7"/>
      <c r="E77" s="37"/>
      <c r="F77" s="26" t="str">
        <f>F12</f>
        <v xml:space="preserve"> </v>
      </c>
      <c r="G77" s="37"/>
      <c r="H77" s="37"/>
      <c r="I77" s="31" t="s">
        <v>23</v>
      </c>
      <c r="J77" s="63" t="str">
        <f>IF(J12="","",J12)</f>
        <v>11. 7. 2023</v>
      </c>
      <c r="K77" s="37"/>
      <c r="L77" s="115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7"/>
      <c r="D78" s="37"/>
      <c r="E78" s="37"/>
      <c r="F78" s="37"/>
      <c r="G78" s="37"/>
      <c r="H78" s="37"/>
      <c r="I78" s="37"/>
      <c r="J78" s="37"/>
      <c r="K78" s="37"/>
      <c r="L78" s="115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7"/>
      <c r="E79" s="37"/>
      <c r="F79" s="26" t="str">
        <f>E15</f>
        <v>Státní pozemkový úřad</v>
      </c>
      <c r="G79" s="37"/>
      <c r="H79" s="37"/>
      <c r="I79" s="31" t="s">
        <v>32</v>
      </c>
      <c r="J79" s="35" t="str">
        <f>E21</f>
        <v>Ing. Markéta Pejzlová</v>
      </c>
      <c r="K79" s="37"/>
      <c r="L79" s="115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5.65" customHeight="1">
      <c r="A80" s="37"/>
      <c r="B80" s="38"/>
      <c r="C80" s="31" t="s">
        <v>30</v>
      </c>
      <c r="D80" s="37"/>
      <c r="E80" s="37"/>
      <c r="F80" s="26" t="str">
        <f>IF(E18="","",E18)</f>
        <v>Vyplň údaj</v>
      </c>
      <c r="G80" s="37"/>
      <c r="H80" s="37"/>
      <c r="I80" s="31" t="s">
        <v>35</v>
      </c>
      <c r="J80" s="35" t="str">
        <f>E24</f>
        <v>Státní pozemkový úřad</v>
      </c>
      <c r="K80" s="37"/>
      <c r="L80" s="115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7"/>
      <c r="D81" s="37"/>
      <c r="E81" s="37"/>
      <c r="F81" s="37"/>
      <c r="G81" s="37"/>
      <c r="H81" s="37"/>
      <c r="I81" s="37"/>
      <c r="J81" s="37"/>
      <c r="K81" s="37"/>
      <c r="L81" s="115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40"/>
      <c r="B82" s="141"/>
      <c r="C82" s="142" t="s">
        <v>101</v>
      </c>
      <c r="D82" s="143" t="s">
        <v>57</v>
      </c>
      <c r="E82" s="143" t="s">
        <v>53</v>
      </c>
      <c r="F82" s="143" t="s">
        <v>54</v>
      </c>
      <c r="G82" s="143" t="s">
        <v>102</v>
      </c>
      <c r="H82" s="143" t="s">
        <v>103</v>
      </c>
      <c r="I82" s="143" t="s">
        <v>104</v>
      </c>
      <c r="J82" s="143" t="s">
        <v>94</v>
      </c>
      <c r="K82" s="144" t="s">
        <v>105</v>
      </c>
      <c r="L82" s="145"/>
      <c r="M82" s="79" t="s">
        <v>3</v>
      </c>
      <c r="N82" s="80" t="s">
        <v>42</v>
      </c>
      <c r="O82" s="80" t="s">
        <v>106</v>
      </c>
      <c r="P82" s="80" t="s">
        <v>107</v>
      </c>
      <c r="Q82" s="80" t="s">
        <v>108</v>
      </c>
      <c r="R82" s="80" t="s">
        <v>109</v>
      </c>
      <c r="S82" s="80" t="s">
        <v>110</v>
      </c>
      <c r="T82" s="80" t="s">
        <v>111</v>
      </c>
      <c r="U82" s="81" t="s">
        <v>112</v>
      </c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</row>
    <row r="83" s="2" customFormat="1" ht="22.8" customHeight="1">
      <c r="A83" s="37"/>
      <c r="B83" s="38"/>
      <c r="C83" s="86" t="s">
        <v>113</v>
      </c>
      <c r="D83" s="37"/>
      <c r="E83" s="37"/>
      <c r="F83" s="37"/>
      <c r="G83" s="37"/>
      <c r="H83" s="37"/>
      <c r="I83" s="37"/>
      <c r="J83" s="146">
        <f>BK83</f>
        <v>0</v>
      </c>
      <c r="K83" s="37"/>
      <c r="L83" s="38"/>
      <c r="M83" s="82"/>
      <c r="N83" s="67"/>
      <c r="O83" s="83"/>
      <c r="P83" s="147">
        <f>P84</f>
        <v>0</v>
      </c>
      <c r="Q83" s="83"/>
      <c r="R83" s="147">
        <f>R84</f>
        <v>15.409740630000002</v>
      </c>
      <c r="S83" s="83"/>
      <c r="T83" s="147">
        <f>T84</f>
        <v>4.6799999999999997</v>
      </c>
      <c r="U83" s="84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8" t="s">
        <v>71</v>
      </c>
      <c r="AU83" s="18" t="s">
        <v>95</v>
      </c>
      <c r="BK83" s="148">
        <f>BK84</f>
        <v>0</v>
      </c>
    </row>
    <row r="84" s="12" customFormat="1" ht="25.92" customHeight="1">
      <c r="A84" s="12"/>
      <c r="B84" s="149"/>
      <c r="C84" s="12"/>
      <c r="D84" s="150" t="s">
        <v>71</v>
      </c>
      <c r="E84" s="151" t="s">
        <v>114</v>
      </c>
      <c r="F84" s="151" t="s">
        <v>115</v>
      </c>
      <c r="G84" s="12"/>
      <c r="H84" s="12"/>
      <c r="I84" s="152"/>
      <c r="J84" s="153">
        <f>BK84</f>
        <v>0</v>
      </c>
      <c r="K84" s="12"/>
      <c r="L84" s="149"/>
      <c r="M84" s="154"/>
      <c r="N84" s="155"/>
      <c r="O84" s="155"/>
      <c r="P84" s="156">
        <f>P85+P247+P253</f>
        <v>0</v>
      </c>
      <c r="Q84" s="155"/>
      <c r="R84" s="156">
        <f>R85+R247+R253</f>
        <v>15.409740630000002</v>
      </c>
      <c r="S84" s="155"/>
      <c r="T84" s="156">
        <f>T85+T247+T253</f>
        <v>4.6799999999999997</v>
      </c>
      <c r="U84" s="157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0" t="s">
        <v>80</v>
      </c>
      <c r="AT84" s="158" t="s">
        <v>71</v>
      </c>
      <c r="AU84" s="158" t="s">
        <v>72</v>
      </c>
      <c r="AY84" s="150" t="s">
        <v>116</v>
      </c>
      <c r="BK84" s="159">
        <f>BK85+BK247+BK253</f>
        <v>0</v>
      </c>
    </row>
    <row r="85" s="12" customFormat="1" ht="22.8" customHeight="1">
      <c r="A85" s="12"/>
      <c r="B85" s="149"/>
      <c r="C85" s="12"/>
      <c r="D85" s="150" t="s">
        <v>71</v>
      </c>
      <c r="E85" s="160" t="s">
        <v>80</v>
      </c>
      <c r="F85" s="160" t="s">
        <v>117</v>
      </c>
      <c r="G85" s="12"/>
      <c r="H85" s="12"/>
      <c r="I85" s="152"/>
      <c r="J85" s="161">
        <f>BK85</f>
        <v>0</v>
      </c>
      <c r="K85" s="12"/>
      <c r="L85" s="149"/>
      <c r="M85" s="154"/>
      <c r="N85" s="155"/>
      <c r="O85" s="155"/>
      <c r="P85" s="156">
        <f>SUM(P86:P246)</f>
        <v>0</v>
      </c>
      <c r="Q85" s="155"/>
      <c r="R85" s="156">
        <f>SUM(R86:R246)</f>
        <v>15.280030630000001</v>
      </c>
      <c r="S85" s="155"/>
      <c r="T85" s="156">
        <f>SUM(T86:T246)</f>
        <v>4.6799999999999997</v>
      </c>
      <c r="U85" s="157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0" t="s">
        <v>80</v>
      </c>
      <c r="AT85" s="158" t="s">
        <v>71</v>
      </c>
      <c r="AU85" s="158" t="s">
        <v>80</v>
      </c>
      <c r="AY85" s="150" t="s">
        <v>116</v>
      </c>
      <c r="BK85" s="159">
        <f>SUM(BK86:BK246)</f>
        <v>0</v>
      </c>
    </row>
    <row r="86" s="2" customFormat="1" ht="16.5" customHeight="1">
      <c r="A86" s="37"/>
      <c r="B86" s="162"/>
      <c r="C86" s="163" t="s">
        <v>80</v>
      </c>
      <c r="D86" s="163" t="s">
        <v>118</v>
      </c>
      <c r="E86" s="164" t="s">
        <v>119</v>
      </c>
      <c r="F86" s="165" t="s">
        <v>120</v>
      </c>
      <c r="G86" s="166" t="s">
        <v>121</v>
      </c>
      <c r="H86" s="167">
        <v>0.025999999999999999</v>
      </c>
      <c r="I86" s="168"/>
      <c r="J86" s="169">
        <f>ROUND(I86*H86,2)</f>
        <v>0</v>
      </c>
      <c r="K86" s="165" t="s">
        <v>122</v>
      </c>
      <c r="L86" s="38"/>
      <c r="M86" s="170" t="s">
        <v>3</v>
      </c>
      <c r="N86" s="171" t="s">
        <v>43</v>
      </c>
      <c r="O86" s="71"/>
      <c r="P86" s="172">
        <f>O86*H86</f>
        <v>0</v>
      </c>
      <c r="Q86" s="172">
        <v>0</v>
      </c>
      <c r="R86" s="172">
        <f>Q86*H86</f>
        <v>0</v>
      </c>
      <c r="S86" s="172">
        <v>0</v>
      </c>
      <c r="T86" s="172">
        <f>S86*H86</f>
        <v>0</v>
      </c>
      <c r="U86" s="173" t="s">
        <v>3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74" t="s">
        <v>123</v>
      </c>
      <c r="AT86" s="174" t="s">
        <v>118</v>
      </c>
      <c r="AU86" s="174" t="s">
        <v>82</v>
      </c>
      <c r="AY86" s="18" t="s">
        <v>116</v>
      </c>
      <c r="BE86" s="175">
        <f>IF(N86="základní",J86,0)</f>
        <v>0</v>
      </c>
      <c r="BF86" s="175">
        <f>IF(N86="snížená",J86,0)</f>
        <v>0</v>
      </c>
      <c r="BG86" s="175">
        <f>IF(N86="zákl. přenesená",J86,0)</f>
        <v>0</v>
      </c>
      <c r="BH86" s="175">
        <f>IF(N86="sníž. přenesená",J86,0)</f>
        <v>0</v>
      </c>
      <c r="BI86" s="175">
        <f>IF(N86="nulová",J86,0)</f>
        <v>0</v>
      </c>
      <c r="BJ86" s="18" t="s">
        <v>80</v>
      </c>
      <c r="BK86" s="175">
        <f>ROUND(I86*H86,2)</f>
        <v>0</v>
      </c>
      <c r="BL86" s="18" t="s">
        <v>123</v>
      </c>
      <c r="BM86" s="174" t="s">
        <v>124</v>
      </c>
    </row>
    <row r="87" s="2" customFormat="1">
      <c r="A87" s="37"/>
      <c r="B87" s="38"/>
      <c r="C87" s="37"/>
      <c r="D87" s="176" t="s">
        <v>125</v>
      </c>
      <c r="E87" s="37"/>
      <c r="F87" s="177" t="s">
        <v>126</v>
      </c>
      <c r="G87" s="37"/>
      <c r="H87" s="37"/>
      <c r="I87" s="178"/>
      <c r="J87" s="37"/>
      <c r="K87" s="37"/>
      <c r="L87" s="38"/>
      <c r="M87" s="179"/>
      <c r="N87" s="180"/>
      <c r="O87" s="71"/>
      <c r="P87" s="71"/>
      <c r="Q87" s="71"/>
      <c r="R87" s="71"/>
      <c r="S87" s="71"/>
      <c r="T87" s="71"/>
      <c r="U87" s="72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8" t="s">
        <v>125</v>
      </c>
      <c r="AU87" s="18" t="s">
        <v>82</v>
      </c>
    </row>
    <row r="88" s="2" customFormat="1">
      <c r="A88" s="37"/>
      <c r="B88" s="38"/>
      <c r="C88" s="37"/>
      <c r="D88" s="181" t="s">
        <v>127</v>
      </c>
      <c r="E88" s="37"/>
      <c r="F88" s="182" t="s">
        <v>128</v>
      </c>
      <c r="G88" s="37"/>
      <c r="H88" s="37"/>
      <c r="I88" s="178"/>
      <c r="J88" s="37"/>
      <c r="K88" s="37"/>
      <c r="L88" s="38"/>
      <c r="M88" s="179"/>
      <c r="N88" s="180"/>
      <c r="O88" s="71"/>
      <c r="P88" s="71"/>
      <c r="Q88" s="71"/>
      <c r="R88" s="71"/>
      <c r="S88" s="71"/>
      <c r="T88" s="71"/>
      <c r="U88" s="72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8" t="s">
        <v>127</v>
      </c>
      <c r="AU88" s="18" t="s">
        <v>82</v>
      </c>
    </row>
    <row r="89" s="13" customFormat="1">
      <c r="A89" s="13"/>
      <c r="B89" s="183"/>
      <c r="C89" s="13"/>
      <c r="D89" s="176" t="s">
        <v>129</v>
      </c>
      <c r="E89" s="184" t="s">
        <v>3</v>
      </c>
      <c r="F89" s="185" t="s">
        <v>130</v>
      </c>
      <c r="G89" s="13"/>
      <c r="H89" s="186">
        <v>0.025999999999999999</v>
      </c>
      <c r="I89" s="187"/>
      <c r="J89" s="13"/>
      <c r="K89" s="13"/>
      <c r="L89" s="183"/>
      <c r="M89" s="188"/>
      <c r="N89" s="189"/>
      <c r="O89" s="189"/>
      <c r="P89" s="189"/>
      <c r="Q89" s="189"/>
      <c r="R89" s="189"/>
      <c r="S89" s="189"/>
      <c r="T89" s="189"/>
      <c r="U89" s="190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4" t="s">
        <v>129</v>
      </c>
      <c r="AU89" s="184" t="s">
        <v>82</v>
      </c>
      <c r="AV89" s="13" t="s">
        <v>82</v>
      </c>
      <c r="AW89" s="13" t="s">
        <v>34</v>
      </c>
      <c r="AX89" s="13" t="s">
        <v>80</v>
      </c>
      <c r="AY89" s="184" t="s">
        <v>116</v>
      </c>
    </row>
    <row r="90" s="2" customFormat="1" ht="16.5" customHeight="1">
      <c r="A90" s="37"/>
      <c r="B90" s="162"/>
      <c r="C90" s="163" t="s">
        <v>82</v>
      </c>
      <c r="D90" s="163" t="s">
        <v>118</v>
      </c>
      <c r="E90" s="164" t="s">
        <v>131</v>
      </c>
      <c r="F90" s="165" t="s">
        <v>132</v>
      </c>
      <c r="G90" s="166" t="s">
        <v>121</v>
      </c>
      <c r="H90" s="167">
        <v>0.025999999999999999</v>
      </c>
      <c r="I90" s="168"/>
      <c r="J90" s="169">
        <f>ROUND(I90*H90,2)</f>
        <v>0</v>
      </c>
      <c r="K90" s="165" t="s">
        <v>122</v>
      </c>
      <c r="L90" s="38"/>
      <c r="M90" s="170" t="s">
        <v>3</v>
      </c>
      <c r="N90" s="171" t="s">
        <v>43</v>
      </c>
      <c r="O90" s="71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2">
        <f>S90*H90</f>
        <v>0</v>
      </c>
      <c r="U90" s="173" t="s">
        <v>3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74" t="s">
        <v>123</v>
      </c>
      <c r="AT90" s="174" t="s">
        <v>118</v>
      </c>
      <c r="AU90" s="174" t="s">
        <v>82</v>
      </c>
      <c r="AY90" s="18" t="s">
        <v>116</v>
      </c>
      <c r="BE90" s="175">
        <f>IF(N90="základní",J90,0)</f>
        <v>0</v>
      </c>
      <c r="BF90" s="175">
        <f>IF(N90="snížená",J90,0)</f>
        <v>0</v>
      </c>
      <c r="BG90" s="175">
        <f>IF(N90="zákl. přenesená",J90,0)</f>
        <v>0</v>
      </c>
      <c r="BH90" s="175">
        <f>IF(N90="sníž. přenesená",J90,0)</f>
        <v>0</v>
      </c>
      <c r="BI90" s="175">
        <f>IF(N90="nulová",J90,0)</f>
        <v>0</v>
      </c>
      <c r="BJ90" s="18" t="s">
        <v>80</v>
      </c>
      <c r="BK90" s="175">
        <f>ROUND(I90*H90,2)</f>
        <v>0</v>
      </c>
      <c r="BL90" s="18" t="s">
        <v>123</v>
      </c>
      <c r="BM90" s="174" t="s">
        <v>133</v>
      </c>
    </row>
    <row r="91" s="2" customFormat="1">
      <c r="A91" s="37"/>
      <c r="B91" s="38"/>
      <c r="C91" s="37"/>
      <c r="D91" s="176" t="s">
        <v>125</v>
      </c>
      <c r="E91" s="37"/>
      <c r="F91" s="177" t="s">
        <v>134</v>
      </c>
      <c r="G91" s="37"/>
      <c r="H91" s="37"/>
      <c r="I91" s="178"/>
      <c r="J91" s="37"/>
      <c r="K91" s="37"/>
      <c r="L91" s="38"/>
      <c r="M91" s="179"/>
      <c r="N91" s="180"/>
      <c r="O91" s="71"/>
      <c r="P91" s="71"/>
      <c r="Q91" s="71"/>
      <c r="R91" s="71"/>
      <c r="S91" s="71"/>
      <c r="T91" s="71"/>
      <c r="U91" s="72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8" t="s">
        <v>125</v>
      </c>
      <c r="AU91" s="18" t="s">
        <v>82</v>
      </c>
    </row>
    <row r="92" s="2" customFormat="1">
      <c r="A92" s="37"/>
      <c r="B92" s="38"/>
      <c r="C92" s="37"/>
      <c r="D92" s="181" t="s">
        <v>127</v>
      </c>
      <c r="E92" s="37"/>
      <c r="F92" s="182" t="s">
        <v>135</v>
      </c>
      <c r="G92" s="37"/>
      <c r="H92" s="37"/>
      <c r="I92" s="178"/>
      <c r="J92" s="37"/>
      <c r="K92" s="37"/>
      <c r="L92" s="38"/>
      <c r="M92" s="179"/>
      <c r="N92" s="180"/>
      <c r="O92" s="71"/>
      <c r="P92" s="71"/>
      <c r="Q92" s="71"/>
      <c r="R92" s="71"/>
      <c r="S92" s="71"/>
      <c r="T92" s="71"/>
      <c r="U92" s="72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8" t="s">
        <v>127</v>
      </c>
      <c r="AU92" s="18" t="s">
        <v>82</v>
      </c>
    </row>
    <row r="93" s="13" customFormat="1">
      <c r="A93" s="13"/>
      <c r="B93" s="183"/>
      <c r="C93" s="13"/>
      <c r="D93" s="176" t="s">
        <v>129</v>
      </c>
      <c r="E93" s="184" t="s">
        <v>3</v>
      </c>
      <c r="F93" s="185" t="s">
        <v>136</v>
      </c>
      <c r="G93" s="13"/>
      <c r="H93" s="186">
        <v>0.025999999999999999</v>
      </c>
      <c r="I93" s="187"/>
      <c r="J93" s="13"/>
      <c r="K93" s="13"/>
      <c r="L93" s="183"/>
      <c r="M93" s="188"/>
      <c r="N93" s="189"/>
      <c r="O93" s="189"/>
      <c r="P93" s="189"/>
      <c r="Q93" s="189"/>
      <c r="R93" s="189"/>
      <c r="S93" s="189"/>
      <c r="T93" s="189"/>
      <c r="U93" s="190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4" t="s">
        <v>129</v>
      </c>
      <c r="AU93" s="184" t="s">
        <v>82</v>
      </c>
      <c r="AV93" s="13" t="s">
        <v>82</v>
      </c>
      <c r="AW93" s="13" t="s">
        <v>34</v>
      </c>
      <c r="AX93" s="13" t="s">
        <v>80</v>
      </c>
      <c r="AY93" s="184" t="s">
        <v>116</v>
      </c>
    </row>
    <row r="94" s="2" customFormat="1" ht="21.75" customHeight="1">
      <c r="A94" s="37"/>
      <c r="B94" s="162"/>
      <c r="C94" s="163" t="s">
        <v>137</v>
      </c>
      <c r="D94" s="163" t="s">
        <v>118</v>
      </c>
      <c r="E94" s="164" t="s">
        <v>138</v>
      </c>
      <c r="F94" s="165" t="s">
        <v>139</v>
      </c>
      <c r="G94" s="166" t="s">
        <v>121</v>
      </c>
      <c r="H94" s="167">
        <v>0.025999999999999999</v>
      </c>
      <c r="I94" s="168"/>
      <c r="J94" s="169">
        <f>ROUND(I94*H94,2)</f>
        <v>0</v>
      </c>
      <c r="K94" s="165" t="s">
        <v>3</v>
      </c>
      <c r="L94" s="38"/>
      <c r="M94" s="170" t="s">
        <v>3</v>
      </c>
      <c r="N94" s="171" t="s">
        <v>43</v>
      </c>
      <c r="O94" s="71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2">
        <f>S94*H94</f>
        <v>0</v>
      </c>
      <c r="U94" s="173" t="s">
        <v>3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74" t="s">
        <v>123</v>
      </c>
      <c r="AT94" s="174" t="s">
        <v>118</v>
      </c>
      <c r="AU94" s="174" t="s">
        <v>82</v>
      </c>
      <c r="AY94" s="18" t="s">
        <v>116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18" t="s">
        <v>80</v>
      </c>
      <c r="BK94" s="175">
        <f>ROUND(I94*H94,2)</f>
        <v>0</v>
      </c>
      <c r="BL94" s="18" t="s">
        <v>123</v>
      </c>
      <c r="BM94" s="174" t="s">
        <v>140</v>
      </c>
    </row>
    <row r="95" s="2" customFormat="1">
      <c r="A95" s="37"/>
      <c r="B95" s="38"/>
      <c r="C95" s="37"/>
      <c r="D95" s="176" t="s">
        <v>125</v>
      </c>
      <c r="E95" s="37"/>
      <c r="F95" s="177" t="s">
        <v>141</v>
      </c>
      <c r="G95" s="37"/>
      <c r="H95" s="37"/>
      <c r="I95" s="178"/>
      <c r="J95" s="37"/>
      <c r="K95" s="37"/>
      <c r="L95" s="38"/>
      <c r="M95" s="179"/>
      <c r="N95" s="180"/>
      <c r="O95" s="71"/>
      <c r="P95" s="71"/>
      <c r="Q95" s="71"/>
      <c r="R95" s="71"/>
      <c r="S95" s="71"/>
      <c r="T95" s="71"/>
      <c r="U95" s="72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8" t="s">
        <v>125</v>
      </c>
      <c r="AU95" s="18" t="s">
        <v>82</v>
      </c>
    </row>
    <row r="96" s="2" customFormat="1">
      <c r="A96" s="37"/>
      <c r="B96" s="38"/>
      <c r="C96" s="37"/>
      <c r="D96" s="176" t="s">
        <v>142</v>
      </c>
      <c r="E96" s="37"/>
      <c r="F96" s="191" t="s">
        <v>143</v>
      </c>
      <c r="G96" s="37"/>
      <c r="H96" s="37"/>
      <c r="I96" s="178"/>
      <c r="J96" s="37"/>
      <c r="K96" s="37"/>
      <c r="L96" s="38"/>
      <c r="M96" s="179"/>
      <c r="N96" s="180"/>
      <c r="O96" s="71"/>
      <c r="P96" s="71"/>
      <c r="Q96" s="71"/>
      <c r="R96" s="71"/>
      <c r="S96" s="71"/>
      <c r="T96" s="71"/>
      <c r="U96" s="72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8" t="s">
        <v>142</v>
      </c>
      <c r="AU96" s="18" t="s">
        <v>82</v>
      </c>
    </row>
    <row r="97" s="13" customFormat="1">
      <c r="A97" s="13"/>
      <c r="B97" s="183"/>
      <c r="C97" s="13"/>
      <c r="D97" s="176" t="s">
        <v>129</v>
      </c>
      <c r="E97" s="184" t="s">
        <v>3</v>
      </c>
      <c r="F97" s="185" t="s">
        <v>136</v>
      </c>
      <c r="G97" s="13"/>
      <c r="H97" s="186">
        <v>0.025999999999999999</v>
      </c>
      <c r="I97" s="187"/>
      <c r="J97" s="13"/>
      <c r="K97" s="13"/>
      <c r="L97" s="183"/>
      <c r="M97" s="188"/>
      <c r="N97" s="189"/>
      <c r="O97" s="189"/>
      <c r="P97" s="189"/>
      <c r="Q97" s="189"/>
      <c r="R97" s="189"/>
      <c r="S97" s="189"/>
      <c r="T97" s="189"/>
      <c r="U97" s="190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129</v>
      </c>
      <c r="AU97" s="184" t="s">
        <v>82</v>
      </c>
      <c r="AV97" s="13" t="s">
        <v>82</v>
      </c>
      <c r="AW97" s="13" t="s">
        <v>34</v>
      </c>
      <c r="AX97" s="13" t="s">
        <v>80</v>
      </c>
      <c r="AY97" s="184" t="s">
        <v>116</v>
      </c>
    </row>
    <row r="98" s="2" customFormat="1" ht="16.5" customHeight="1">
      <c r="A98" s="37"/>
      <c r="B98" s="162"/>
      <c r="C98" s="163" t="s">
        <v>144</v>
      </c>
      <c r="D98" s="163" t="s">
        <v>118</v>
      </c>
      <c r="E98" s="164" t="s">
        <v>145</v>
      </c>
      <c r="F98" s="165" t="s">
        <v>146</v>
      </c>
      <c r="G98" s="166" t="s">
        <v>147</v>
      </c>
      <c r="H98" s="167">
        <v>122.40000000000001</v>
      </c>
      <c r="I98" s="168"/>
      <c r="J98" s="169">
        <f>ROUND(I98*H98,2)</f>
        <v>0</v>
      </c>
      <c r="K98" s="165" t="s">
        <v>122</v>
      </c>
      <c r="L98" s="38"/>
      <c r="M98" s="170" t="s">
        <v>3</v>
      </c>
      <c r="N98" s="171" t="s">
        <v>43</v>
      </c>
      <c r="O98" s="71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2">
        <f>S98*H98</f>
        <v>0</v>
      </c>
      <c r="U98" s="173" t="s">
        <v>3</v>
      </c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74" t="s">
        <v>123</v>
      </c>
      <c r="AT98" s="174" t="s">
        <v>118</v>
      </c>
      <c r="AU98" s="174" t="s">
        <v>82</v>
      </c>
      <c r="AY98" s="18" t="s">
        <v>116</v>
      </c>
      <c r="BE98" s="175">
        <f>IF(N98="základní",J98,0)</f>
        <v>0</v>
      </c>
      <c r="BF98" s="175">
        <f>IF(N98="snížená",J98,0)</f>
        <v>0</v>
      </c>
      <c r="BG98" s="175">
        <f>IF(N98="zákl. přenesená",J98,0)</f>
        <v>0</v>
      </c>
      <c r="BH98" s="175">
        <f>IF(N98="sníž. přenesená",J98,0)</f>
        <v>0</v>
      </c>
      <c r="BI98" s="175">
        <f>IF(N98="nulová",J98,0)</f>
        <v>0</v>
      </c>
      <c r="BJ98" s="18" t="s">
        <v>80</v>
      </c>
      <c r="BK98" s="175">
        <f>ROUND(I98*H98,2)</f>
        <v>0</v>
      </c>
      <c r="BL98" s="18" t="s">
        <v>123</v>
      </c>
      <c r="BM98" s="174" t="s">
        <v>148</v>
      </c>
    </row>
    <row r="99" s="2" customFormat="1">
      <c r="A99" s="37"/>
      <c r="B99" s="38"/>
      <c r="C99" s="37"/>
      <c r="D99" s="176" t="s">
        <v>125</v>
      </c>
      <c r="E99" s="37"/>
      <c r="F99" s="177" t="s">
        <v>149</v>
      </c>
      <c r="G99" s="37"/>
      <c r="H99" s="37"/>
      <c r="I99" s="178"/>
      <c r="J99" s="37"/>
      <c r="K99" s="37"/>
      <c r="L99" s="38"/>
      <c r="M99" s="179"/>
      <c r="N99" s="180"/>
      <c r="O99" s="71"/>
      <c r="P99" s="71"/>
      <c r="Q99" s="71"/>
      <c r="R99" s="71"/>
      <c r="S99" s="71"/>
      <c r="T99" s="71"/>
      <c r="U99" s="72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8" t="s">
        <v>125</v>
      </c>
      <c r="AU99" s="18" t="s">
        <v>82</v>
      </c>
    </row>
    <row r="100" s="2" customFormat="1">
      <c r="A100" s="37"/>
      <c r="B100" s="38"/>
      <c r="C100" s="37"/>
      <c r="D100" s="181" t="s">
        <v>127</v>
      </c>
      <c r="E100" s="37"/>
      <c r="F100" s="182" t="s">
        <v>150</v>
      </c>
      <c r="G100" s="37"/>
      <c r="H100" s="37"/>
      <c r="I100" s="178"/>
      <c r="J100" s="37"/>
      <c r="K100" s="37"/>
      <c r="L100" s="38"/>
      <c r="M100" s="179"/>
      <c r="N100" s="180"/>
      <c r="O100" s="71"/>
      <c r="P100" s="71"/>
      <c r="Q100" s="71"/>
      <c r="R100" s="71"/>
      <c r="S100" s="71"/>
      <c r="T100" s="71"/>
      <c r="U100" s="72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8" t="s">
        <v>127</v>
      </c>
      <c r="AU100" s="18" t="s">
        <v>82</v>
      </c>
    </row>
    <row r="101" s="13" customFormat="1">
      <c r="A101" s="13"/>
      <c r="B101" s="183"/>
      <c r="C101" s="13"/>
      <c r="D101" s="176" t="s">
        <v>129</v>
      </c>
      <c r="E101" s="184" t="s">
        <v>3</v>
      </c>
      <c r="F101" s="185" t="s">
        <v>151</v>
      </c>
      <c r="G101" s="13"/>
      <c r="H101" s="186">
        <v>122.40000000000001</v>
      </c>
      <c r="I101" s="187"/>
      <c r="J101" s="13"/>
      <c r="K101" s="13"/>
      <c r="L101" s="183"/>
      <c r="M101" s="188"/>
      <c r="N101" s="189"/>
      <c r="O101" s="189"/>
      <c r="P101" s="189"/>
      <c r="Q101" s="189"/>
      <c r="R101" s="189"/>
      <c r="S101" s="189"/>
      <c r="T101" s="189"/>
      <c r="U101" s="190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129</v>
      </c>
      <c r="AU101" s="184" t="s">
        <v>82</v>
      </c>
      <c r="AV101" s="13" t="s">
        <v>82</v>
      </c>
      <c r="AW101" s="13" t="s">
        <v>34</v>
      </c>
      <c r="AX101" s="13" t="s">
        <v>80</v>
      </c>
      <c r="AY101" s="184" t="s">
        <v>116</v>
      </c>
    </row>
    <row r="102" s="2" customFormat="1" ht="16.5" customHeight="1">
      <c r="A102" s="37"/>
      <c r="B102" s="162"/>
      <c r="C102" s="163" t="s">
        <v>152</v>
      </c>
      <c r="D102" s="163" t="s">
        <v>118</v>
      </c>
      <c r="E102" s="164" t="s">
        <v>153</v>
      </c>
      <c r="F102" s="165" t="s">
        <v>154</v>
      </c>
      <c r="G102" s="166" t="s">
        <v>147</v>
      </c>
      <c r="H102" s="167">
        <v>1.5600000000000001</v>
      </c>
      <c r="I102" s="168"/>
      <c r="J102" s="169">
        <f>ROUND(I102*H102,2)</f>
        <v>0</v>
      </c>
      <c r="K102" s="165" t="s">
        <v>122</v>
      </c>
      <c r="L102" s="38"/>
      <c r="M102" s="170" t="s">
        <v>3</v>
      </c>
      <c r="N102" s="171" t="s">
        <v>43</v>
      </c>
      <c r="O102" s="71"/>
      <c r="P102" s="172">
        <f>O102*H102</f>
        <v>0</v>
      </c>
      <c r="Q102" s="172">
        <v>2.6770200000000002</v>
      </c>
      <c r="R102" s="172">
        <f>Q102*H102</f>
        <v>4.1761512000000005</v>
      </c>
      <c r="S102" s="172">
        <v>0</v>
      </c>
      <c r="T102" s="172">
        <f>S102*H102</f>
        <v>0</v>
      </c>
      <c r="U102" s="173" t="s">
        <v>3</v>
      </c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74" t="s">
        <v>123</v>
      </c>
      <c r="AT102" s="174" t="s">
        <v>118</v>
      </c>
      <c r="AU102" s="174" t="s">
        <v>82</v>
      </c>
      <c r="AY102" s="18" t="s">
        <v>116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18" t="s">
        <v>80</v>
      </c>
      <c r="BK102" s="175">
        <f>ROUND(I102*H102,2)</f>
        <v>0</v>
      </c>
      <c r="BL102" s="18" t="s">
        <v>123</v>
      </c>
      <c r="BM102" s="174" t="s">
        <v>155</v>
      </c>
    </row>
    <row r="103" s="2" customFormat="1">
      <c r="A103" s="37"/>
      <c r="B103" s="38"/>
      <c r="C103" s="37"/>
      <c r="D103" s="176" t="s">
        <v>125</v>
      </c>
      <c r="E103" s="37"/>
      <c r="F103" s="177" t="s">
        <v>156</v>
      </c>
      <c r="G103" s="37"/>
      <c r="H103" s="37"/>
      <c r="I103" s="178"/>
      <c r="J103" s="37"/>
      <c r="K103" s="37"/>
      <c r="L103" s="38"/>
      <c r="M103" s="179"/>
      <c r="N103" s="180"/>
      <c r="O103" s="71"/>
      <c r="P103" s="71"/>
      <c r="Q103" s="71"/>
      <c r="R103" s="71"/>
      <c r="S103" s="71"/>
      <c r="T103" s="71"/>
      <c r="U103" s="72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8" t="s">
        <v>125</v>
      </c>
      <c r="AU103" s="18" t="s">
        <v>82</v>
      </c>
    </row>
    <row r="104" s="2" customFormat="1">
      <c r="A104" s="37"/>
      <c r="B104" s="38"/>
      <c r="C104" s="37"/>
      <c r="D104" s="181" t="s">
        <v>127</v>
      </c>
      <c r="E104" s="37"/>
      <c r="F104" s="182" t="s">
        <v>157</v>
      </c>
      <c r="G104" s="37"/>
      <c r="H104" s="37"/>
      <c r="I104" s="178"/>
      <c r="J104" s="37"/>
      <c r="K104" s="37"/>
      <c r="L104" s="38"/>
      <c r="M104" s="179"/>
      <c r="N104" s="180"/>
      <c r="O104" s="71"/>
      <c r="P104" s="71"/>
      <c r="Q104" s="71"/>
      <c r="R104" s="71"/>
      <c r="S104" s="71"/>
      <c r="T104" s="71"/>
      <c r="U104" s="72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8" t="s">
        <v>127</v>
      </c>
      <c r="AU104" s="18" t="s">
        <v>82</v>
      </c>
    </row>
    <row r="105" s="2" customFormat="1">
      <c r="A105" s="37"/>
      <c r="B105" s="38"/>
      <c r="C105" s="37"/>
      <c r="D105" s="176" t="s">
        <v>142</v>
      </c>
      <c r="E105" s="37"/>
      <c r="F105" s="191" t="s">
        <v>158</v>
      </c>
      <c r="G105" s="37"/>
      <c r="H105" s="37"/>
      <c r="I105" s="178"/>
      <c r="J105" s="37"/>
      <c r="K105" s="37"/>
      <c r="L105" s="38"/>
      <c r="M105" s="179"/>
      <c r="N105" s="180"/>
      <c r="O105" s="71"/>
      <c r="P105" s="71"/>
      <c r="Q105" s="71"/>
      <c r="R105" s="71"/>
      <c r="S105" s="71"/>
      <c r="T105" s="71"/>
      <c r="U105" s="72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8" t="s">
        <v>142</v>
      </c>
      <c r="AU105" s="18" t="s">
        <v>82</v>
      </c>
    </row>
    <row r="106" s="13" customFormat="1">
      <c r="A106" s="13"/>
      <c r="B106" s="183"/>
      <c r="C106" s="13"/>
      <c r="D106" s="176" t="s">
        <v>129</v>
      </c>
      <c r="E106" s="184" t="s">
        <v>3</v>
      </c>
      <c r="F106" s="185" t="s">
        <v>159</v>
      </c>
      <c r="G106" s="13"/>
      <c r="H106" s="186">
        <v>1.5600000000000001</v>
      </c>
      <c r="I106" s="187"/>
      <c r="J106" s="13"/>
      <c r="K106" s="13"/>
      <c r="L106" s="183"/>
      <c r="M106" s="188"/>
      <c r="N106" s="189"/>
      <c r="O106" s="189"/>
      <c r="P106" s="189"/>
      <c r="Q106" s="189"/>
      <c r="R106" s="189"/>
      <c r="S106" s="189"/>
      <c r="T106" s="189"/>
      <c r="U106" s="190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4" t="s">
        <v>129</v>
      </c>
      <c r="AU106" s="184" t="s">
        <v>82</v>
      </c>
      <c r="AV106" s="13" t="s">
        <v>82</v>
      </c>
      <c r="AW106" s="13" t="s">
        <v>34</v>
      </c>
      <c r="AX106" s="13" t="s">
        <v>80</v>
      </c>
      <c r="AY106" s="184" t="s">
        <v>116</v>
      </c>
    </row>
    <row r="107" s="2" customFormat="1" ht="21.75" customHeight="1">
      <c r="A107" s="37"/>
      <c r="B107" s="162"/>
      <c r="C107" s="163" t="s">
        <v>160</v>
      </c>
      <c r="D107" s="163" t="s">
        <v>118</v>
      </c>
      <c r="E107" s="164" t="s">
        <v>161</v>
      </c>
      <c r="F107" s="165" t="s">
        <v>162</v>
      </c>
      <c r="G107" s="166" t="s">
        <v>147</v>
      </c>
      <c r="H107" s="167">
        <v>122.40000000000001</v>
      </c>
      <c r="I107" s="168"/>
      <c r="J107" s="169">
        <f>ROUND(I107*H107,2)</f>
        <v>0</v>
      </c>
      <c r="K107" s="165" t="s">
        <v>122</v>
      </c>
      <c r="L107" s="38"/>
      <c r="M107" s="170" t="s">
        <v>3</v>
      </c>
      <c r="N107" s="171" t="s">
        <v>43</v>
      </c>
      <c r="O107" s="71"/>
      <c r="P107" s="172">
        <f>O107*H107</f>
        <v>0</v>
      </c>
      <c r="Q107" s="172">
        <v>0</v>
      </c>
      <c r="R107" s="172">
        <f>Q107*H107</f>
        <v>0</v>
      </c>
      <c r="S107" s="172">
        <v>0</v>
      </c>
      <c r="T107" s="172">
        <f>S107*H107</f>
        <v>0</v>
      </c>
      <c r="U107" s="173" t="s">
        <v>3</v>
      </c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74" t="s">
        <v>123</v>
      </c>
      <c r="AT107" s="174" t="s">
        <v>118</v>
      </c>
      <c r="AU107" s="174" t="s">
        <v>82</v>
      </c>
      <c r="AY107" s="18" t="s">
        <v>116</v>
      </c>
      <c r="BE107" s="175">
        <f>IF(N107="základní",J107,0)</f>
        <v>0</v>
      </c>
      <c r="BF107" s="175">
        <f>IF(N107="snížená",J107,0)</f>
        <v>0</v>
      </c>
      <c r="BG107" s="175">
        <f>IF(N107="zákl. přenesená",J107,0)</f>
        <v>0</v>
      </c>
      <c r="BH107" s="175">
        <f>IF(N107="sníž. přenesená",J107,0)</f>
        <v>0</v>
      </c>
      <c r="BI107" s="175">
        <f>IF(N107="nulová",J107,0)</f>
        <v>0</v>
      </c>
      <c r="BJ107" s="18" t="s">
        <v>80</v>
      </c>
      <c r="BK107" s="175">
        <f>ROUND(I107*H107,2)</f>
        <v>0</v>
      </c>
      <c r="BL107" s="18" t="s">
        <v>123</v>
      </c>
      <c r="BM107" s="174" t="s">
        <v>163</v>
      </c>
    </row>
    <row r="108" s="2" customFormat="1">
      <c r="A108" s="37"/>
      <c r="B108" s="38"/>
      <c r="C108" s="37"/>
      <c r="D108" s="176" t="s">
        <v>125</v>
      </c>
      <c r="E108" s="37"/>
      <c r="F108" s="177" t="s">
        <v>164</v>
      </c>
      <c r="G108" s="37"/>
      <c r="H108" s="37"/>
      <c r="I108" s="178"/>
      <c r="J108" s="37"/>
      <c r="K108" s="37"/>
      <c r="L108" s="38"/>
      <c r="M108" s="179"/>
      <c r="N108" s="180"/>
      <c r="O108" s="71"/>
      <c r="P108" s="71"/>
      <c r="Q108" s="71"/>
      <c r="R108" s="71"/>
      <c r="S108" s="71"/>
      <c r="T108" s="71"/>
      <c r="U108" s="72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8" t="s">
        <v>125</v>
      </c>
      <c r="AU108" s="18" t="s">
        <v>82</v>
      </c>
    </row>
    <row r="109" s="2" customFormat="1">
      <c r="A109" s="37"/>
      <c r="B109" s="38"/>
      <c r="C109" s="37"/>
      <c r="D109" s="181" t="s">
        <v>127</v>
      </c>
      <c r="E109" s="37"/>
      <c r="F109" s="182" t="s">
        <v>165</v>
      </c>
      <c r="G109" s="37"/>
      <c r="H109" s="37"/>
      <c r="I109" s="178"/>
      <c r="J109" s="37"/>
      <c r="K109" s="37"/>
      <c r="L109" s="38"/>
      <c r="M109" s="179"/>
      <c r="N109" s="180"/>
      <c r="O109" s="71"/>
      <c r="P109" s="71"/>
      <c r="Q109" s="71"/>
      <c r="R109" s="71"/>
      <c r="S109" s="71"/>
      <c r="T109" s="71"/>
      <c r="U109" s="72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8" t="s">
        <v>127</v>
      </c>
      <c r="AU109" s="18" t="s">
        <v>82</v>
      </c>
    </row>
    <row r="110" s="2" customFormat="1">
      <c r="A110" s="37"/>
      <c r="B110" s="38"/>
      <c r="C110" s="37"/>
      <c r="D110" s="176" t="s">
        <v>142</v>
      </c>
      <c r="E110" s="37"/>
      <c r="F110" s="191" t="s">
        <v>166</v>
      </c>
      <c r="G110" s="37"/>
      <c r="H110" s="37"/>
      <c r="I110" s="178"/>
      <c r="J110" s="37"/>
      <c r="K110" s="37"/>
      <c r="L110" s="38"/>
      <c r="M110" s="179"/>
      <c r="N110" s="180"/>
      <c r="O110" s="71"/>
      <c r="P110" s="71"/>
      <c r="Q110" s="71"/>
      <c r="R110" s="71"/>
      <c r="S110" s="71"/>
      <c r="T110" s="71"/>
      <c r="U110" s="72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8" t="s">
        <v>142</v>
      </c>
      <c r="AU110" s="18" t="s">
        <v>82</v>
      </c>
    </row>
    <row r="111" s="13" customFormat="1">
      <c r="A111" s="13"/>
      <c r="B111" s="183"/>
      <c r="C111" s="13"/>
      <c r="D111" s="176" t="s">
        <v>129</v>
      </c>
      <c r="E111" s="184" t="s">
        <v>3</v>
      </c>
      <c r="F111" s="185" t="s">
        <v>151</v>
      </c>
      <c r="G111" s="13"/>
      <c r="H111" s="186">
        <v>122.40000000000001</v>
      </c>
      <c r="I111" s="187"/>
      <c r="J111" s="13"/>
      <c r="K111" s="13"/>
      <c r="L111" s="183"/>
      <c r="M111" s="188"/>
      <c r="N111" s="189"/>
      <c r="O111" s="189"/>
      <c r="P111" s="189"/>
      <c r="Q111" s="189"/>
      <c r="R111" s="189"/>
      <c r="S111" s="189"/>
      <c r="T111" s="189"/>
      <c r="U111" s="190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4" t="s">
        <v>129</v>
      </c>
      <c r="AU111" s="184" t="s">
        <v>82</v>
      </c>
      <c r="AV111" s="13" t="s">
        <v>82</v>
      </c>
      <c r="AW111" s="13" t="s">
        <v>34</v>
      </c>
      <c r="AX111" s="13" t="s">
        <v>80</v>
      </c>
      <c r="AY111" s="184" t="s">
        <v>116</v>
      </c>
    </row>
    <row r="112" s="2" customFormat="1" ht="16.5" customHeight="1">
      <c r="A112" s="37"/>
      <c r="B112" s="162"/>
      <c r="C112" s="163" t="s">
        <v>167</v>
      </c>
      <c r="D112" s="163" t="s">
        <v>118</v>
      </c>
      <c r="E112" s="164" t="s">
        <v>168</v>
      </c>
      <c r="F112" s="165" t="s">
        <v>169</v>
      </c>
      <c r="G112" s="166" t="s">
        <v>147</v>
      </c>
      <c r="H112" s="167">
        <v>1.2</v>
      </c>
      <c r="I112" s="168"/>
      <c r="J112" s="169">
        <f>ROUND(I112*H112,2)</f>
        <v>0</v>
      </c>
      <c r="K112" s="165" t="s">
        <v>122</v>
      </c>
      <c r="L112" s="38"/>
      <c r="M112" s="170" t="s">
        <v>3</v>
      </c>
      <c r="N112" s="171" t="s">
        <v>43</v>
      </c>
      <c r="O112" s="71"/>
      <c r="P112" s="172">
        <f>O112*H112</f>
        <v>0</v>
      </c>
      <c r="Q112" s="172">
        <v>0</v>
      </c>
      <c r="R112" s="172">
        <f>Q112*H112</f>
        <v>0</v>
      </c>
      <c r="S112" s="172">
        <v>1.5</v>
      </c>
      <c r="T112" s="172">
        <f>S112*H112</f>
        <v>1.7999999999999998</v>
      </c>
      <c r="U112" s="173" t="s">
        <v>3</v>
      </c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74" t="s">
        <v>123</v>
      </c>
      <c r="AT112" s="174" t="s">
        <v>118</v>
      </c>
      <c r="AU112" s="174" t="s">
        <v>82</v>
      </c>
      <c r="AY112" s="18" t="s">
        <v>116</v>
      </c>
      <c r="BE112" s="175">
        <f>IF(N112="základní",J112,0)</f>
        <v>0</v>
      </c>
      <c r="BF112" s="175">
        <f>IF(N112="snížená",J112,0)</f>
        <v>0</v>
      </c>
      <c r="BG112" s="175">
        <f>IF(N112="zákl. přenesená",J112,0)</f>
        <v>0</v>
      </c>
      <c r="BH112" s="175">
        <f>IF(N112="sníž. přenesená",J112,0)</f>
        <v>0</v>
      </c>
      <c r="BI112" s="175">
        <f>IF(N112="nulová",J112,0)</f>
        <v>0</v>
      </c>
      <c r="BJ112" s="18" t="s">
        <v>80</v>
      </c>
      <c r="BK112" s="175">
        <f>ROUND(I112*H112,2)</f>
        <v>0</v>
      </c>
      <c r="BL112" s="18" t="s">
        <v>123</v>
      </c>
      <c r="BM112" s="174" t="s">
        <v>170</v>
      </c>
    </row>
    <row r="113" s="2" customFormat="1">
      <c r="A113" s="37"/>
      <c r="B113" s="38"/>
      <c r="C113" s="37"/>
      <c r="D113" s="176" t="s">
        <v>125</v>
      </c>
      <c r="E113" s="37"/>
      <c r="F113" s="177" t="s">
        <v>171</v>
      </c>
      <c r="G113" s="37"/>
      <c r="H113" s="37"/>
      <c r="I113" s="178"/>
      <c r="J113" s="37"/>
      <c r="K113" s="37"/>
      <c r="L113" s="38"/>
      <c r="M113" s="179"/>
      <c r="N113" s="180"/>
      <c r="O113" s="71"/>
      <c r="P113" s="71"/>
      <c r="Q113" s="71"/>
      <c r="R113" s="71"/>
      <c r="S113" s="71"/>
      <c r="T113" s="71"/>
      <c r="U113" s="72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8" t="s">
        <v>125</v>
      </c>
      <c r="AU113" s="18" t="s">
        <v>82</v>
      </c>
    </row>
    <row r="114" s="2" customFormat="1">
      <c r="A114" s="37"/>
      <c r="B114" s="38"/>
      <c r="C114" s="37"/>
      <c r="D114" s="181" t="s">
        <v>127</v>
      </c>
      <c r="E114" s="37"/>
      <c r="F114" s="182" t="s">
        <v>172</v>
      </c>
      <c r="G114" s="37"/>
      <c r="H114" s="37"/>
      <c r="I114" s="178"/>
      <c r="J114" s="37"/>
      <c r="K114" s="37"/>
      <c r="L114" s="38"/>
      <c r="M114" s="179"/>
      <c r="N114" s="180"/>
      <c r="O114" s="71"/>
      <c r="P114" s="71"/>
      <c r="Q114" s="71"/>
      <c r="R114" s="71"/>
      <c r="S114" s="71"/>
      <c r="T114" s="71"/>
      <c r="U114" s="72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8" t="s">
        <v>127</v>
      </c>
      <c r="AU114" s="18" t="s">
        <v>82</v>
      </c>
    </row>
    <row r="115" s="2" customFormat="1">
      <c r="A115" s="37"/>
      <c r="B115" s="38"/>
      <c r="C115" s="37"/>
      <c r="D115" s="176" t="s">
        <v>142</v>
      </c>
      <c r="E115" s="37"/>
      <c r="F115" s="191" t="s">
        <v>173</v>
      </c>
      <c r="G115" s="37"/>
      <c r="H115" s="37"/>
      <c r="I115" s="178"/>
      <c r="J115" s="37"/>
      <c r="K115" s="37"/>
      <c r="L115" s="38"/>
      <c r="M115" s="179"/>
      <c r="N115" s="180"/>
      <c r="O115" s="71"/>
      <c r="P115" s="71"/>
      <c r="Q115" s="71"/>
      <c r="R115" s="71"/>
      <c r="S115" s="71"/>
      <c r="T115" s="71"/>
      <c r="U115" s="72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8" t="s">
        <v>142</v>
      </c>
      <c r="AU115" s="18" t="s">
        <v>82</v>
      </c>
    </row>
    <row r="116" s="13" customFormat="1">
      <c r="A116" s="13"/>
      <c r="B116" s="183"/>
      <c r="C116" s="13"/>
      <c r="D116" s="176" t="s">
        <v>129</v>
      </c>
      <c r="E116" s="184" t="s">
        <v>3</v>
      </c>
      <c r="F116" s="185" t="s">
        <v>174</v>
      </c>
      <c r="G116" s="13"/>
      <c r="H116" s="186">
        <v>1.2</v>
      </c>
      <c r="I116" s="187"/>
      <c r="J116" s="13"/>
      <c r="K116" s="13"/>
      <c r="L116" s="183"/>
      <c r="M116" s="188"/>
      <c r="N116" s="189"/>
      <c r="O116" s="189"/>
      <c r="P116" s="189"/>
      <c r="Q116" s="189"/>
      <c r="R116" s="189"/>
      <c r="S116" s="189"/>
      <c r="T116" s="189"/>
      <c r="U116" s="190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4" t="s">
        <v>129</v>
      </c>
      <c r="AU116" s="184" t="s">
        <v>82</v>
      </c>
      <c r="AV116" s="13" t="s">
        <v>82</v>
      </c>
      <c r="AW116" s="13" t="s">
        <v>34</v>
      </c>
      <c r="AX116" s="13" t="s">
        <v>80</v>
      </c>
      <c r="AY116" s="184" t="s">
        <v>116</v>
      </c>
    </row>
    <row r="117" s="2" customFormat="1" ht="16.5" customHeight="1">
      <c r="A117" s="37"/>
      <c r="B117" s="162"/>
      <c r="C117" s="163" t="s">
        <v>175</v>
      </c>
      <c r="D117" s="163" t="s">
        <v>118</v>
      </c>
      <c r="E117" s="164" t="s">
        <v>176</v>
      </c>
      <c r="F117" s="165" t="s">
        <v>177</v>
      </c>
      <c r="G117" s="166" t="s">
        <v>147</v>
      </c>
      <c r="H117" s="167">
        <v>247.59999999999999</v>
      </c>
      <c r="I117" s="168"/>
      <c r="J117" s="169">
        <f>ROUND(I117*H117,2)</f>
        <v>0</v>
      </c>
      <c r="K117" s="165" t="s">
        <v>122</v>
      </c>
      <c r="L117" s="38"/>
      <c r="M117" s="170" t="s">
        <v>3</v>
      </c>
      <c r="N117" s="171" t="s">
        <v>43</v>
      </c>
      <c r="O117" s="71"/>
      <c r="P117" s="172">
        <f>O117*H117</f>
        <v>0</v>
      </c>
      <c r="Q117" s="172">
        <v>0</v>
      </c>
      <c r="R117" s="172">
        <f>Q117*H117</f>
        <v>0</v>
      </c>
      <c r="S117" s="172">
        <v>0</v>
      </c>
      <c r="T117" s="172">
        <f>S117*H117</f>
        <v>0</v>
      </c>
      <c r="U117" s="173" t="s">
        <v>3</v>
      </c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74" t="s">
        <v>123</v>
      </c>
      <c r="AT117" s="174" t="s">
        <v>118</v>
      </c>
      <c r="AU117" s="174" t="s">
        <v>82</v>
      </c>
      <c r="AY117" s="18" t="s">
        <v>116</v>
      </c>
      <c r="BE117" s="175">
        <f>IF(N117="základní",J117,0)</f>
        <v>0</v>
      </c>
      <c r="BF117" s="175">
        <f>IF(N117="snížená",J117,0)</f>
        <v>0</v>
      </c>
      <c r="BG117" s="175">
        <f>IF(N117="zákl. přenesená",J117,0)</f>
        <v>0</v>
      </c>
      <c r="BH117" s="175">
        <f>IF(N117="sníž. přenesená",J117,0)</f>
        <v>0</v>
      </c>
      <c r="BI117" s="175">
        <f>IF(N117="nulová",J117,0)</f>
        <v>0</v>
      </c>
      <c r="BJ117" s="18" t="s">
        <v>80</v>
      </c>
      <c r="BK117" s="175">
        <f>ROUND(I117*H117,2)</f>
        <v>0</v>
      </c>
      <c r="BL117" s="18" t="s">
        <v>123</v>
      </c>
      <c r="BM117" s="174" t="s">
        <v>178</v>
      </c>
    </row>
    <row r="118" s="2" customFormat="1">
      <c r="A118" s="37"/>
      <c r="B118" s="38"/>
      <c r="C118" s="37"/>
      <c r="D118" s="176" t="s">
        <v>125</v>
      </c>
      <c r="E118" s="37"/>
      <c r="F118" s="177" t="s">
        <v>179</v>
      </c>
      <c r="G118" s="37"/>
      <c r="H118" s="37"/>
      <c r="I118" s="178"/>
      <c r="J118" s="37"/>
      <c r="K118" s="37"/>
      <c r="L118" s="38"/>
      <c r="M118" s="179"/>
      <c r="N118" s="180"/>
      <c r="O118" s="71"/>
      <c r="P118" s="71"/>
      <c r="Q118" s="71"/>
      <c r="R118" s="71"/>
      <c r="S118" s="71"/>
      <c r="T118" s="71"/>
      <c r="U118" s="72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125</v>
      </c>
      <c r="AU118" s="18" t="s">
        <v>82</v>
      </c>
    </row>
    <row r="119" s="2" customFormat="1">
      <c r="A119" s="37"/>
      <c r="B119" s="38"/>
      <c r="C119" s="37"/>
      <c r="D119" s="181" t="s">
        <v>127</v>
      </c>
      <c r="E119" s="37"/>
      <c r="F119" s="182" t="s">
        <v>180</v>
      </c>
      <c r="G119" s="37"/>
      <c r="H119" s="37"/>
      <c r="I119" s="178"/>
      <c r="J119" s="37"/>
      <c r="K119" s="37"/>
      <c r="L119" s="38"/>
      <c r="M119" s="179"/>
      <c r="N119" s="180"/>
      <c r="O119" s="71"/>
      <c r="P119" s="71"/>
      <c r="Q119" s="71"/>
      <c r="R119" s="71"/>
      <c r="S119" s="71"/>
      <c r="T119" s="71"/>
      <c r="U119" s="72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127</v>
      </c>
      <c r="AU119" s="18" t="s">
        <v>82</v>
      </c>
    </row>
    <row r="120" s="2" customFormat="1">
      <c r="A120" s="37"/>
      <c r="B120" s="38"/>
      <c r="C120" s="37"/>
      <c r="D120" s="176" t="s">
        <v>142</v>
      </c>
      <c r="E120" s="37"/>
      <c r="F120" s="191" t="s">
        <v>181</v>
      </c>
      <c r="G120" s="37"/>
      <c r="H120" s="37"/>
      <c r="I120" s="178"/>
      <c r="J120" s="37"/>
      <c r="K120" s="37"/>
      <c r="L120" s="38"/>
      <c r="M120" s="179"/>
      <c r="N120" s="180"/>
      <c r="O120" s="71"/>
      <c r="P120" s="71"/>
      <c r="Q120" s="71"/>
      <c r="R120" s="71"/>
      <c r="S120" s="71"/>
      <c r="T120" s="71"/>
      <c r="U120" s="72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142</v>
      </c>
      <c r="AU120" s="18" t="s">
        <v>82</v>
      </c>
    </row>
    <row r="121" s="13" customFormat="1">
      <c r="A121" s="13"/>
      <c r="B121" s="183"/>
      <c r="C121" s="13"/>
      <c r="D121" s="176" t="s">
        <v>129</v>
      </c>
      <c r="E121" s="184" t="s">
        <v>3</v>
      </c>
      <c r="F121" s="185" t="s">
        <v>182</v>
      </c>
      <c r="G121" s="13"/>
      <c r="H121" s="186">
        <v>247.59999999999999</v>
      </c>
      <c r="I121" s="187"/>
      <c r="J121" s="13"/>
      <c r="K121" s="13"/>
      <c r="L121" s="183"/>
      <c r="M121" s="188"/>
      <c r="N121" s="189"/>
      <c r="O121" s="189"/>
      <c r="P121" s="189"/>
      <c r="Q121" s="189"/>
      <c r="R121" s="189"/>
      <c r="S121" s="189"/>
      <c r="T121" s="189"/>
      <c r="U121" s="190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129</v>
      </c>
      <c r="AU121" s="184" t="s">
        <v>82</v>
      </c>
      <c r="AV121" s="13" t="s">
        <v>82</v>
      </c>
      <c r="AW121" s="13" t="s">
        <v>34</v>
      </c>
      <c r="AX121" s="13" t="s">
        <v>80</v>
      </c>
      <c r="AY121" s="184" t="s">
        <v>116</v>
      </c>
    </row>
    <row r="122" s="2" customFormat="1" ht="16.5" customHeight="1">
      <c r="A122" s="37"/>
      <c r="B122" s="162"/>
      <c r="C122" s="163" t="s">
        <v>183</v>
      </c>
      <c r="D122" s="163" t="s">
        <v>118</v>
      </c>
      <c r="E122" s="164" t="s">
        <v>184</v>
      </c>
      <c r="F122" s="165" t="s">
        <v>185</v>
      </c>
      <c r="G122" s="166" t="s">
        <v>147</v>
      </c>
      <c r="H122" s="167">
        <v>247.59999999999999</v>
      </c>
      <c r="I122" s="168"/>
      <c r="J122" s="169">
        <f>ROUND(I122*H122,2)</f>
        <v>0</v>
      </c>
      <c r="K122" s="165" t="s">
        <v>122</v>
      </c>
      <c r="L122" s="38"/>
      <c r="M122" s="170" t="s">
        <v>3</v>
      </c>
      <c r="N122" s="171" t="s">
        <v>43</v>
      </c>
      <c r="O122" s="71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2">
        <f>S122*H122</f>
        <v>0</v>
      </c>
      <c r="U122" s="173" t="s">
        <v>3</v>
      </c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74" t="s">
        <v>123</v>
      </c>
      <c r="AT122" s="174" t="s">
        <v>118</v>
      </c>
      <c r="AU122" s="174" t="s">
        <v>82</v>
      </c>
      <c r="AY122" s="18" t="s">
        <v>116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8" t="s">
        <v>80</v>
      </c>
      <c r="BK122" s="175">
        <f>ROUND(I122*H122,2)</f>
        <v>0</v>
      </c>
      <c r="BL122" s="18" t="s">
        <v>123</v>
      </c>
      <c r="BM122" s="174" t="s">
        <v>186</v>
      </c>
    </row>
    <row r="123" s="2" customFormat="1">
      <c r="A123" s="37"/>
      <c r="B123" s="38"/>
      <c r="C123" s="37"/>
      <c r="D123" s="176" t="s">
        <v>125</v>
      </c>
      <c r="E123" s="37"/>
      <c r="F123" s="177" t="s">
        <v>187</v>
      </c>
      <c r="G123" s="37"/>
      <c r="H123" s="37"/>
      <c r="I123" s="178"/>
      <c r="J123" s="37"/>
      <c r="K123" s="37"/>
      <c r="L123" s="38"/>
      <c r="M123" s="179"/>
      <c r="N123" s="180"/>
      <c r="O123" s="71"/>
      <c r="P123" s="71"/>
      <c r="Q123" s="71"/>
      <c r="R123" s="71"/>
      <c r="S123" s="71"/>
      <c r="T123" s="71"/>
      <c r="U123" s="72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125</v>
      </c>
      <c r="AU123" s="18" t="s">
        <v>82</v>
      </c>
    </row>
    <row r="124" s="2" customFormat="1">
      <c r="A124" s="37"/>
      <c r="B124" s="38"/>
      <c r="C124" s="37"/>
      <c r="D124" s="181" t="s">
        <v>127</v>
      </c>
      <c r="E124" s="37"/>
      <c r="F124" s="182" t="s">
        <v>188</v>
      </c>
      <c r="G124" s="37"/>
      <c r="H124" s="37"/>
      <c r="I124" s="178"/>
      <c r="J124" s="37"/>
      <c r="K124" s="37"/>
      <c r="L124" s="38"/>
      <c r="M124" s="179"/>
      <c r="N124" s="180"/>
      <c r="O124" s="71"/>
      <c r="P124" s="71"/>
      <c r="Q124" s="71"/>
      <c r="R124" s="71"/>
      <c r="S124" s="71"/>
      <c r="T124" s="71"/>
      <c r="U124" s="72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127</v>
      </c>
      <c r="AU124" s="18" t="s">
        <v>82</v>
      </c>
    </row>
    <row r="125" s="2" customFormat="1">
      <c r="A125" s="37"/>
      <c r="B125" s="38"/>
      <c r="C125" s="37"/>
      <c r="D125" s="176" t="s">
        <v>142</v>
      </c>
      <c r="E125" s="37"/>
      <c r="F125" s="191" t="s">
        <v>189</v>
      </c>
      <c r="G125" s="37"/>
      <c r="H125" s="37"/>
      <c r="I125" s="178"/>
      <c r="J125" s="37"/>
      <c r="K125" s="37"/>
      <c r="L125" s="38"/>
      <c r="M125" s="179"/>
      <c r="N125" s="180"/>
      <c r="O125" s="71"/>
      <c r="P125" s="71"/>
      <c r="Q125" s="71"/>
      <c r="R125" s="71"/>
      <c r="S125" s="71"/>
      <c r="T125" s="71"/>
      <c r="U125" s="72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142</v>
      </c>
      <c r="AU125" s="18" t="s">
        <v>82</v>
      </c>
    </row>
    <row r="126" s="13" customFormat="1">
      <c r="A126" s="13"/>
      <c r="B126" s="183"/>
      <c r="C126" s="13"/>
      <c r="D126" s="176" t="s">
        <v>129</v>
      </c>
      <c r="E126" s="184" t="s">
        <v>3</v>
      </c>
      <c r="F126" s="185" t="s">
        <v>182</v>
      </c>
      <c r="G126" s="13"/>
      <c r="H126" s="186">
        <v>247.59999999999999</v>
      </c>
      <c r="I126" s="187"/>
      <c r="J126" s="13"/>
      <c r="K126" s="13"/>
      <c r="L126" s="183"/>
      <c r="M126" s="188"/>
      <c r="N126" s="189"/>
      <c r="O126" s="189"/>
      <c r="P126" s="189"/>
      <c r="Q126" s="189"/>
      <c r="R126" s="189"/>
      <c r="S126" s="189"/>
      <c r="T126" s="189"/>
      <c r="U126" s="190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4" t="s">
        <v>129</v>
      </c>
      <c r="AU126" s="184" t="s">
        <v>82</v>
      </c>
      <c r="AV126" s="13" t="s">
        <v>82</v>
      </c>
      <c r="AW126" s="13" t="s">
        <v>34</v>
      </c>
      <c r="AX126" s="13" t="s">
        <v>80</v>
      </c>
      <c r="AY126" s="184" t="s">
        <v>116</v>
      </c>
    </row>
    <row r="127" s="2" customFormat="1" ht="21.75" customHeight="1">
      <c r="A127" s="37"/>
      <c r="B127" s="162"/>
      <c r="C127" s="163" t="s">
        <v>190</v>
      </c>
      <c r="D127" s="163" t="s">
        <v>118</v>
      </c>
      <c r="E127" s="164" t="s">
        <v>191</v>
      </c>
      <c r="F127" s="165" t="s">
        <v>192</v>
      </c>
      <c r="G127" s="166" t="s">
        <v>147</v>
      </c>
      <c r="H127" s="167">
        <v>125.2</v>
      </c>
      <c r="I127" s="168"/>
      <c r="J127" s="169">
        <f>ROUND(I127*H127,2)</f>
        <v>0</v>
      </c>
      <c r="K127" s="165" t="s">
        <v>122</v>
      </c>
      <c r="L127" s="38"/>
      <c r="M127" s="170" t="s">
        <v>3</v>
      </c>
      <c r="N127" s="171" t="s">
        <v>43</v>
      </c>
      <c r="O127" s="71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2">
        <f>S127*H127</f>
        <v>0</v>
      </c>
      <c r="U127" s="173" t="s">
        <v>3</v>
      </c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74" t="s">
        <v>123</v>
      </c>
      <c r="AT127" s="174" t="s">
        <v>118</v>
      </c>
      <c r="AU127" s="174" t="s">
        <v>82</v>
      </c>
      <c r="AY127" s="18" t="s">
        <v>116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8" t="s">
        <v>80</v>
      </c>
      <c r="BK127" s="175">
        <f>ROUND(I127*H127,2)</f>
        <v>0</v>
      </c>
      <c r="BL127" s="18" t="s">
        <v>123</v>
      </c>
      <c r="BM127" s="174" t="s">
        <v>193</v>
      </c>
    </row>
    <row r="128" s="2" customFormat="1">
      <c r="A128" s="37"/>
      <c r="B128" s="38"/>
      <c r="C128" s="37"/>
      <c r="D128" s="176" t="s">
        <v>125</v>
      </c>
      <c r="E128" s="37"/>
      <c r="F128" s="177" t="s">
        <v>194</v>
      </c>
      <c r="G128" s="37"/>
      <c r="H128" s="37"/>
      <c r="I128" s="178"/>
      <c r="J128" s="37"/>
      <c r="K128" s="37"/>
      <c r="L128" s="38"/>
      <c r="M128" s="179"/>
      <c r="N128" s="180"/>
      <c r="O128" s="71"/>
      <c r="P128" s="71"/>
      <c r="Q128" s="71"/>
      <c r="R128" s="71"/>
      <c r="S128" s="71"/>
      <c r="T128" s="71"/>
      <c r="U128" s="72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125</v>
      </c>
      <c r="AU128" s="18" t="s">
        <v>82</v>
      </c>
    </row>
    <row r="129" s="2" customFormat="1">
      <c r="A129" s="37"/>
      <c r="B129" s="38"/>
      <c r="C129" s="37"/>
      <c r="D129" s="181" t="s">
        <v>127</v>
      </c>
      <c r="E129" s="37"/>
      <c r="F129" s="182" t="s">
        <v>195</v>
      </c>
      <c r="G129" s="37"/>
      <c r="H129" s="37"/>
      <c r="I129" s="178"/>
      <c r="J129" s="37"/>
      <c r="K129" s="37"/>
      <c r="L129" s="38"/>
      <c r="M129" s="179"/>
      <c r="N129" s="180"/>
      <c r="O129" s="71"/>
      <c r="P129" s="71"/>
      <c r="Q129" s="71"/>
      <c r="R129" s="71"/>
      <c r="S129" s="71"/>
      <c r="T129" s="71"/>
      <c r="U129" s="72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127</v>
      </c>
      <c r="AU129" s="18" t="s">
        <v>82</v>
      </c>
    </row>
    <row r="130" s="2" customFormat="1">
      <c r="A130" s="37"/>
      <c r="B130" s="38"/>
      <c r="C130" s="37"/>
      <c r="D130" s="176" t="s">
        <v>142</v>
      </c>
      <c r="E130" s="37"/>
      <c r="F130" s="191" t="s">
        <v>196</v>
      </c>
      <c r="G130" s="37"/>
      <c r="H130" s="37"/>
      <c r="I130" s="178"/>
      <c r="J130" s="37"/>
      <c r="K130" s="37"/>
      <c r="L130" s="38"/>
      <c r="M130" s="179"/>
      <c r="N130" s="180"/>
      <c r="O130" s="71"/>
      <c r="P130" s="71"/>
      <c r="Q130" s="71"/>
      <c r="R130" s="71"/>
      <c r="S130" s="71"/>
      <c r="T130" s="71"/>
      <c r="U130" s="72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142</v>
      </c>
      <c r="AU130" s="18" t="s">
        <v>82</v>
      </c>
    </row>
    <row r="131" s="13" customFormat="1">
      <c r="A131" s="13"/>
      <c r="B131" s="183"/>
      <c r="C131" s="13"/>
      <c r="D131" s="176" t="s">
        <v>129</v>
      </c>
      <c r="E131" s="184" t="s">
        <v>3</v>
      </c>
      <c r="F131" s="185" t="s">
        <v>197</v>
      </c>
      <c r="G131" s="13"/>
      <c r="H131" s="186">
        <v>125.2</v>
      </c>
      <c r="I131" s="187"/>
      <c r="J131" s="13"/>
      <c r="K131" s="13"/>
      <c r="L131" s="183"/>
      <c r="M131" s="188"/>
      <c r="N131" s="189"/>
      <c r="O131" s="189"/>
      <c r="P131" s="189"/>
      <c r="Q131" s="189"/>
      <c r="R131" s="189"/>
      <c r="S131" s="189"/>
      <c r="T131" s="189"/>
      <c r="U131" s="190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4" t="s">
        <v>129</v>
      </c>
      <c r="AU131" s="184" t="s">
        <v>82</v>
      </c>
      <c r="AV131" s="13" t="s">
        <v>82</v>
      </c>
      <c r="AW131" s="13" t="s">
        <v>34</v>
      </c>
      <c r="AX131" s="13" t="s">
        <v>80</v>
      </c>
      <c r="AY131" s="184" t="s">
        <v>116</v>
      </c>
    </row>
    <row r="132" s="2" customFormat="1" ht="21.75" customHeight="1">
      <c r="A132" s="37"/>
      <c r="B132" s="162"/>
      <c r="C132" s="163" t="s">
        <v>198</v>
      </c>
      <c r="D132" s="163" t="s">
        <v>118</v>
      </c>
      <c r="E132" s="164" t="s">
        <v>199</v>
      </c>
      <c r="F132" s="165" t="s">
        <v>200</v>
      </c>
      <c r="G132" s="166" t="s">
        <v>147</v>
      </c>
      <c r="H132" s="167">
        <v>23.399999999999999</v>
      </c>
      <c r="I132" s="168"/>
      <c r="J132" s="169">
        <f>ROUND(I132*H132,2)</f>
        <v>0</v>
      </c>
      <c r="K132" s="165" t="s">
        <v>122</v>
      </c>
      <c r="L132" s="38"/>
      <c r="M132" s="170" t="s">
        <v>3</v>
      </c>
      <c r="N132" s="171" t="s">
        <v>43</v>
      </c>
      <c r="O132" s="71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2">
        <f>S132*H132</f>
        <v>0</v>
      </c>
      <c r="U132" s="173" t="s">
        <v>3</v>
      </c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74" t="s">
        <v>123</v>
      </c>
      <c r="AT132" s="174" t="s">
        <v>118</v>
      </c>
      <c r="AU132" s="174" t="s">
        <v>82</v>
      </c>
      <c r="AY132" s="18" t="s">
        <v>116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8" t="s">
        <v>80</v>
      </c>
      <c r="BK132" s="175">
        <f>ROUND(I132*H132,2)</f>
        <v>0</v>
      </c>
      <c r="BL132" s="18" t="s">
        <v>123</v>
      </c>
      <c r="BM132" s="174" t="s">
        <v>201</v>
      </c>
    </row>
    <row r="133" s="2" customFormat="1">
      <c r="A133" s="37"/>
      <c r="B133" s="38"/>
      <c r="C133" s="37"/>
      <c r="D133" s="176" t="s">
        <v>125</v>
      </c>
      <c r="E133" s="37"/>
      <c r="F133" s="177" t="s">
        <v>202</v>
      </c>
      <c r="G133" s="37"/>
      <c r="H133" s="37"/>
      <c r="I133" s="178"/>
      <c r="J133" s="37"/>
      <c r="K133" s="37"/>
      <c r="L133" s="38"/>
      <c r="M133" s="179"/>
      <c r="N133" s="180"/>
      <c r="O133" s="71"/>
      <c r="P133" s="71"/>
      <c r="Q133" s="71"/>
      <c r="R133" s="71"/>
      <c r="S133" s="71"/>
      <c r="T133" s="71"/>
      <c r="U133" s="72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125</v>
      </c>
      <c r="AU133" s="18" t="s">
        <v>82</v>
      </c>
    </row>
    <row r="134" s="2" customFormat="1">
      <c r="A134" s="37"/>
      <c r="B134" s="38"/>
      <c r="C134" s="37"/>
      <c r="D134" s="181" t="s">
        <v>127</v>
      </c>
      <c r="E134" s="37"/>
      <c r="F134" s="182" t="s">
        <v>203</v>
      </c>
      <c r="G134" s="37"/>
      <c r="H134" s="37"/>
      <c r="I134" s="178"/>
      <c r="J134" s="37"/>
      <c r="K134" s="37"/>
      <c r="L134" s="38"/>
      <c r="M134" s="179"/>
      <c r="N134" s="180"/>
      <c r="O134" s="71"/>
      <c r="P134" s="71"/>
      <c r="Q134" s="71"/>
      <c r="R134" s="71"/>
      <c r="S134" s="71"/>
      <c r="T134" s="71"/>
      <c r="U134" s="72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127</v>
      </c>
      <c r="AU134" s="18" t="s">
        <v>82</v>
      </c>
    </row>
    <row r="135" s="2" customFormat="1">
      <c r="A135" s="37"/>
      <c r="B135" s="38"/>
      <c r="C135" s="37"/>
      <c r="D135" s="176" t="s">
        <v>142</v>
      </c>
      <c r="E135" s="37"/>
      <c r="F135" s="191" t="s">
        <v>204</v>
      </c>
      <c r="G135" s="37"/>
      <c r="H135" s="37"/>
      <c r="I135" s="178"/>
      <c r="J135" s="37"/>
      <c r="K135" s="37"/>
      <c r="L135" s="38"/>
      <c r="M135" s="179"/>
      <c r="N135" s="180"/>
      <c r="O135" s="71"/>
      <c r="P135" s="71"/>
      <c r="Q135" s="71"/>
      <c r="R135" s="71"/>
      <c r="S135" s="71"/>
      <c r="T135" s="71"/>
      <c r="U135" s="72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142</v>
      </c>
      <c r="AU135" s="18" t="s">
        <v>82</v>
      </c>
    </row>
    <row r="136" s="13" customFormat="1">
      <c r="A136" s="13"/>
      <c r="B136" s="183"/>
      <c r="C136" s="13"/>
      <c r="D136" s="176" t="s">
        <v>129</v>
      </c>
      <c r="E136" s="184" t="s">
        <v>3</v>
      </c>
      <c r="F136" s="185" t="s">
        <v>205</v>
      </c>
      <c r="G136" s="13"/>
      <c r="H136" s="186">
        <v>23.399999999999999</v>
      </c>
      <c r="I136" s="187"/>
      <c r="J136" s="13"/>
      <c r="K136" s="13"/>
      <c r="L136" s="183"/>
      <c r="M136" s="188"/>
      <c r="N136" s="189"/>
      <c r="O136" s="189"/>
      <c r="P136" s="189"/>
      <c r="Q136" s="189"/>
      <c r="R136" s="189"/>
      <c r="S136" s="189"/>
      <c r="T136" s="189"/>
      <c r="U136" s="190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4" t="s">
        <v>129</v>
      </c>
      <c r="AU136" s="184" t="s">
        <v>82</v>
      </c>
      <c r="AV136" s="13" t="s">
        <v>82</v>
      </c>
      <c r="AW136" s="13" t="s">
        <v>34</v>
      </c>
      <c r="AX136" s="13" t="s">
        <v>80</v>
      </c>
      <c r="AY136" s="184" t="s">
        <v>116</v>
      </c>
    </row>
    <row r="137" s="2" customFormat="1" ht="16.5" customHeight="1">
      <c r="A137" s="37"/>
      <c r="B137" s="162"/>
      <c r="C137" s="163" t="s">
        <v>206</v>
      </c>
      <c r="D137" s="163" t="s">
        <v>118</v>
      </c>
      <c r="E137" s="164" t="s">
        <v>207</v>
      </c>
      <c r="F137" s="165" t="s">
        <v>208</v>
      </c>
      <c r="G137" s="166" t="s">
        <v>209</v>
      </c>
      <c r="H137" s="167">
        <v>9</v>
      </c>
      <c r="I137" s="168"/>
      <c r="J137" s="169">
        <f>ROUND(I137*H137,2)</f>
        <v>0</v>
      </c>
      <c r="K137" s="165" t="s">
        <v>122</v>
      </c>
      <c r="L137" s="38"/>
      <c r="M137" s="170" t="s">
        <v>3</v>
      </c>
      <c r="N137" s="171" t="s">
        <v>43</v>
      </c>
      <c r="O137" s="71"/>
      <c r="P137" s="172">
        <f>O137*H137</f>
        <v>0</v>
      </c>
      <c r="Q137" s="172">
        <v>0</v>
      </c>
      <c r="R137" s="172">
        <f>Q137*H137</f>
        <v>0</v>
      </c>
      <c r="S137" s="172">
        <v>0.32000000000000001</v>
      </c>
      <c r="T137" s="172">
        <f>S137*H137</f>
        <v>2.8799999999999999</v>
      </c>
      <c r="U137" s="173" t="s">
        <v>3</v>
      </c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74" t="s">
        <v>123</v>
      </c>
      <c r="AT137" s="174" t="s">
        <v>118</v>
      </c>
      <c r="AU137" s="174" t="s">
        <v>82</v>
      </c>
      <c r="AY137" s="18" t="s">
        <v>116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8" t="s">
        <v>80</v>
      </c>
      <c r="BK137" s="175">
        <f>ROUND(I137*H137,2)</f>
        <v>0</v>
      </c>
      <c r="BL137" s="18" t="s">
        <v>123</v>
      </c>
      <c r="BM137" s="174" t="s">
        <v>210</v>
      </c>
    </row>
    <row r="138" s="2" customFormat="1">
      <c r="A138" s="37"/>
      <c r="B138" s="38"/>
      <c r="C138" s="37"/>
      <c r="D138" s="176" t="s">
        <v>125</v>
      </c>
      <c r="E138" s="37"/>
      <c r="F138" s="177" t="s">
        <v>211</v>
      </c>
      <c r="G138" s="37"/>
      <c r="H138" s="37"/>
      <c r="I138" s="178"/>
      <c r="J138" s="37"/>
      <c r="K138" s="37"/>
      <c r="L138" s="38"/>
      <c r="M138" s="179"/>
      <c r="N138" s="180"/>
      <c r="O138" s="71"/>
      <c r="P138" s="71"/>
      <c r="Q138" s="71"/>
      <c r="R138" s="71"/>
      <c r="S138" s="71"/>
      <c r="T138" s="71"/>
      <c r="U138" s="72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125</v>
      </c>
      <c r="AU138" s="18" t="s">
        <v>82</v>
      </c>
    </row>
    <row r="139" s="2" customFormat="1">
      <c r="A139" s="37"/>
      <c r="B139" s="38"/>
      <c r="C139" s="37"/>
      <c r="D139" s="181" t="s">
        <v>127</v>
      </c>
      <c r="E139" s="37"/>
      <c r="F139" s="182" t="s">
        <v>212</v>
      </c>
      <c r="G139" s="37"/>
      <c r="H139" s="37"/>
      <c r="I139" s="178"/>
      <c r="J139" s="37"/>
      <c r="K139" s="37"/>
      <c r="L139" s="38"/>
      <c r="M139" s="179"/>
      <c r="N139" s="180"/>
      <c r="O139" s="71"/>
      <c r="P139" s="71"/>
      <c r="Q139" s="71"/>
      <c r="R139" s="71"/>
      <c r="S139" s="71"/>
      <c r="T139" s="71"/>
      <c r="U139" s="72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127</v>
      </c>
      <c r="AU139" s="18" t="s">
        <v>82</v>
      </c>
    </row>
    <row r="140" s="2" customFormat="1">
      <c r="A140" s="37"/>
      <c r="B140" s="38"/>
      <c r="C140" s="37"/>
      <c r="D140" s="176" t="s">
        <v>142</v>
      </c>
      <c r="E140" s="37"/>
      <c r="F140" s="191" t="s">
        <v>213</v>
      </c>
      <c r="G140" s="37"/>
      <c r="H140" s="37"/>
      <c r="I140" s="178"/>
      <c r="J140" s="37"/>
      <c r="K140" s="37"/>
      <c r="L140" s="38"/>
      <c r="M140" s="179"/>
      <c r="N140" s="180"/>
      <c r="O140" s="71"/>
      <c r="P140" s="71"/>
      <c r="Q140" s="71"/>
      <c r="R140" s="71"/>
      <c r="S140" s="71"/>
      <c r="T140" s="71"/>
      <c r="U140" s="72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142</v>
      </c>
      <c r="AU140" s="18" t="s">
        <v>82</v>
      </c>
    </row>
    <row r="141" s="13" customFormat="1">
      <c r="A141" s="13"/>
      <c r="B141" s="183"/>
      <c r="C141" s="13"/>
      <c r="D141" s="176" t="s">
        <v>129</v>
      </c>
      <c r="E141" s="184" t="s">
        <v>3</v>
      </c>
      <c r="F141" s="185" t="s">
        <v>214</v>
      </c>
      <c r="G141" s="13"/>
      <c r="H141" s="186">
        <v>9</v>
      </c>
      <c r="I141" s="187"/>
      <c r="J141" s="13"/>
      <c r="K141" s="13"/>
      <c r="L141" s="183"/>
      <c r="M141" s="188"/>
      <c r="N141" s="189"/>
      <c r="O141" s="189"/>
      <c r="P141" s="189"/>
      <c r="Q141" s="189"/>
      <c r="R141" s="189"/>
      <c r="S141" s="189"/>
      <c r="T141" s="189"/>
      <c r="U141" s="190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4" t="s">
        <v>129</v>
      </c>
      <c r="AU141" s="184" t="s">
        <v>82</v>
      </c>
      <c r="AV141" s="13" t="s">
        <v>82</v>
      </c>
      <c r="AW141" s="13" t="s">
        <v>34</v>
      </c>
      <c r="AX141" s="13" t="s">
        <v>80</v>
      </c>
      <c r="AY141" s="184" t="s">
        <v>116</v>
      </c>
    </row>
    <row r="142" s="2" customFormat="1" ht="16.5" customHeight="1">
      <c r="A142" s="37"/>
      <c r="B142" s="162"/>
      <c r="C142" s="163" t="s">
        <v>215</v>
      </c>
      <c r="D142" s="163" t="s">
        <v>118</v>
      </c>
      <c r="E142" s="164" t="s">
        <v>216</v>
      </c>
      <c r="F142" s="165" t="s">
        <v>217</v>
      </c>
      <c r="G142" s="166" t="s">
        <v>209</v>
      </c>
      <c r="H142" s="167">
        <v>9</v>
      </c>
      <c r="I142" s="168"/>
      <c r="J142" s="169">
        <f>ROUND(I142*H142,2)</f>
        <v>0</v>
      </c>
      <c r="K142" s="165" t="s">
        <v>122</v>
      </c>
      <c r="L142" s="38"/>
      <c r="M142" s="170" t="s">
        <v>3</v>
      </c>
      <c r="N142" s="171" t="s">
        <v>43</v>
      </c>
      <c r="O142" s="71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2">
        <f>S142*H142</f>
        <v>0</v>
      </c>
      <c r="U142" s="173" t="s">
        <v>3</v>
      </c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74" t="s">
        <v>123</v>
      </c>
      <c r="AT142" s="174" t="s">
        <v>118</v>
      </c>
      <c r="AU142" s="174" t="s">
        <v>82</v>
      </c>
      <c r="AY142" s="18" t="s">
        <v>116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8" t="s">
        <v>80</v>
      </c>
      <c r="BK142" s="175">
        <f>ROUND(I142*H142,2)</f>
        <v>0</v>
      </c>
      <c r="BL142" s="18" t="s">
        <v>123</v>
      </c>
      <c r="BM142" s="174" t="s">
        <v>218</v>
      </c>
    </row>
    <row r="143" s="2" customFormat="1">
      <c r="A143" s="37"/>
      <c r="B143" s="38"/>
      <c r="C143" s="37"/>
      <c r="D143" s="176" t="s">
        <v>125</v>
      </c>
      <c r="E143" s="37"/>
      <c r="F143" s="177" t="s">
        <v>219</v>
      </c>
      <c r="G143" s="37"/>
      <c r="H143" s="37"/>
      <c r="I143" s="178"/>
      <c r="J143" s="37"/>
      <c r="K143" s="37"/>
      <c r="L143" s="38"/>
      <c r="M143" s="179"/>
      <c r="N143" s="180"/>
      <c r="O143" s="71"/>
      <c r="P143" s="71"/>
      <c r="Q143" s="71"/>
      <c r="R143" s="71"/>
      <c r="S143" s="71"/>
      <c r="T143" s="71"/>
      <c r="U143" s="72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125</v>
      </c>
      <c r="AU143" s="18" t="s">
        <v>82</v>
      </c>
    </row>
    <row r="144" s="2" customFormat="1">
      <c r="A144" s="37"/>
      <c r="B144" s="38"/>
      <c r="C144" s="37"/>
      <c r="D144" s="181" t="s">
        <v>127</v>
      </c>
      <c r="E144" s="37"/>
      <c r="F144" s="182" t="s">
        <v>220</v>
      </c>
      <c r="G144" s="37"/>
      <c r="H144" s="37"/>
      <c r="I144" s="178"/>
      <c r="J144" s="37"/>
      <c r="K144" s="37"/>
      <c r="L144" s="38"/>
      <c r="M144" s="179"/>
      <c r="N144" s="180"/>
      <c r="O144" s="71"/>
      <c r="P144" s="71"/>
      <c r="Q144" s="71"/>
      <c r="R144" s="71"/>
      <c r="S144" s="71"/>
      <c r="T144" s="71"/>
      <c r="U144" s="72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127</v>
      </c>
      <c r="AU144" s="18" t="s">
        <v>82</v>
      </c>
    </row>
    <row r="145" s="2" customFormat="1">
      <c r="A145" s="37"/>
      <c r="B145" s="38"/>
      <c r="C145" s="37"/>
      <c r="D145" s="176" t="s">
        <v>142</v>
      </c>
      <c r="E145" s="37"/>
      <c r="F145" s="191" t="s">
        <v>221</v>
      </c>
      <c r="G145" s="37"/>
      <c r="H145" s="37"/>
      <c r="I145" s="178"/>
      <c r="J145" s="37"/>
      <c r="K145" s="37"/>
      <c r="L145" s="38"/>
      <c r="M145" s="179"/>
      <c r="N145" s="180"/>
      <c r="O145" s="71"/>
      <c r="P145" s="71"/>
      <c r="Q145" s="71"/>
      <c r="R145" s="71"/>
      <c r="S145" s="71"/>
      <c r="T145" s="71"/>
      <c r="U145" s="72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142</v>
      </c>
      <c r="AU145" s="18" t="s">
        <v>82</v>
      </c>
    </row>
    <row r="146" s="13" customFormat="1">
      <c r="A146" s="13"/>
      <c r="B146" s="183"/>
      <c r="C146" s="13"/>
      <c r="D146" s="176" t="s">
        <v>129</v>
      </c>
      <c r="E146" s="184" t="s">
        <v>3</v>
      </c>
      <c r="F146" s="185" t="s">
        <v>214</v>
      </c>
      <c r="G146" s="13"/>
      <c r="H146" s="186">
        <v>9</v>
      </c>
      <c r="I146" s="187"/>
      <c r="J146" s="13"/>
      <c r="K146" s="13"/>
      <c r="L146" s="183"/>
      <c r="M146" s="188"/>
      <c r="N146" s="189"/>
      <c r="O146" s="189"/>
      <c r="P146" s="189"/>
      <c r="Q146" s="189"/>
      <c r="R146" s="189"/>
      <c r="S146" s="189"/>
      <c r="T146" s="189"/>
      <c r="U146" s="190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4" t="s">
        <v>129</v>
      </c>
      <c r="AU146" s="184" t="s">
        <v>82</v>
      </c>
      <c r="AV146" s="13" t="s">
        <v>82</v>
      </c>
      <c r="AW146" s="13" t="s">
        <v>34</v>
      </c>
      <c r="AX146" s="13" t="s">
        <v>80</v>
      </c>
      <c r="AY146" s="184" t="s">
        <v>116</v>
      </c>
    </row>
    <row r="147" s="2" customFormat="1" ht="16.5" customHeight="1">
      <c r="A147" s="37"/>
      <c r="B147" s="162"/>
      <c r="C147" s="192" t="s">
        <v>222</v>
      </c>
      <c r="D147" s="192" t="s">
        <v>223</v>
      </c>
      <c r="E147" s="193" t="s">
        <v>224</v>
      </c>
      <c r="F147" s="194" t="s">
        <v>225</v>
      </c>
      <c r="G147" s="195" t="s">
        <v>209</v>
      </c>
      <c r="H147" s="196">
        <v>9</v>
      </c>
      <c r="I147" s="197"/>
      <c r="J147" s="198">
        <f>ROUND(I147*H147,2)</f>
        <v>0</v>
      </c>
      <c r="K147" s="194" t="s">
        <v>122</v>
      </c>
      <c r="L147" s="199"/>
      <c r="M147" s="200" t="s">
        <v>3</v>
      </c>
      <c r="N147" s="201" t="s">
        <v>43</v>
      </c>
      <c r="O147" s="71"/>
      <c r="P147" s="172">
        <f>O147*H147</f>
        <v>0</v>
      </c>
      <c r="Q147" s="172">
        <v>0.30399999999999999</v>
      </c>
      <c r="R147" s="172">
        <f>Q147*H147</f>
        <v>2.7359999999999998</v>
      </c>
      <c r="S147" s="172">
        <v>0</v>
      </c>
      <c r="T147" s="172">
        <f>S147*H147</f>
        <v>0</v>
      </c>
      <c r="U147" s="173" t="s">
        <v>3</v>
      </c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74" t="s">
        <v>226</v>
      </c>
      <c r="AT147" s="174" t="s">
        <v>223</v>
      </c>
      <c r="AU147" s="174" t="s">
        <v>82</v>
      </c>
      <c r="AY147" s="18" t="s">
        <v>116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8" t="s">
        <v>80</v>
      </c>
      <c r="BK147" s="175">
        <f>ROUND(I147*H147,2)</f>
        <v>0</v>
      </c>
      <c r="BL147" s="18" t="s">
        <v>123</v>
      </c>
      <c r="BM147" s="174" t="s">
        <v>227</v>
      </c>
    </row>
    <row r="148" s="2" customFormat="1">
      <c r="A148" s="37"/>
      <c r="B148" s="38"/>
      <c r="C148" s="37"/>
      <c r="D148" s="176" t="s">
        <v>125</v>
      </c>
      <c r="E148" s="37"/>
      <c r="F148" s="177" t="s">
        <v>225</v>
      </c>
      <c r="G148" s="37"/>
      <c r="H148" s="37"/>
      <c r="I148" s="178"/>
      <c r="J148" s="37"/>
      <c r="K148" s="37"/>
      <c r="L148" s="38"/>
      <c r="M148" s="179"/>
      <c r="N148" s="180"/>
      <c r="O148" s="71"/>
      <c r="P148" s="71"/>
      <c r="Q148" s="71"/>
      <c r="R148" s="71"/>
      <c r="S148" s="71"/>
      <c r="T148" s="71"/>
      <c r="U148" s="72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125</v>
      </c>
      <c r="AU148" s="18" t="s">
        <v>82</v>
      </c>
    </row>
    <row r="149" s="2" customFormat="1" ht="16.5" customHeight="1">
      <c r="A149" s="37"/>
      <c r="B149" s="162"/>
      <c r="C149" s="163" t="s">
        <v>228</v>
      </c>
      <c r="D149" s="163" t="s">
        <v>118</v>
      </c>
      <c r="E149" s="164" t="s">
        <v>229</v>
      </c>
      <c r="F149" s="165" t="s">
        <v>230</v>
      </c>
      <c r="G149" s="166" t="s">
        <v>147</v>
      </c>
      <c r="H149" s="167">
        <v>30.050999999999998</v>
      </c>
      <c r="I149" s="168"/>
      <c r="J149" s="169">
        <f>ROUND(I149*H149,2)</f>
        <v>0</v>
      </c>
      <c r="K149" s="165" t="s">
        <v>122</v>
      </c>
      <c r="L149" s="38"/>
      <c r="M149" s="170" t="s">
        <v>3</v>
      </c>
      <c r="N149" s="171" t="s">
        <v>43</v>
      </c>
      <c r="O149" s="71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2">
        <f>S149*H149</f>
        <v>0</v>
      </c>
      <c r="U149" s="173" t="s">
        <v>3</v>
      </c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74" t="s">
        <v>123</v>
      </c>
      <c r="AT149" s="174" t="s">
        <v>118</v>
      </c>
      <c r="AU149" s="174" t="s">
        <v>82</v>
      </c>
      <c r="AY149" s="18" t="s">
        <v>116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8" t="s">
        <v>80</v>
      </c>
      <c r="BK149" s="175">
        <f>ROUND(I149*H149,2)</f>
        <v>0</v>
      </c>
      <c r="BL149" s="18" t="s">
        <v>123</v>
      </c>
      <c r="BM149" s="174" t="s">
        <v>231</v>
      </c>
    </row>
    <row r="150" s="2" customFormat="1">
      <c r="A150" s="37"/>
      <c r="B150" s="38"/>
      <c r="C150" s="37"/>
      <c r="D150" s="176" t="s">
        <v>125</v>
      </c>
      <c r="E150" s="37"/>
      <c r="F150" s="177" t="s">
        <v>232</v>
      </c>
      <c r="G150" s="37"/>
      <c r="H150" s="37"/>
      <c r="I150" s="178"/>
      <c r="J150" s="37"/>
      <c r="K150" s="37"/>
      <c r="L150" s="38"/>
      <c r="M150" s="179"/>
      <c r="N150" s="180"/>
      <c r="O150" s="71"/>
      <c r="P150" s="71"/>
      <c r="Q150" s="71"/>
      <c r="R150" s="71"/>
      <c r="S150" s="71"/>
      <c r="T150" s="71"/>
      <c r="U150" s="72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125</v>
      </c>
      <c r="AU150" s="18" t="s">
        <v>82</v>
      </c>
    </row>
    <row r="151" s="2" customFormat="1">
      <c r="A151" s="37"/>
      <c r="B151" s="38"/>
      <c r="C151" s="37"/>
      <c r="D151" s="181" t="s">
        <v>127</v>
      </c>
      <c r="E151" s="37"/>
      <c r="F151" s="182" t="s">
        <v>233</v>
      </c>
      <c r="G151" s="37"/>
      <c r="H151" s="37"/>
      <c r="I151" s="178"/>
      <c r="J151" s="37"/>
      <c r="K151" s="37"/>
      <c r="L151" s="38"/>
      <c r="M151" s="179"/>
      <c r="N151" s="180"/>
      <c r="O151" s="71"/>
      <c r="P151" s="71"/>
      <c r="Q151" s="71"/>
      <c r="R151" s="71"/>
      <c r="S151" s="71"/>
      <c r="T151" s="71"/>
      <c r="U151" s="72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127</v>
      </c>
      <c r="AU151" s="18" t="s">
        <v>82</v>
      </c>
    </row>
    <row r="152" s="2" customFormat="1">
      <c r="A152" s="37"/>
      <c r="B152" s="38"/>
      <c r="C152" s="37"/>
      <c r="D152" s="176" t="s">
        <v>142</v>
      </c>
      <c r="E152" s="37"/>
      <c r="F152" s="191" t="s">
        <v>234</v>
      </c>
      <c r="G152" s="37"/>
      <c r="H152" s="37"/>
      <c r="I152" s="178"/>
      <c r="J152" s="37"/>
      <c r="K152" s="37"/>
      <c r="L152" s="38"/>
      <c r="M152" s="179"/>
      <c r="N152" s="180"/>
      <c r="O152" s="71"/>
      <c r="P152" s="71"/>
      <c r="Q152" s="71"/>
      <c r="R152" s="71"/>
      <c r="S152" s="71"/>
      <c r="T152" s="71"/>
      <c r="U152" s="72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142</v>
      </c>
      <c r="AU152" s="18" t="s">
        <v>82</v>
      </c>
    </row>
    <row r="153" s="13" customFormat="1">
      <c r="A153" s="13"/>
      <c r="B153" s="183"/>
      <c r="C153" s="13"/>
      <c r="D153" s="176" t="s">
        <v>129</v>
      </c>
      <c r="E153" s="184" t="s">
        <v>3</v>
      </c>
      <c r="F153" s="185" t="s">
        <v>235</v>
      </c>
      <c r="G153" s="13"/>
      <c r="H153" s="186">
        <v>30.050999999999998</v>
      </c>
      <c r="I153" s="187"/>
      <c r="J153" s="13"/>
      <c r="K153" s="13"/>
      <c r="L153" s="183"/>
      <c r="M153" s="188"/>
      <c r="N153" s="189"/>
      <c r="O153" s="189"/>
      <c r="P153" s="189"/>
      <c r="Q153" s="189"/>
      <c r="R153" s="189"/>
      <c r="S153" s="189"/>
      <c r="T153" s="189"/>
      <c r="U153" s="190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4" t="s">
        <v>129</v>
      </c>
      <c r="AU153" s="184" t="s">
        <v>82</v>
      </c>
      <c r="AV153" s="13" t="s">
        <v>82</v>
      </c>
      <c r="AW153" s="13" t="s">
        <v>34</v>
      </c>
      <c r="AX153" s="13" t="s">
        <v>80</v>
      </c>
      <c r="AY153" s="184" t="s">
        <v>116</v>
      </c>
    </row>
    <row r="154" s="2" customFormat="1" ht="16.5" customHeight="1">
      <c r="A154" s="37"/>
      <c r="B154" s="162"/>
      <c r="C154" s="163" t="s">
        <v>236</v>
      </c>
      <c r="D154" s="163" t="s">
        <v>118</v>
      </c>
      <c r="E154" s="164" t="s">
        <v>237</v>
      </c>
      <c r="F154" s="165" t="s">
        <v>238</v>
      </c>
      <c r="G154" s="166" t="s">
        <v>239</v>
      </c>
      <c r="H154" s="167">
        <v>305</v>
      </c>
      <c r="I154" s="168"/>
      <c r="J154" s="169">
        <f>ROUND(I154*H154,2)</f>
        <v>0</v>
      </c>
      <c r="K154" s="165" t="s">
        <v>122</v>
      </c>
      <c r="L154" s="38"/>
      <c r="M154" s="170" t="s">
        <v>3</v>
      </c>
      <c r="N154" s="171" t="s">
        <v>43</v>
      </c>
      <c r="O154" s="71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2">
        <f>S154*H154</f>
        <v>0</v>
      </c>
      <c r="U154" s="173" t="s">
        <v>3</v>
      </c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74" t="s">
        <v>123</v>
      </c>
      <c r="AT154" s="174" t="s">
        <v>118</v>
      </c>
      <c r="AU154" s="174" t="s">
        <v>82</v>
      </c>
      <c r="AY154" s="18" t="s">
        <v>116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18" t="s">
        <v>80</v>
      </c>
      <c r="BK154" s="175">
        <f>ROUND(I154*H154,2)</f>
        <v>0</v>
      </c>
      <c r="BL154" s="18" t="s">
        <v>123</v>
      </c>
      <c r="BM154" s="174" t="s">
        <v>240</v>
      </c>
    </row>
    <row r="155" s="2" customFormat="1">
      <c r="A155" s="37"/>
      <c r="B155" s="38"/>
      <c r="C155" s="37"/>
      <c r="D155" s="176" t="s">
        <v>125</v>
      </c>
      <c r="E155" s="37"/>
      <c r="F155" s="177" t="s">
        <v>241</v>
      </c>
      <c r="G155" s="37"/>
      <c r="H155" s="37"/>
      <c r="I155" s="178"/>
      <c r="J155" s="37"/>
      <c r="K155" s="37"/>
      <c r="L155" s="38"/>
      <c r="M155" s="179"/>
      <c r="N155" s="180"/>
      <c r="O155" s="71"/>
      <c r="P155" s="71"/>
      <c r="Q155" s="71"/>
      <c r="R155" s="71"/>
      <c r="S155" s="71"/>
      <c r="T155" s="71"/>
      <c r="U155" s="72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125</v>
      </c>
      <c r="AU155" s="18" t="s">
        <v>82</v>
      </c>
    </row>
    <row r="156" s="2" customFormat="1">
      <c r="A156" s="37"/>
      <c r="B156" s="38"/>
      <c r="C156" s="37"/>
      <c r="D156" s="181" t="s">
        <v>127</v>
      </c>
      <c r="E156" s="37"/>
      <c r="F156" s="182" t="s">
        <v>242</v>
      </c>
      <c r="G156" s="37"/>
      <c r="H156" s="37"/>
      <c r="I156" s="178"/>
      <c r="J156" s="37"/>
      <c r="K156" s="37"/>
      <c r="L156" s="38"/>
      <c r="M156" s="179"/>
      <c r="N156" s="180"/>
      <c r="O156" s="71"/>
      <c r="P156" s="71"/>
      <c r="Q156" s="71"/>
      <c r="R156" s="71"/>
      <c r="S156" s="71"/>
      <c r="T156" s="71"/>
      <c r="U156" s="72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127</v>
      </c>
      <c r="AU156" s="18" t="s">
        <v>82</v>
      </c>
    </row>
    <row r="157" s="2" customFormat="1">
      <c r="A157" s="37"/>
      <c r="B157" s="38"/>
      <c r="C157" s="37"/>
      <c r="D157" s="176" t="s">
        <v>142</v>
      </c>
      <c r="E157" s="37"/>
      <c r="F157" s="191" t="s">
        <v>243</v>
      </c>
      <c r="G157" s="37"/>
      <c r="H157" s="37"/>
      <c r="I157" s="178"/>
      <c r="J157" s="37"/>
      <c r="K157" s="37"/>
      <c r="L157" s="38"/>
      <c r="M157" s="179"/>
      <c r="N157" s="180"/>
      <c r="O157" s="71"/>
      <c r="P157" s="71"/>
      <c r="Q157" s="71"/>
      <c r="R157" s="71"/>
      <c r="S157" s="71"/>
      <c r="T157" s="71"/>
      <c r="U157" s="72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142</v>
      </c>
      <c r="AU157" s="18" t="s">
        <v>82</v>
      </c>
    </row>
    <row r="158" s="13" customFormat="1">
      <c r="A158" s="13"/>
      <c r="B158" s="183"/>
      <c r="C158" s="13"/>
      <c r="D158" s="176" t="s">
        <v>129</v>
      </c>
      <c r="E158" s="184" t="s">
        <v>3</v>
      </c>
      <c r="F158" s="185" t="s">
        <v>244</v>
      </c>
      <c r="G158" s="13"/>
      <c r="H158" s="186">
        <v>305</v>
      </c>
      <c r="I158" s="187"/>
      <c r="J158" s="13"/>
      <c r="K158" s="13"/>
      <c r="L158" s="183"/>
      <c r="M158" s="188"/>
      <c r="N158" s="189"/>
      <c r="O158" s="189"/>
      <c r="P158" s="189"/>
      <c r="Q158" s="189"/>
      <c r="R158" s="189"/>
      <c r="S158" s="189"/>
      <c r="T158" s="189"/>
      <c r="U158" s="190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4" t="s">
        <v>129</v>
      </c>
      <c r="AU158" s="184" t="s">
        <v>82</v>
      </c>
      <c r="AV158" s="13" t="s">
        <v>82</v>
      </c>
      <c r="AW158" s="13" t="s">
        <v>34</v>
      </c>
      <c r="AX158" s="13" t="s">
        <v>80</v>
      </c>
      <c r="AY158" s="184" t="s">
        <v>116</v>
      </c>
    </row>
    <row r="159" s="2" customFormat="1" ht="16.5" customHeight="1">
      <c r="A159" s="37"/>
      <c r="B159" s="162"/>
      <c r="C159" s="163" t="s">
        <v>245</v>
      </c>
      <c r="D159" s="163" t="s">
        <v>118</v>
      </c>
      <c r="E159" s="164" t="s">
        <v>246</v>
      </c>
      <c r="F159" s="165" t="s">
        <v>247</v>
      </c>
      <c r="G159" s="166" t="s">
        <v>147</v>
      </c>
      <c r="H159" s="167">
        <v>3</v>
      </c>
      <c r="I159" s="168"/>
      <c r="J159" s="169">
        <f>ROUND(I159*H159,2)</f>
        <v>0</v>
      </c>
      <c r="K159" s="165" t="s">
        <v>122</v>
      </c>
      <c r="L159" s="38"/>
      <c r="M159" s="170" t="s">
        <v>3</v>
      </c>
      <c r="N159" s="171" t="s">
        <v>43</v>
      </c>
      <c r="O159" s="71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2">
        <f>S159*H159</f>
        <v>0</v>
      </c>
      <c r="U159" s="173" t="s">
        <v>3</v>
      </c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74" t="s">
        <v>123</v>
      </c>
      <c r="AT159" s="174" t="s">
        <v>118</v>
      </c>
      <c r="AU159" s="174" t="s">
        <v>82</v>
      </c>
      <c r="AY159" s="18" t="s">
        <v>116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8" t="s">
        <v>80</v>
      </c>
      <c r="BK159" s="175">
        <f>ROUND(I159*H159,2)</f>
        <v>0</v>
      </c>
      <c r="BL159" s="18" t="s">
        <v>123</v>
      </c>
      <c r="BM159" s="174" t="s">
        <v>248</v>
      </c>
    </row>
    <row r="160" s="2" customFormat="1">
      <c r="A160" s="37"/>
      <c r="B160" s="38"/>
      <c r="C160" s="37"/>
      <c r="D160" s="176" t="s">
        <v>125</v>
      </c>
      <c r="E160" s="37"/>
      <c r="F160" s="177" t="s">
        <v>249</v>
      </c>
      <c r="G160" s="37"/>
      <c r="H160" s="37"/>
      <c r="I160" s="178"/>
      <c r="J160" s="37"/>
      <c r="K160" s="37"/>
      <c r="L160" s="38"/>
      <c r="M160" s="179"/>
      <c r="N160" s="180"/>
      <c r="O160" s="71"/>
      <c r="P160" s="71"/>
      <c r="Q160" s="71"/>
      <c r="R160" s="71"/>
      <c r="S160" s="71"/>
      <c r="T160" s="71"/>
      <c r="U160" s="72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125</v>
      </c>
      <c r="AU160" s="18" t="s">
        <v>82</v>
      </c>
    </row>
    <row r="161" s="2" customFormat="1">
      <c r="A161" s="37"/>
      <c r="B161" s="38"/>
      <c r="C161" s="37"/>
      <c r="D161" s="181" t="s">
        <v>127</v>
      </c>
      <c r="E161" s="37"/>
      <c r="F161" s="182" t="s">
        <v>250</v>
      </c>
      <c r="G161" s="37"/>
      <c r="H161" s="37"/>
      <c r="I161" s="178"/>
      <c r="J161" s="37"/>
      <c r="K161" s="37"/>
      <c r="L161" s="38"/>
      <c r="M161" s="179"/>
      <c r="N161" s="180"/>
      <c r="O161" s="71"/>
      <c r="P161" s="71"/>
      <c r="Q161" s="71"/>
      <c r="R161" s="71"/>
      <c r="S161" s="71"/>
      <c r="T161" s="71"/>
      <c r="U161" s="72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127</v>
      </c>
      <c r="AU161" s="18" t="s">
        <v>82</v>
      </c>
    </row>
    <row r="162" s="2" customFormat="1">
      <c r="A162" s="37"/>
      <c r="B162" s="38"/>
      <c r="C162" s="37"/>
      <c r="D162" s="176" t="s">
        <v>142</v>
      </c>
      <c r="E162" s="37"/>
      <c r="F162" s="191" t="s">
        <v>251</v>
      </c>
      <c r="G162" s="37"/>
      <c r="H162" s="37"/>
      <c r="I162" s="178"/>
      <c r="J162" s="37"/>
      <c r="K162" s="37"/>
      <c r="L162" s="38"/>
      <c r="M162" s="179"/>
      <c r="N162" s="180"/>
      <c r="O162" s="71"/>
      <c r="P162" s="71"/>
      <c r="Q162" s="71"/>
      <c r="R162" s="71"/>
      <c r="S162" s="71"/>
      <c r="T162" s="71"/>
      <c r="U162" s="72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142</v>
      </c>
      <c r="AU162" s="18" t="s">
        <v>82</v>
      </c>
    </row>
    <row r="163" s="13" customFormat="1">
      <c r="A163" s="13"/>
      <c r="B163" s="183"/>
      <c r="C163" s="13"/>
      <c r="D163" s="176" t="s">
        <v>129</v>
      </c>
      <c r="E163" s="184" t="s">
        <v>3</v>
      </c>
      <c r="F163" s="185" t="s">
        <v>252</v>
      </c>
      <c r="G163" s="13"/>
      <c r="H163" s="186">
        <v>3</v>
      </c>
      <c r="I163" s="187"/>
      <c r="J163" s="13"/>
      <c r="K163" s="13"/>
      <c r="L163" s="183"/>
      <c r="M163" s="188"/>
      <c r="N163" s="189"/>
      <c r="O163" s="189"/>
      <c r="P163" s="189"/>
      <c r="Q163" s="189"/>
      <c r="R163" s="189"/>
      <c r="S163" s="189"/>
      <c r="T163" s="189"/>
      <c r="U163" s="190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4" t="s">
        <v>129</v>
      </c>
      <c r="AU163" s="184" t="s">
        <v>82</v>
      </c>
      <c r="AV163" s="13" t="s">
        <v>82</v>
      </c>
      <c r="AW163" s="13" t="s">
        <v>34</v>
      </c>
      <c r="AX163" s="13" t="s">
        <v>80</v>
      </c>
      <c r="AY163" s="184" t="s">
        <v>116</v>
      </c>
    </row>
    <row r="164" s="2" customFormat="1" ht="16.5" customHeight="1">
      <c r="A164" s="37"/>
      <c r="B164" s="162"/>
      <c r="C164" s="163" t="s">
        <v>253</v>
      </c>
      <c r="D164" s="163" t="s">
        <v>118</v>
      </c>
      <c r="E164" s="164" t="s">
        <v>254</v>
      </c>
      <c r="F164" s="165" t="s">
        <v>255</v>
      </c>
      <c r="G164" s="166" t="s">
        <v>256</v>
      </c>
      <c r="H164" s="167">
        <v>2</v>
      </c>
      <c r="I164" s="168"/>
      <c r="J164" s="169">
        <f>ROUND(I164*H164,2)</f>
        <v>0</v>
      </c>
      <c r="K164" s="165" t="s">
        <v>122</v>
      </c>
      <c r="L164" s="38"/>
      <c r="M164" s="170" t="s">
        <v>3</v>
      </c>
      <c r="N164" s="171" t="s">
        <v>43</v>
      </c>
      <c r="O164" s="71"/>
      <c r="P164" s="172">
        <f>O164*H164</f>
        <v>0</v>
      </c>
      <c r="Q164" s="172">
        <v>2.7654399999999999</v>
      </c>
      <c r="R164" s="172">
        <f>Q164*H164</f>
        <v>5.5308799999999998</v>
      </c>
      <c r="S164" s="172">
        <v>0</v>
      </c>
      <c r="T164" s="172">
        <f>S164*H164</f>
        <v>0</v>
      </c>
      <c r="U164" s="173" t="s">
        <v>3</v>
      </c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74" t="s">
        <v>123</v>
      </c>
      <c r="AT164" s="174" t="s">
        <v>118</v>
      </c>
      <c r="AU164" s="174" t="s">
        <v>82</v>
      </c>
      <c r="AY164" s="18" t="s">
        <v>116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8" t="s">
        <v>80</v>
      </c>
      <c r="BK164" s="175">
        <f>ROUND(I164*H164,2)</f>
        <v>0</v>
      </c>
      <c r="BL164" s="18" t="s">
        <v>123</v>
      </c>
      <c r="BM164" s="174" t="s">
        <v>257</v>
      </c>
    </row>
    <row r="165" s="2" customFormat="1">
      <c r="A165" s="37"/>
      <c r="B165" s="38"/>
      <c r="C165" s="37"/>
      <c r="D165" s="176" t="s">
        <v>125</v>
      </c>
      <c r="E165" s="37"/>
      <c r="F165" s="177" t="s">
        <v>258</v>
      </c>
      <c r="G165" s="37"/>
      <c r="H165" s="37"/>
      <c r="I165" s="178"/>
      <c r="J165" s="37"/>
      <c r="K165" s="37"/>
      <c r="L165" s="38"/>
      <c r="M165" s="179"/>
      <c r="N165" s="180"/>
      <c r="O165" s="71"/>
      <c r="P165" s="71"/>
      <c r="Q165" s="71"/>
      <c r="R165" s="71"/>
      <c r="S165" s="71"/>
      <c r="T165" s="71"/>
      <c r="U165" s="72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125</v>
      </c>
      <c r="AU165" s="18" t="s">
        <v>82</v>
      </c>
    </row>
    <row r="166" s="2" customFormat="1">
      <c r="A166" s="37"/>
      <c r="B166" s="38"/>
      <c r="C166" s="37"/>
      <c r="D166" s="181" t="s">
        <v>127</v>
      </c>
      <c r="E166" s="37"/>
      <c r="F166" s="182" t="s">
        <v>259</v>
      </c>
      <c r="G166" s="37"/>
      <c r="H166" s="37"/>
      <c r="I166" s="178"/>
      <c r="J166" s="37"/>
      <c r="K166" s="37"/>
      <c r="L166" s="38"/>
      <c r="M166" s="179"/>
      <c r="N166" s="180"/>
      <c r="O166" s="71"/>
      <c r="P166" s="71"/>
      <c r="Q166" s="71"/>
      <c r="R166" s="71"/>
      <c r="S166" s="71"/>
      <c r="T166" s="71"/>
      <c r="U166" s="72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127</v>
      </c>
      <c r="AU166" s="18" t="s">
        <v>82</v>
      </c>
    </row>
    <row r="167" s="2" customFormat="1">
      <c r="A167" s="37"/>
      <c r="B167" s="38"/>
      <c r="C167" s="37"/>
      <c r="D167" s="176" t="s">
        <v>142</v>
      </c>
      <c r="E167" s="37"/>
      <c r="F167" s="191" t="s">
        <v>260</v>
      </c>
      <c r="G167" s="37"/>
      <c r="H167" s="37"/>
      <c r="I167" s="178"/>
      <c r="J167" s="37"/>
      <c r="K167" s="37"/>
      <c r="L167" s="38"/>
      <c r="M167" s="179"/>
      <c r="N167" s="180"/>
      <c r="O167" s="71"/>
      <c r="P167" s="71"/>
      <c r="Q167" s="71"/>
      <c r="R167" s="71"/>
      <c r="S167" s="71"/>
      <c r="T167" s="71"/>
      <c r="U167" s="72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142</v>
      </c>
      <c r="AU167" s="18" t="s">
        <v>82</v>
      </c>
    </row>
    <row r="168" s="13" customFormat="1">
      <c r="A168" s="13"/>
      <c r="B168" s="183"/>
      <c r="C168" s="13"/>
      <c r="D168" s="176" t="s">
        <v>129</v>
      </c>
      <c r="E168" s="184" t="s">
        <v>3</v>
      </c>
      <c r="F168" s="185" t="s">
        <v>82</v>
      </c>
      <c r="G168" s="13"/>
      <c r="H168" s="186">
        <v>2</v>
      </c>
      <c r="I168" s="187"/>
      <c r="J168" s="13"/>
      <c r="K168" s="13"/>
      <c r="L168" s="183"/>
      <c r="M168" s="188"/>
      <c r="N168" s="189"/>
      <c r="O168" s="189"/>
      <c r="P168" s="189"/>
      <c r="Q168" s="189"/>
      <c r="R168" s="189"/>
      <c r="S168" s="189"/>
      <c r="T168" s="189"/>
      <c r="U168" s="190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4" t="s">
        <v>129</v>
      </c>
      <c r="AU168" s="184" t="s">
        <v>82</v>
      </c>
      <c r="AV168" s="13" t="s">
        <v>82</v>
      </c>
      <c r="AW168" s="13" t="s">
        <v>34</v>
      </c>
      <c r="AX168" s="13" t="s">
        <v>80</v>
      </c>
      <c r="AY168" s="184" t="s">
        <v>116</v>
      </c>
    </row>
    <row r="169" s="2" customFormat="1" ht="16.5" customHeight="1">
      <c r="A169" s="37"/>
      <c r="B169" s="162"/>
      <c r="C169" s="163" t="s">
        <v>261</v>
      </c>
      <c r="D169" s="163" t="s">
        <v>118</v>
      </c>
      <c r="E169" s="164" t="s">
        <v>262</v>
      </c>
      <c r="F169" s="165" t="s">
        <v>263</v>
      </c>
      <c r="G169" s="166" t="s">
        <v>147</v>
      </c>
      <c r="H169" s="167">
        <v>6.6509999999999998</v>
      </c>
      <c r="I169" s="168"/>
      <c r="J169" s="169">
        <f>ROUND(I169*H169,2)</f>
        <v>0</v>
      </c>
      <c r="K169" s="165" t="s">
        <v>122</v>
      </c>
      <c r="L169" s="38"/>
      <c r="M169" s="170" t="s">
        <v>3</v>
      </c>
      <c r="N169" s="171" t="s">
        <v>43</v>
      </c>
      <c r="O169" s="71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2">
        <f>S169*H169</f>
        <v>0</v>
      </c>
      <c r="U169" s="173" t="s">
        <v>3</v>
      </c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74" t="s">
        <v>123</v>
      </c>
      <c r="AT169" s="174" t="s">
        <v>118</v>
      </c>
      <c r="AU169" s="174" t="s">
        <v>82</v>
      </c>
      <c r="AY169" s="18" t="s">
        <v>116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8" t="s">
        <v>80</v>
      </c>
      <c r="BK169" s="175">
        <f>ROUND(I169*H169,2)</f>
        <v>0</v>
      </c>
      <c r="BL169" s="18" t="s">
        <v>123</v>
      </c>
      <c r="BM169" s="174" t="s">
        <v>264</v>
      </c>
    </row>
    <row r="170" s="2" customFormat="1">
      <c r="A170" s="37"/>
      <c r="B170" s="38"/>
      <c r="C170" s="37"/>
      <c r="D170" s="176" t="s">
        <v>125</v>
      </c>
      <c r="E170" s="37"/>
      <c r="F170" s="177" t="s">
        <v>265</v>
      </c>
      <c r="G170" s="37"/>
      <c r="H170" s="37"/>
      <c r="I170" s="178"/>
      <c r="J170" s="37"/>
      <c r="K170" s="37"/>
      <c r="L170" s="38"/>
      <c r="M170" s="179"/>
      <c r="N170" s="180"/>
      <c r="O170" s="71"/>
      <c r="P170" s="71"/>
      <c r="Q170" s="71"/>
      <c r="R170" s="71"/>
      <c r="S170" s="71"/>
      <c r="T170" s="71"/>
      <c r="U170" s="72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125</v>
      </c>
      <c r="AU170" s="18" t="s">
        <v>82</v>
      </c>
    </row>
    <row r="171" s="2" customFormat="1">
      <c r="A171" s="37"/>
      <c r="B171" s="38"/>
      <c r="C171" s="37"/>
      <c r="D171" s="181" t="s">
        <v>127</v>
      </c>
      <c r="E171" s="37"/>
      <c r="F171" s="182" t="s">
        <v>266</v>
      </c>
      <c r="G171" s="37"/>
      <c r="H171" s="37"/>
      <c r="I171" s="178"/>
      <c r="J171" s="37"/>
      <c r="K171" s="37"/>
      <c r="L171" s="38"/>
      <c r="M171" s="179"/>
      <c r="N171" s="180"/>
      <c r="O171" s="71"/>
      <c r="P171" s="71"/>
      <c r="Q171" s="71"/>
      <c r="R171" s="71"/>
      <c r="S171" s="71"/>
      <c r="T171" s="71"/>
      <c r="U171" s="72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127</v>
      </c>
      <c r="AU171" s="18" t="s">
        <v>82</v>
      </c>
    </row>
    <row r="172" s="2" customFormat="1">
      <c r="A172" s="37"/>
      <c r="B172" s="38"/>
      <c r="C172" s="37"/>
      <c r="D172" s="176" t="s">
        <v>142</v>
      </c>
      <c r="E172" s="37"/>
      <c r="F172" s="191" t="s">
        <v>267</v>
      </c>
      <c r="G172" s="37"/>
      <c r="H172" s="37"/>
      <c r="I172" s="178"/>
      <c r="J172" s="37"/>
      <c r="K172" s="37"/>
      <c r="L172" s="38"/>
      <c r="M172" s="179"/>
      <c r="N172" s="180"/>
      <c r="O172" s="71"/>
      <c r="P172" s="71"/>
      <c r="Q172" s="71"/>
      <c r="R172" s="71"/>
      <c r="S172" s="71"/>
      <c r="T172" s="71"/>
      <c r="U172" s="72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142</v>
      </c>
      <c r="AU172" s="18" t="s">
        <v>82</v>
      </c>
    </row>
    <row r="173" s="13" customFormat="1">
      <c r="A173" s="13"/>
      <c r="B173" s="183"/>
      <c r="C173" s="13"/>
      <c r="D173" s="176" t="s">
        <v>129</v>
      </c>
      <c r="E173" s="184" t="s">
        <v>3</v>
      </c>
      <c r="F173" s="185" t="s">
        <v>268</v>
      </c>
      <c r="G173" s="13"/>
      <c r="H173" s="186">
        <v>6.6509999999999998</v>
      </c>
      <c r="I173" s="187"/>
      <c r="J173" s="13"/>
      <c r="K173" s="13"/>
      <c r="L173" s="183"/>
      <c r="M173" s="188"/>
      <c r="N173" s="189"/>
      <c r="O173" s="189"/>
      <c r="P173" s="189"/>
      <c r="Q173" s="189"/>
      <c r="R173" s="189"/>
      <c r="S173" s="189"/>
      <c r="T173" s="189"/>
      <c r="U173" s="190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4" t="s">
        <v>129</v>
      </c>
      <c r="AU173" s="184" t="s">
        <v>82</v>
      </c>
      <c r="AV173" s="13" t="s">
        <v>82</v>
      </c>
      <c r="AW173" s="13" t="s">
        <v>34</v>
      </c>
      <c r="AX173" s="13" t="s">
        <v>72</v>
      </c>
      <c r="AY173" s="184" t="s">
        <v>116</v>
      </c>
    </row>
    <row r="174" s="14" customFormat="1">
      <c r="A174" s="14"/>
      <c r="B174" s="202"/>
      <c r="C174" s="14"/>
      <c r="D174" s="176" t="s">
        <v>129</v>
      </c>
      <c r="E174" s="203" t="s">
        <v>3</v>
      </c>
      <c r="F174" s="204" t="s">
        <v>269</v>
      </c>
      <c r="G174" s="14"/>
      <c r="H174" s="205">
        <v>6.6509999999999998</v>
      </c>
      <c r="I174" s="206"/>
      <c r="J174" s="14"/>
      <c r="K174" s="14"/>
      <c r="L174" s="202"/>
      <c r="M174" s="207"/>
      <c r="N174" s="208"/>
      <c r="O174" s="208"/>
      <c r="P174" s="208"/>
      <c r="Q174" s="208"/>
      <c r="R174" s="208"/>
      <c r="S174" s="208"/>
      <c r="T174" s="208"/>
      <c r="U174" s="209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3" t="s">
        <v>129</v>
      </c>
      <c r="AU174" s="203" t="s">
        <v>82</v>
      </c>
      <c r="AV174" s="14" t="s">
        <v>123</v>
      </c>
      <c r="AW174" s="14" t="s">
        <v>34</v>
      </c>
      <c r="AX174" s="14" t="s">
        <v>80</v>
      </c>
      <c r="AY174" s="203" t="s">
        <v>116</v>
      </c>
    </row>
    <row r="175" s="2" customFormat="1" ht="16.5" customHeight="1">
      <c r="A175" s="37"/>
      <c r="B175" s="162"/>
      <c r="C175" s="163" t="s">
        <v>270</v>
      </c>
      <c r="D175" s="163" t="s">
        <v>118</v>
      </c>
      <c r="E175" s="164" t="s">
        <v>271</v>
      </c>
      <c r="F175" s="165" t="s">
        <v>272</v>
      </c>
      <c r="G175" s="166" t="s">
        <v>239</v>
      </c>
      <c r="H175" s="167">
        <v>16.800000000000001</v>
      </c>
      <c r="I175" s="168"/>
      <c r="J175" s="169">
        <f>ROUND(I175*H175,2)</f>
        <v>0</v>
      </c>
      <c r="K175" s="165" t="s">
        <v>122</v>
      </c>
      <c r="L175" s="38"/>
      <c r="M175" s="170" t="s">
        <v>3</v>
      </c>
      <c r="N175" s="171" t="s">
        <v>43</v>
      </c>
      <c r="O175" s="71"/>
      <c r="P175" s="172">
        <f>O175*H175</f>
        <v>0</v>
      </c>
      <c r="Q175" s="172">
        <v>0.00069999999999999999</v>
      </c>
      <c r="R175" s="172">
        <f>Q175*H175</f>
        <v>0.01176</v>
      </c>
      <c r="S175" s="172">
        <v>0</v>
      </c>
      <c r="T175" s="172">
        <f>S175*H175</f>
        <v>0</v>
      </c>
      <c r="U175" s="173" t="s">
        <v>3</v>
      </c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74" t="s">
        <v>123</v>
      </c>
      <c r="AT175" s="174" t="s">
        <v>118</v>
      </c>
      <c r="AU175" s="174" t="s">
        <v>82</v>
      </c>
      <c r="AY175" s="18" t="s">
        <v>116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8" t="s">
        <v>80</v>
      </c>
      <c r="BK175" s="175">
        <f>ROUND(I175*H175,2)</f>
        <v>0</v>
      </c>
      <c r="BL175" s="18" t="s">
        <v>123</v>
      </c>
      <c r="BM175" s="174" t="s">
        <v>273</v>
      </c>
    </row>
    <row r="176" s="2" customFormat="1">
      <c r="A176" s="37"/>
      <c r="B176" s="38"/>
      <c r="C176" s="37"/>
      <c r="D176" s="176" t="s">
        <v>125</v>
      </c>
      <c r="E176" s="37"/>
      <c r="F176" s="177" t="s">
        <v>274</v>
      </c>
      <c r="G176" s="37"/>
      <c r="H176" s="37"/>
      <c r="I176" s="178"/>
      <c r="J176" s="37"/>
      <c r="K176" s="37"/>
      <c r="L176" s="38"/>
      <c r="M176" s="179"/>
      <c r="N176" s="180"/>
      <c r="O176" s="71"/>
      <c r="P176" s="71"/>
      <c r="Q176" s="71"/>
      <c r="R176" s="71"/>
      <c r="S176" s="71"/>
      <c r="T176" s="71"/>
      <c r="U176" s="72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125</v>
      </c>
      <c r="AU176" s="18" t="s">
        <v>82</v>
      </c>
    </row>
    <row r="177" s="2" customFormat="1">
      <c r="A177" s="37"/>
      <c r="B177" s="38"/>
      <c r="C177" s="37"/>
      <c r="D177" s="181" t="s">
        <v>127</v>
      </c>
      <c r="E177" s="37"/>
      <c r="F177" s="182" t="s">
        <v>275</v>
      </c>
      <c r="G177" s="37"/>
      <c r="H177" s="37"/>
      <c r="I177" s="178"/>
      <c r="J177" s="37"/>
      <c r="K177" s="37"/>
      <c r="L177" s="38"/>
      <c r="M177" s="179"/>
      <c r="N177" s="180"/>
      <c r="O177" s="71"/>
      <c r="P177" s="71"/>
      <c r="Q177" s="71"/>
      <c r="R177" s="71"/>
      <c r="S177" s="71"/>
      <c r="T177" s="71"/>
      <c r="U177" s="72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127</v>
      </c>
      <c r="AU177" s="18" t="s">
        <v>82</v>
      </c>
    </row>
    <row r="178" s="2" customFormat="1">
      <c r="A178" s="37"/>
      <c r="B178" s="38"/>
      <c r="C178" s="37"/>
      <c r="D178" s="176" t="s">
        <v>142</v>
      </c>
      <c r="E178" s="37"/>
      <c r="F178" s="191" t="s">
        <v>276</v>
      </c>
      <c r="G178" s="37"/>
      <c r="H178" s="37"/>
      <c r="I178" s="178"/>
      <c r="J178" s="37"/>
      <c r="K178" s="37"/>
      <c r="L178" s="38"/>
      <c r="M178" s="179"/>
      <c r="N178" s="180"/>
      <c r="O178" s="71"/>
      <c r="P178" s="71"/>
      <c r="Q178" s="71"/>
      <c r="R178" s="71"/>
      <c r="S178" s="71"/>
      <c r="T178" s="71"/>
      <c r="U178" s="72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142</v>
      </c>
      <c r="AU178" s="18" t="s">
        <v>82</v>
      </c>
    </row>
    <row r="179" s="13" customFormat="1">
      <c r="A179" s="13"/>
      <c r="B179" s="183"/>
      <c r="C179" s="13"/>
      <c r="D179" s="176" t="s">
        <v>129</v>
      </c>
      <c r="E179" s="184" t="s">
        <v>3</v>
      </c>
      <c r="F179" s="185" t="s">
        <v>277</v>
      </c>
      <c r="G179" s="13"/>
      <c r="H179" s="186">
        <v>16.800000000000001</v>
      </c>
      <c r="I179" s="187"/>
      <c r="J179" s="13"/>
      <c r="K179" s="13"/>
      <c r="L179" s="183"/>
      <c r="M179" s="188"/>
      <c r="N179" s="189"/>
      <c r="O179" s="189"/>
      <c r="P179" s="189"/>
      <c r="Q179" s="189"/>
      <c r="R179" s="189"/>
      <c r="S179" s="189"/>
      <c r="T179" s="189"/>
      <c r="U179" s="190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4" t="s">
        <v>129</v>
      </c>
      <c r="AU179" s="184" t="s">
        <v>82</v>
      </c>
      <c r="AV179" s="13" t="s">
        <v>82</v>
      </c>
      <c r="AW179" s="13" t="s">
        <v>34</v>
      </c>
      <c r="AX179" s="13" t="s">
        <v>72</v>
      </c>
      <c r="AY179" s="184" t="s">
        <v>116</v>
      </c>
    </row>
    <row r="180" s="14" customFormat="1">
      <c r="A180" s="14"/>
      <c r="B180" s="202"/>
      <c r="C180" s="14"/>
      <c r="D180" s="176" t="s">
        <v>129</v>
      </c>
      <c r="E180" s="203" t="s">
        <v>3</v>
      </c>
      <c r="F180" s="204" t="s">
        <v>269</v>
      </c>
      <c r="G180" s="14"/>
      <c r="H180" s="205">
        <v>16.800000000000001</v>
      </c>
      <c r="I180" s="206"/>
      <c r="J180" s="14"/>
      <c r="K180" s="14"/>
      <c r="L180" s="202"/>
      <c r="M180" s="207"/>
      <c r="N180" s="208"/>
      <c r="O180" s="208"/>
      <c r="P180" s="208"/>
      <c r="Q180" s="208"/>
      <c r="R180" s="208"/>
      <c r="S180" s="208"/>
      <c r="T180" s="208"/>
      <c r="U180" s="209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3" t="s">
        <v>129</v>
      </c>
      <c r="AU180" s="203" t="s">
        <v>82</v>
      </c>
      <c r="AV180" s="14" t="s">
        <v>123</v>
      </c>
      <c r="AW180" s="14" t="s">
        <v>34</v>
      </c>
      <c r="AX180" s="14" t="s">
        <v>80</v>
      </c>
      <c r="AY180" s="203" t="s">
        <v>116</v>
      </c>
    </row>
    <row r="181" s="2" customFormat="1" ht="16.5" customHeight="1">
      <c r="A181" s="37"/>
      <c r="B181" s="162"/>
      <c r="C181" s="163" t="s">
        <v>278</v>
      </c>
      <c r="D181" s="163" t="s">
        <v>118</v>
      </c>
      <c r="E181" s="164" t="s">
        <v>279</v>
      </c>
      <c r="F181" s="165" t="s">
        <v>280</v>
      </c>
      <c r="G181" s="166" t="s">
        <v>209</v>
      </c>
      <c r="H181" s="167">
        <v>2.056</v>
      </c>
      <c r="I181" s="168"/>
      <c r="J181" s="169">
        <f>ROUND(I181*H181,2)</f>
        <v>0</v>
      </c>
      <c r="K181" s="165" t="s">
        <v>122</v>
      </c>
      <c r="L181" s="38"/>
      <c r="M181" s="170" t="s">
        <v>3</v>
      </c>
      <c r="N181" s="171" t="s">
        <v>43</v>
      </c>
      <c r="O181" s="71"/>
      <c r="P181" s="172">
        <f>O181*H181</f>
        <v>0</v>
      </c>
      <c r="Q181" s="172">
        <v>0</v>
      </c>
      <c r="R181" s="172">
        <f>Q181*H181</f>
        <v>0</v>
      </c>
      <c r="S181" s="172">
        <v>0</v>
      </c>
      <c r="T181" s="172">
        <f>S181*H181</f>
        <v>0</v>
      </c>
      <c r="U181" s="173" t="s">
        <v>3</v>
      </c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74" t="s">
        <v>123</v>
      </c>
      <c r="AT181" s="174" t="s">
        <v>118</v>
      </c>
      <c r="AU181" s="174" t="s">
        <v>82</v>
      </c>
      <c r="AY181" s="18" t="s">
        <v>116</v>
      </c>
      <c r="BE181" s="175">
        <f>IF(N181="základní",J181,0)</f>
        <v>0</v>
      </c>
      <c r="BF181" s="175">
        <f>IF(N181="snížená",J181,0)</f>
        <v>0</v>
      </c>
      <c r="BG181" s="175">
        <f>IF(N181="zákl. přenesená",J181,0)</f>
        <v>0</v>
      </c>
      <c r="BH181" s="175">
        <f>IF(N181="sníž. přenesená",J181,0)</f>
        <v>0</v>
      </c>
      <c r="BI181" s="175">
        <f>IF(N181="nulová",J181,0)</f>
        <v>0</v>
      </c>
      <c r="BJ181" s="18" t="s">
        <v>80</v>
      </c>
      <c r="BK181" s="175">
        <f>ROUND(I181*H181,2)</f>
        <v>0</v>
      </c>
      <c r="BL181" s="18" t="s">
        <v>123</v>
      </c>
      <c r="BM181" s="174" t="s">
        <v>281</v>
      </c>
    </row>
    <row r="182" s="2" customFormat="1">
      <c r="A182" s="37"/>
      <c r="B182" s="38"/>
      <c r="C182" s="37"/>
      <c r="D182" s="176" t="s">
        <v>125</v>
      </c>
      <c r="E182" s="37"/>
      <c r="F182" s="177" t="s">
        <v>282</v>
      </c>
      <c r="G182" s="37"/>
      <c r="H182" s="37"/>
      <c r="I182" s="178"/>
      <c r="J182" s="37"/>
      <c r="K182" s="37"/>
      <c r="L182" s="38"/>
      <c r="M182" s="179"/>
      <c r="N182" s="180"/>
      <c r="O182" s="71"/>
      <c r="P182" s="71"/>
      <c r="Q182" s="71"/>
      <c r="R182" s="71"/>
      <c r="S182" s="71"/>
      <c r="T182" s="71"/>
      <c r="U182" s="72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125</v>
      </c>
      <c r="AU182" s="18" t="s">
        <v>82</v>
      </c>
    </row>
    <row r="183" s="2" customFormat="1">
      <c r="A183" s="37"/>
      <c r="B183" s="38"/>
      <c r="C183" s="37"/>
      <c r="D183" s="181" t="s">
        <v>127</v>
      </c>
      <c r="E183" s="37"/>
      <c r="F183" s="182" t="s">
        <v>283</v>
      </c>
      <c r="G183" s="37"/>
      <c r="H183" s="37"/>
      <c r="I183" s="178"/>
      <c r="J183" s="37"/>
      <c r="K183" s="37"/>
      <c r="L183" s="38"/>
      <c r="M183" s="179"/>
      <c r="N183" s="180"/>
      <c r="O183" s="71"/>
      <c r="P183" s="71"/>
      <c r="Q183" s="71"/>
      <c r="R183" s="71"/>
      <c r="S183" s="71"/>
      <c r="T183" s="71"/>
      <c r="U183" s="72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127</v>
      </c>
      <c r="AU183" s="18" t="s">
        <v>82</v>
      </c>
    </row>
    <row r="184" s="2" customFormat="1">
      <c r="A184" s="37"/>
      <c r="B184" s="38"/>
      <c r="C184" s="37"/>
      <c r="D184" s="176" t="s">
        <v>142</v>
      </c>
      <c r="E184" s="37"/>
      <c r="F184" s="191" t="s">
        <v>284</v>
      </c>
      <c r="G184" s="37"/>
      <c r="H184" s="37"/>
      <c r="I184" s="178"/>
      <c r="J184" s="37"/>
      <c r="K184" s="37"/>
      <c r="L184" s="38"/>
      <c r="M184" s="179"/>
      <c r="N184" s="180"/>
      <c r="O184" s="71"/>
      <c r="P184" s="71"/>
      <c r="Q184" s="71"/>
      <c r="R184" s="71"/>
      <c r="S184" s="71"/>
      <c r="T184" s="71"/>
      <c r="U184" s="72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142</v>
      </c>
      <c r="AU184" s="18" t="s">
        <v>82</v>
      </c>
    </row>
    <row r="185" s="13" customFormat="1">
      <c r="A185" s="13"/>
      <c r="B185" s="183"/>
      <c r="C185" s="13"/>
      <c r="D185" s="176" t="s">
        <v>129</v>
      </c>
      <c r="E185" s="184" t="s">
        <v>3</v>
      </c>
      <c r="F185" s="185" t="s">
        <v>285</v>
      </c>
      <c r="G185" s="13"/>
      <c r="H185" s="186">
        <v>2.056</v>
      </c>
      <c r="I185" s="187"/>
      <c r="J185" s="13"/>
      <c r="K185" s="13"/>
      <c r="L185" s="183"/>
      <c r="M185" s="188"/>
      <c r="N185" s="189"/>
      <c r="O185" s="189"/>
      <c r="P185" s="189"/>
      <c r="Q185" s="189"/>
      <c r="R185" s="189"/>
      <c r="S185" s="189"/>
      <c r="T185" s="189"/>
      <c r="U185" s="190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4" t="s">
        <v>129</v>
      </c>
      <c r="AU185" s="184" t="s">
        <v>82</v>
      </c>
      <c r="AV185" s="13" t="s">
        <v>82</v>
      </c>
      <c r="AW185" s="13" t="s">
        <v>34</v>
      </c>
      <c r="AX185" s="13" t="s">
        <v>80</v>
      </c>
      <c r="AY185" s="184" t="s">
        <v>116</v>
      </c>
    </row>
    <row r="186" s="2" customFormat="1" ht="16.5" customHeight="1">
      <c r="A186" s="37"/>
      <c r="B186" s="162"/>
      <c r="C186" s="163" t="s">
        <v>286</v>
      </c>
      <c r="D186" s="163" t="s">
        <v>118</v>
      </c>
      <c r="E186" s="164" t="s">
        <v>287</v>
      </c>
      <c r="F186" s="165" t="s">
        <v>288</v>
      </c>
      <c r="G186" s="166" t="s">
        <v>239</v>
      </c>
      <c r="H186" s="167">
        <v>16.800000000000001</v>
      </c>
      <c r="I186" s="168"/>
      <c r="J186" s="169">
        <f>ROUND(I186*H186,2)</f>
        <v>0</v>
      </c>
      <c r="K186" s="165" t="s">
        <v>122</v>
      </c>
      <c r="L186" s="38"/>
      <c r="M186" s="170" t="s">
        <v>3</v>
      </c>
      <c r="N186" s="171" t="s">
        <v>43</v>
      </c>
      <c r="O186" s="71"/>
      <c r="P186" s="172">
        <f>O186*H186</f>
        <v>0</v>
      </c>
      <c r="Q186" s="172">
        <v>0</v>
      </c>
      <c r="R186" s="172">
        <f>Q186*H186</f>
        <v>0</v>
      </c>
      <c r="S186" s="172">
        <v>0</v>
      </c>
      <c r="T186" s="172">
        <f>S186*H186</f>
        <v>0</v>
      </c>
      <c r="U186" s="173" t="s">
        <v>3</v>
      </c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74" t="s">
        <v>123</v>
      </c>
      <c r="AT186" s="174" t="s">
        <v>118</v>
      </c>
      <c r="AU186" s="174" t="s">
        <v>82</v>
      </c>
      <c r="AY186" s="18" t="s">
        <v>116</v>
      </c>
      <c r="BE186" s="175">
        <f>IF(N186="základní",J186,0)</f>
        <v>0</v>
      </c>
      <c r="BF186" s="175">
        <f>IF(N186="snížená",J186,0)</f>
        <v>0</v>
      </c>
      <c r="BG186" s="175">
        <f>IF(N186="zákl. přenesená",J186,0)</f>
        <v>0</v>
      </c>
      <c r="BH186" s="175">
        <f>IF(N186="sníž. přenesená",J186,0)</f>
        <v>0</v>
      </c>
      <c r="BI186" s="175">
        <f>IF(N186="nulová",J186,0)</f>
        <v>0</v>
      </c>
      <c r="BJ186" s="18" t="s">
        <v>80</v>
      </c>
      <c r="BK186" s="175">
        <f>ROUND(I186*H186,2)</f>
        <v>0</v>
      </c>
      <c r="BL186" s="18" t="s">
        <v>123</v>
      </c>
      <c r="BM186" s="174" t="s">
        <v>289</v>
      </c>
    </row>
    <row r="187" s="2" customFormat="1">
      <c r="A187" s="37"/>
      <c r="B187" s="38"/>
      <c r="C187" s="37"/>
      <c r="D187" s="176" t="s">
        <v>125</v>
      </c>
      <c r="E187" s="37"/>
      <c r="F187" s="177" t="s">
        <v>290</v>
      </c>
      <c r="G187" s="37"/>
      <c r="H187" s="37"/>
      <c r="I187" s="178"/>
      <c r="J187" s="37"/>
      <c r="K187" s="37"/>
      <c r="L187" s="38"/>
      <c r="M187" s="179"/>
      <c r="N187" s="180"/>
      <c r="O187" s="71"/>
      <c r="P187" s="71"/>
      <c r="Q187" s="71"/>
      <c r="R187" s="71"/>
      <c r="S187" s="71"/>
      <c r="T187" s="71"/>
      <c r="U187" s="72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125</v>
      </c>
      <c r="AU187" s="18" t="s">
        <v>82</v>
      </c>
    </row>
    <row r="188" s="2" customFormat="1">
      <c r="A188" s="37"/>
      <c r="B188" s="38"/>
      <c r="C188" s="37"/>
      <c r="D188" s="181" t="s">
        <v>127</v>
      </c>
      <c r="E188" s="37"/>
      <c r="F188" s="182" t="s">
        <v>291</v>
      </c>
      <c r="G188" s="37"/>
      <c r="H188" s="37"/>
      <c r="I188" s="178"/>
      <c r="J188" s="37"/>
      <c r="K188" s="37"/>
      <c r="L188" s="38"/>
      <c r="M188" s="179"/>
      <c r="N188" s="180"/>
      <c r="O188" s="71"/>
      <c r="P188" s="71"/>
      <c r="Q188" s="71"/>
      <c r="R188" s="71"/>
      <c r="S188" s="71"/>
      <c r="T188" s="71"/>
      <c r="U188" s="72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127</v>
      </c>
      <c r="AU188" s="18" t="s">
        <v>82</v>
      </c>
    </row>
    <row r="189" s="2" customFormat="1">
      <c r="A189" s="37"/>
      <c r="B189" s="38"/>
      <c r="C189" s="37"/>
      <c r="D189" s="176" t="s">
        <v>142</v>
      </c>
      <c r="E189" s="37"/>
      <c r="F189" s="191" t="s">
        <v>292</v>
      </c>
      <c r="G189" s="37"/>
      <c r="H189" s="37"/>
      <c r="I189" s="178"/>
      <c r="J189" s="37"/>
      <c r="K189" s="37"/>
      <c r="L189" s="38"/>
      <c r="M189" s="179"/>
      <c r="N189" s="180"/>
      <c r="O189" s="71"/>
      <c r="P189" s="71"/>
      <c r="Q189" s="71"/>
      <c r="R189" s="71"/>
      <c r="S189" s="71"/>
      <c r="T189" s="71"/>
      <c r="U189" s="72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142</v>
      </c>
      <c r="AU189" s="18" t="s">
        <v>82</v>
      </c>
    </row>
    <row r="190" s="2" customFormat="1" ht="16.5" customHeight="1">
      <c r="A190" s="37"/>
      <c r="B190" s="162"/>
      <c r="C190" s="163" t="s">
        <v>293</v>
      </c>
      <c r="D190" s="163" t="s">
        <v>118</v>
      </c>
      <c r="E190" s="164" t="s">
        <v>294</v>
      </c>
      <c r="F190" s="165" t="s">
        <v>295</v>
      </c>
      <c r="G190" s="166" t="s">
        <v>239</v>
      </c>
      <c r="H190" s="167">
        <v>16.800000000000001</v>
      </c>
      <c r="I190" s="168"/>
      <c r="J190" s="169">
        <f>ROUND(I190*H190,2)</f>
        <v>0</v>
      </c>
      <c r="K190" s="165" t="s">
        <v>122</v>
      </c>
      <c r="L190" s="38"/>
      <c r="M190" s="170" t="s">
        <v>3</v>
      </c>
      <c r="N190" s="171" t="s">
        <v>43</v>
      </c>
      <c r="O190" s="71"/>
      <c r="P190" s="172">
        <f>O190*H190</f>
        <v>0</v>
      </c>
      <c r="Q190" s="172">
        <v>0.00079000000000000001</v>
      </c>
      <c r="R190" s="172">
        <f>Q190*H190</f>
        <v>0.013272000000000001</v>
      </c>
      <c r="S190" s="172">
        <v>0</v>
      </c>
      <c r="T190" s="172">
        <f>S190*H190</f>
        <v>0</v>
      </c>
      <c r="U190" s="173" t="s">
        <v>3</v>
      </c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74" t="s">
        <v>123</v>
      </c>
      <c r="AT190" s="174" t="s">
        <v>118</v>
      </c>
      <c r="AU190" s="174" t="s">
        <v>82</v>
      </c>
      <c r="AY190" s="18" t="s">
        <v>116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18" t="s">
        <v>80</v>
      </c>
      <c r="BK190" s="175">
        <f>ROUND(I190*H190,2)</f>
        <v>0</v>
      </c>
      <c r="BL190" s="18" t="s">
        <v>123</v>
      </c>
      <c r="BM190" s="174" t="s">
        <v>296</v>
      </c>
    </row>
    <row r="191" s="2" customFormat="1">
      <c r="A191" s="37"/>
      <c r="B191" s="38"/>
      <c r="C191" s="37"/>
      <c r="D191" s="176" t="s">
        <v>125</v>
      </c>
      <c r="E191" s="37"/>
      <c r="F191" s="177" t="s">
        <v>297</v>
      </c>
      <c r="G191" s="37"/>
      <c r="H191" s="37"/>
      <c r="I191" s="178"/>
      <c r="J191" s="37"/>
      <c r="K191" s="37"/>
      <c r="L191" s="38"/>
      <c r="M191" s="179"/>
      <c r="N191" s="180"/>
      <c r="O191" s="71"/>
      <c r="P191" s="71"/>
      <c r="Q191" s="71"/>
      <c r="R191" s="71"/>
      <c r="S191" s="71"/>
      <c r="T191" s="71"/>
      <c r="U191" s="72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125</v>
      </c>
      <c r="AU191" s="18" t="s">
        <v>82</v>
      </c>
    </row>
    <row r="192" s="2" customFormat="1">
      <c r="A192" s="37"/>
      <c r="B192" s="38"/>
      <c r="C192" s="37"/>
      <c r="D192" s="181" t="s">
        <v>127</v>
      </c>
      <c r="E192" s="37"/>
      <c r="F192" s="182" t="s">
        <v>298</v>
      </c>
      <c r="G192" s="37"/>
      <c r="H192" s="37"/>
      <c r="I192" s="178"/>
      <c r="J192" s="37"/>
      <c r="K192" s="37"/>
      <c r="L192" s="38"/>
      <c r="M192" s="179"/>
      <c r="N192" s="180"/>
      <c r="O192" s="71"/>
      <c r="P192" s="71"/>
      <c r="Q192" s="71"/>
      <c r="R192" s="71"/>
      <c r="S192" s="71"/>
      <c r="T192" s="71"/>
      <c r="U192" s="72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127</v>
      </c>
      <c r="AU192" s="18" t="s">
        <v>82</v>
      </c>
    </row>
    <row r="193" s="2" customFormat="1">
      <c r="A193" s="37"/>
      <c r="B193" s="38"/>
      <c r="C193" s="37"/>
      <c r="D193" s="176" t="s">
        <v>142</v>
      </c>
      <c r="E193" s="37"/>
      <c r="F193" s="191" t="s">
        <v>292</v>
      </c>
      <c r="G193" s="37"/>
      <c r="H193" s="37"/>
      <c r="I193" s="178"/>
      <c r="J193" s="37"/>
      <c r="K193" s="37"/>
      <c r="L193" s="38"/>
      <c r="M193" s="179"/>
      <c r="N193" s="180"/>
      <c r="O193" s="71"/>
      <c r="P193" s="71"/>
      <c r="Q193" s="71"/>
      <c r="R193" s="71"/>
      <c r="S193" s="71"/>
      <c r="T193" s="71"/>
      <c r="U193" s="72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142</v>
      </c>
      <c r="AU193" s="18" t="s">
        <v>82</v>
      </c>
    </row>
    <row r="194" s="2" customFormat="1" ht="16.5" customHeight="1">
      <c r="A194" s="37"/>
      <c r="B194" s="162"/>
      <c r="C194" s="163" t="s">
        <v>299</v>
      </c>
      <c r="D194" s="163" t="s">
        <v>118</v>
      </c>
      <c r="E194" s="164" t="s">
        <v>300</v>
      </c>
      <c r="F194" s="165" t="s">
        <v>301</v>
      </c>
      <c r="G194" s="166" t="s">
        <v>147</v>
      </c>
      <c r="H194" s="167">
        <v>0.19900000000000001</v>
      </c>
      <c r="I194" s="168"/>
      <c r="J194" s="169">
        <f>ROUND(I194*H194,2)</f>
        <v>0</v>
      </c>
      <c r="K194" s="165" t="s">
        <v>122</v>
      </c>
      <c r="L194" s="38"/>
      <c r="M194" s="170" t="s">
        <v>3</v>
      </c>
      <c r="N194" s="171" t="s">
        <v>43</v>
      </c>
      <c r="O194" s="71"/>
      <c r="P194" s="172">
        <f>O194*H194</f>
        <v>0</v>
      </c>
      <c r="Q194" s="172">
        <v>1.98</v>
      </c>
      <c r="R194" s="172">
        <f>Q194*H194</f>
        <v>0.39402000000000004</v>
      </c>
      <c r="S194" s="172">
        <v>0</v>
      </c>
      <c r="T194" s="172">
        <f>S194*H194</f>
        <v>0</v>
      </c>
      <c r="U194" s="173" t="s">
        <v>3</v>
      </c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74" t="s">
        <v>123</v>
      </c>
      <c r="AT194" s="174" t="s">
        <v>118</v>
      </c>
      <c r="AU194" s="174" t="s">
        <v>82</v>
      </c>
      <c r="AY194" s="18" t="s">
        <v>116</v>
      </c>
      <c r="BE194" s="175">
        <f>IF(N194="základní",J194,0)</f>
        <v>0</v>
      </c>
      <c r="BF194" s="175">
        <f>IF(N194="snížená",J194,0)</f>
        <v>0</v>
      </c>
      <c r="BG194" s="175">
        <f>IF(N194="zákl. přenesená",J194,0)</f>
        <v>0</v>
      </c>
      <c r="BH194" s="175">
        <f>IF(N194="sníž. přenesená",J194,0)</f>
        <v>0</v>
      </c>
      <c r="BI194" s="175">
        <f>IF(N194="nulová",J194,0)</f>
        <v>0</v>
      </c>
      <c r="BJ194" s="18" t="s">
        <v>80</v>
      </c>
      <c r="BK194" s="175">
        <f>ROUND(I194*H194,2)</f>
        <v>0</v>
      </c>
      <c r="BL194" s="18" t="s">
        <v>123</v>
      </c>
      <c r="BM194" s="174" t="s">
        <v>302</v>
      </c>
    </row>
    <row r="195" s="2" customFormat="1">
      <c r="A195" s="37"/>
      <c r="B195" s="38"/>
      <c r="C195" s="37"/>
      <c r="D195" s="176" t="s">
        <v>125</v>
      </c>
      <c r="E195" s="37"/>
      <c r="F195" s="177" t="s">
        <v>303</v>
      </c>
      <c r="G195" s="37"/>
      <c r="H195" s="37"/>
      <c r="I195" s="178"/>
      <c r="J195" s="37"/>
      <c r="K195" s="37"/>
      <c r="L195" s="38"/>
      <c r="M195" s="179"/>
      <c r="N195" s="180"/>
      <c r="O195" s="71"/>
      <c r="P195" s="71"/>
      <c r="Q195" s="71"/>
      <c r="R195" s="71"/>
      <c r="S195" s="71"/>
      <c r="T195" s="71"/>
      <c r="U195" s="72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125</v>
      </c>
      <c r="AU195" s="18" t="s">
        <v>82</v>
      </c>
    </row>
    <row r="196" s="2" customFormat="1">
      <c r="A196" s="37"/>
      <c r="B196" s="38"/>
      <c r="C196" s="37"/>
      <c r="D196" s="181" t="s">
        <v>127</v>
      </c>
      <c r="E196" s="37"/>
      <c r="F196" s="182" t="s">
        <v>304</v>
      </c>
      <c r="G196" s="37"/>
      <c r="H196" s="37"/>
      <c r="I196" s="178"/>
      <c r="J196" s="37"/>
      <c r="K196" s="37"/>
      <c r="L196" s="38"/>
      <c r="M196" s="179"/>
      <c r="N196" s="180"/>
      <c r="O196" s="71"/>
      <c r="P196" s="71"/>
      <c r="Q196" s="71"/>
      <c r="R196" s="71"/>
      <c r="S196" s="71"/>
      <c r="T196" s="71"/>
      <c r="U196" s="72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127</v>
      </c>
      <c r="AU196" s="18" t="s">
        <v>82</v>
      </c>
    </row>
    <row r="197" s="2" customFormat="1">
      <c r="A197" s="37"/>
      <c r="B197" s="38"/>
      <c r="C197" s="37"/>
      <c r="D197" s="176" t="s">
        <v>142</v>
      </c>
      <c r="E197" s="37"/>
      <c r="F197" s="191" t="s">
        <v>305</v>
      </c>
      <c r="G197" s="37"/>
      <c r="H197" s="37"/>
      <c r="I197" s="178"/>
      <c r="J197" s="37"/>
      <c r="K197" s="37"/>
      <c r="L197" s="38"/>
      <c r="M197" s="179"/>
      <c r="N197" s="180"/>
      <c r="O197" s="71"/>
      <c r="P197" s="71"/>
      <c r="Q197" s="71"/>
      <c r="R197" s="71"/>
      <c r="S197" s="71"/>
      <c r="T197" s="71"/>
      <c r="U197" s="72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142</v>
      </c>
      <c r="AU197" s="18" t="s">
        <v>82</v>
      </c>
    </row>
    <row r="198" s="13" customFormat="1">
      <c r="A198" s="13"/>
      <c r="B198" s="183"/>
      <c r="C198" s="13"/>
      <c r="D198" s="176" t="s">
        <v>129</v>
      </c>
      <c r="E198" s="184" t="s">
        <v>3</v>
      </c>
      <c r="F198" s="185" t="s">
        <v>306</v>
      </c>
      <c r="G198" s="13"/>
      <c r="H198" s="186">
        <v>0.19900000000000001</v>
      </c>
      <c r="I198" s="187"/>
      <c r="J198" s="13"/>
      <c r="K198" s="13"/>
      <c r="L198" s="183"/>
      <c r="M198" s="188"/>
      <c r="N198" s="189"/>
      <c r="O198" s="189"/>
      <c r="P198" s="189"/>
      <c r="Q198" s="189"/>
      <c r="R198" s="189"/>
      <c r="S198" s="189"/>
      <c r="T198" s="189"/>
      <c r="U198" s="190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4" t="s">
        <v>129</v>
      </c>
      <c r="AU198" s="184" t="s">
        <v>82</v>
      </c>
      <c r="AV198" s="13" t="s">
        <v>82</v>
      </c>
      <c r="AW198" s="13" t="s">
        <v>34</v>
      </c>
      <c r="AX198" s="13" t="s">
        <v>72</v>
      </c>
      <c r="AY198" s="184" t="s">
        <v>116</v>
      </c>
    </row>
    <row r="199" s="14" customFormat="1">
      <c r="A199" s="14"/>
      <c r="B199" s="202"/>
      <c r="C199" s="14"/>
      <c r="D199" s="176" t="s">
        <v>129</v>
      </c>
      <c r="E199" s="203" t="s">
        <v>3</v>
      </c>
      <c r="F199" s="204" t="s">
        <v>269</v>
      </c>
      <c r="G199" s="14"/>
      <c r="H199" s="205">
        <v>0.19900000000000001</v>
      </c>
      <c r="I199" s="206"/>
      <c r="J199" s="14"/>
      <c r="K199" s="14"/>
      <c r="L199" s="202"/>
      <c r="M199" s="207"/>
      <c r="N199" s="208"/>
      <c r="O199" s="208"/>
      <c r="P199" s="208"/>
      <c r="Q199" s="208"/>
      <c r="R199" s="208"/>
      <c r="S199" s="208"/>
      <c r="T199" s="208"/>
      <c r="U199" s="209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3" t="s">
        <v>129</v>
      </c>
      <c r="AU199" s="203" t="s">
        <v>82</v>
      </c>
      <c r="AV199" s="14" t="s">
        <v>123</v>
      </c>
      <c r="AW199" s="14" t="s">
        <v>34</v>
      </c>
      <c r="AX199" s="14" t="s">
        <v>80</v>
      </c>
      <c r="AY199" s="203" t="s">
        <v>116</v>
      </c>
    </row>
    <row r="200" s="2" customFormat="1" ht="16.5" customHeight="1">
      <c r="A200" s="37"/>
      <c r="B200" s="162"/>
      <c r="C200" s="163" t="s">
        <v>307</v>
      </c>
      <c r="D200" s="163" t="s">
        <v>118</v>
      </c>
      <c r="E200" s="164" t="s">
        <v>308</v>
      </c>
      <c r="F200" s="165" t="s">
        <v>309</v>
      </c>
      <c r="G200" s="166" t="s">
        <v>147</v>
      </c>
      <c r="H200" s="167">
        <v>0.11799999999999999</v>
      </c>
      <c r="I200" s="168"/>
      <c r="J200" s="169">
        <f>ROUND(I200*H200,2)</f>
        <v>0</v>
      </c>
      <c r="K200" s="165" t="s">
        <v>122</v>
      </c>
      <c r="L200" s="38"/>
      <c r="M200" s="170" t="s">
        <v>3</v>
      </c>
      <c r="N200" s="171" t="s">
        <v>43</v>
      </c>
      <c r="O200" s="71"/>
      <c r="P200" s="172">
        <f>O200*H200</f>
        <v>0</v>
      </c>
      <c r="Q200" s="172">
        <v>2.5018699999999998</v>
      </c>
      <c r="R200" s="172">
        <f>Q200*H200</f>
        <v>0.29522065999999997</v>
      </c>
      <c r="S200" s="172">
        <v>0</v>
      </c>
      <c r="T200" s="172">
        <f>S200*H200</f>
        <v>0</v>
      </c>
      <c r="U200" s="173" t="s">
        <v>3</v>
      </c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74" t="s">
        <v>123</v>
      </c>
      <c r="AT200" s="174" t="s">
        <v>118</v>
      </c>
      <c r="AU200" s="174" t="s">
        <v>82</v>
      </c>
      <c r="AY200" s="18" t="s">
        <v>116</v>
      </c>
      <c r="BE200" s="175">
        <f>IF(N200="základní",J200,0)</f>
        <v>0</v>
      </c>
      <c r="BF200" s="175">
        <f>IF(N200="snížená",J200,0)</f>
        <v>0</v>
      </c>
      <c r="BG200" s="175">
        <f>IF(N200="zákl. přenesená",J200,0)</f>
        <v>0</v>
      </c>
      <c r="BH200" s="175">
        <f>IF(N200="sníž. přenesená",J200,0)</f>
        <v>0</v>
      </c>
      <c r="BI200" s="175">
        <f>IF(N200="nulová",J200,0)</f>
        <v>0</v>
      </c>
      <c r="BJ200" s="18" t="s">
        <v>80</v>
      </c>
      <c r="BK200" s="175">
        <f>ROUND(I200*H200,2)</f>
        <v>0</v>
      </c>
      <c r="BL200" s="18" t="s">
        <v>123</v>
      </c>
      <c r="BM200" s="174" t="s">
        <v>310</v>
      </c>
    </row>
    <row r="201" s="2" customFormat="1">
      <c r="A201" s="37"/>
      <c r="B201" s="38"/>
      <c r="C201" s="37"/>
      <c r="D201" s="176" t="s">
        <v>125</v>
      </c>
      <c r="E201" s="37"/>
      <c r="F201" s="177" t="s">
        <v>311</v>
      </c>
      <c r="G201" s="37"/>
      <c r="H201" s="37"/>
      <c r="I201" s="178"/>
      <c r="J201" s="37"/>
      <c r="K201" s="37"/>
      <c r="L201" s="38"/>
      <c r="M201" s="179"/>
      <c r="N201" s="180"/>
      <c r="O201" s="71"/>
      <c r="P201" s="71"/>
      <c r="Q201" s="71"/>
      <c r="R201" s="71"/>
      <c r="S201" s="71"/>
      <c r="T201" s="71"/>
      <c r="U201" s="72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125</v>
      </c>
      <c r="AU201" s="18" t="s">
        <v>82</v>
      </c>
    </row>
    <row r="202" s="2" customFormat="1">
      <c r="A202" s="37"/>
      <c r="B202" s="38"/>
      <c r="C202" s="37"/>
      <c r="D202" s="181" t="s">
        <v>127</v>
      </c>
      <c r="E202" s="37"/>
      <c r="F202" s="182" t="s">
        <v>312</v>
      </c>
      <c r="G202" s="37"/>
      <c r="H202" s="37"/>
      <c r="I202" s="178"/>
      <c r="J202" s="37"/>
      <c r="K202" s="37"/>
      <c r="L202" s="38"/>
      <c r="M202" s="179"/>
      <c r="N202" s="180"/>
      <c r="O202" s="71"/>
      <c r="P202" s="71"/>
      <c r="Q202" s="71"/>
      <c r="R202" s="71"/>
      <c r="S202" s="71"/>
      <c r="T202" s="71"/>
      <c r="U202" s="72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127</v>
      </c>
      <c r="AU202" s="18" t="s">
        <v>82</v>
      </c>
    </row>
    <row r="203" s="2" customFormat="1">
      <c r="A203" s="37"/>
      <c r="B203" s="38"/>
      <c r="C203" s="37"/>
      <c r="D203" s="176" t="s">
        <v>142</v>
      </c>
      <c r="E203" s="37"/>
      <c r="F203" s="191" t="s">
        <v>313</v>
      </c>
      <c r="G203" s="37"/>
      <c r="H203" s="37"/>
      <c r="I203" s="178"/>
      <c r="J203" s="37"/>
      <c r="K203" s="37"/>
      <c r="L203" s="38"/>
      <c r="M203" s="179"/>
      <c r="N203" s="180"/>
      <c r="O203" s="71"/>
      <c r="P203" s="71"/>
      <c r="Q203" s="71"/>
      <c r="R203" s="71"/>
      <c r="S203" s="71"/>
      <c r="T203" s="71"/>
      <c r="U203" s="72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142</v>
      </c>
      <c r="AU203" s="18" t="s">
        <v>82</v>
      </c>
    </row>
    <row r="204" s="13" customFormat="1">
      <c r="A204" s="13"/>
      <c r="B204" s="183"/>
      <c r="C204" s="13"/>
      <c r="D204" s="176" t="s">
        <v>129</v>
      </c>
      <c r="E204" s="184" t="s">
        <v>3</v>
      </c>
      <c r="F204" s="185" t="s">
        <v>314</v>
      </c>
      <c r="G204" s="13"/>
      <c r="H204" s="186">
        <v>0.11799999999999999</v>
      </c>
      <c r="I204" s="187"/>
      <c r="J204" s="13"/>
      <c r="K204" s="13"/>
      <c r="L204" s="183"/>
      <c r="M204" s="188"/>
      <c r="N204" s="189"/>
      <c r="O204" s="189"/>
      <c r="P204" s="189"/>
      <c r="Q204" s="189"/>
      <c r="R204" s="189"/>
      <c r="S204" s="189"/>
      <c r="T204" s="189"/>
      <c r="U204" s="190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4" t="s">
        <v>129</v>
      </c>
      <c r="AU204" s="184" t="s">
        <v>82</v>
      </c>
      <c r="AV204" s="13" t="s">
        <v>82</v>
      </c>
      <c r="AW204" s="13" t="s">
        <v>34</v>
      </c>
      <c r="AX204" s="13" t="s">
        <v>72</v>
      </c>
      <c r="AY204" s="184" t="s">
        <v>116</v>
      </c>
    </row>
    <row r="205" s="14" customFormat="1">
      <c r="A205" s="14"/>
      <c r="B205" s="202"/>
      <c r="C205" s="14"/>
      <c r="D205" s="176" t="s">
        <v>129</v>
      </c>
      <c r="E205" s="203" t="s">
        <v>3</v>
      </c>
      <c r="F205" s="204" t="s">
        <v>269</v>
      </c>
      <c r="G205" s="14"/>
      <c r="H205" s="205">
        <v>0.11799999999999999</v>
      </c>
      <c r="I205" s="206"/>
      <c r="J205" s="14"/>
      <c r="K205" s="14"/>
      <c r="L205" s="202"/>
      <c r="M205" s="207"/>
      <c r="N205" s="208"/>
      <c r="O205" s="208"/>
      <c r="P205" s="208"/>
      <c r="Q205" s="208"/>
      <c r="R205" s="208"/>
      <c r="S205" s="208"/>
      <c r="T205" s="208"/>
      <c r="U205" s="209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3" t="s">
        <v>129</v>
      </c>
      <c r="AU205" s="203" t="s">
        <v>82</v>
      </c>
      <c r="AV205" s="14" t="s">
        <v>123</v>
      </c>
      <c r="AW205" s="14" t="s">
        <v>34</v>
      </c>
      <c r="AX205" s="14" t="s">
        <v>80</v>
      </c>
      <c r="AY205" s="203" t="s">
        <v>116</v>
      </c>
    </row>
    <row r="206" s="2" customFormat="1" ht="16.5" customHeight="1">
      <c r="A206" s="37"/>
      <c r="B206" s="162"/>
      <c r="C206" s="163" t="s">
        <v>315</v>
      </c>
      <c r="D206" s="163" t="s">
        <v>118</v>
      </c>
      <c r="E206" s="164" t="s">
        <v>316</v>
      </c>
      <c r="F206" s="165" t="s">
        <v>317</v>
      </c>
      <c r="G206" s="166" t="s">
        <v>147</v>
      </c>
      <c r="H206" s="167">
        <v>0.11799999999999999</v>
      </c>
      <c r="I206" s="168"/>
      <c r="J206" s="169">
        <f>ROUND(I206*H206,2)</f>
        <v>0</v>
      </c>
      <c r="K206" s="165" t="s">
        <v>122</v>
      </c>
      <c r="L206" s="38"/>
      <c r="M206" s="170" t="s">
        <v>3</v>
      </c>
      <c r="N206" s="171" t="s">
        <v>43</v>
      </c>
      <c r="O206" s="71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2">
        <f>S206*H206</f>
        <v>0</v>
      </c>
      <c r="U206" s="173" t="s">
        <v>3</v>
      </c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74" t="s">
        <v>123</v>
      </c>
      <c r="AT206" s="174" t="s">
        <v>118</v>
      </c>
      <c r="AU206" s="174" t="s">
        <v>82</v>
      </c>
      <c r="AY206" s="18" t="s">
        <v>116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18" t="s">
        <v>80</v>
      </c>
      <c r="BK206" s="175">
        <f>ROUND(I206*H206,2)</f>
        <v>0</v>
      </c>
      <c r="BL206" s="18" t="s">
        <v>123</v>
      </c>
      <c r="BM206" s="174" t="s">
        <v>318</v>
      </c>
    </row>
    <row r="207" s="2" customFormat="1">
      <c r="A207" s="37"/>
      <c r="B207" s="38"/>
      <c r="C207" s="37"/>
      <c r="D207" s="176" t="s">
        <v>125</v>
      </c>
      <c r="E207" s="37"/>
      <c r="F207" s="177" t="s">
        <v>319</v>
      </c>
      <c r="G207" s="37"/>
      <c r="H207" s="37"/>
      <c r="I207" s="178"/>
      <c r="J207" s="37"/>
      <c r="K207" s="37"/>
      <c r="L207" s="38"/>
      <c r="M207" s="179"/>
      <c r="N207" s="180"/>
      <c r="O207" s="71"/>
      <c r="P207" s="71"/>
      <c r="Q207" s="71"/>
      <c r="R207" s="71"/>
      <c r="S207" s="71"/>
      <c r="T207" s="71"/>
      <c r="U207" s="72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125</v>
      </c>
      <c r="AU207" s="18" t="s">
        <v>82</v>
      </c>
    </row>
    <row r="208" s="2" customFormat="1">
      <c r="A208" s="37"/>
      <c r="B208" s="38"/>
      <c r="C208" s="37"/>
      <c r="D208" s="181" t="s">
        <v>127</v>
      </c>
      <c r="E208" s="37"/>
      <c r="F208" s="182" t="s">
        <v>320</v>
      </c>
      <c r="G208" s="37"/>
      <c r="H208" s="37"/>
      <c r="I208" s="178"/>
      <c r="J208" s="37"/>
      <c r="K208" s="37"/>
      <c r="L208" s="38"/>
      <c r="M208" s="179"/>
      <c r="N208" s="180"/>
      <c r="O208" s="71"/>
      <c r="P208" s="71"/>
      <c r="Q208" s="71"/>
      <c r="R208" s="71"/>
      <c r="S208" s="71"/>
      <c r="T208" s="71"/>
      <c r="U208" s="72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127</v>
      </c>
      <c r="AU208" s="18" t="s">
        <v>82</v>
      </c>
    </row>
    <row r="209" s="2" customFormat="1">
      <c r="A209" s="37"/>
      <c r="B209" s="38"/>
      <c r="C209" s="37"/>
      <c r="D209" s="176" t="s">
        <v>142</v>
      </c>
      <c r="E209" s="37"/>
      <c r="F209" s="191" t="s">
        <v>292</v>
      </c>
      <c r="G209" s="37"/>
      <c r="H209" s="37"/>
      <c r="I209" s="178"/>
      <c r="J209" s="37"/>
      <c r="K209" s="37"/>
      <c r="L209" s="38"/>
      <c r="M209" s="179"/>
      <c r="N209" s="180"/>
      <c r="O209" s="71"/>
      <c r="P209" s="71"/>
      <c r="Q209" s="71"/>
      <c r="R209" s="71"/>
      <c r="S209" s="71"/>
      <c r="T209" s="71"/>
      <c r="U209" s="72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8" t="s">
        <v>142</v>
      </c>
      <c r="AU209" s="18" t="s">
        <v>82</v>
      </c>
    </row>
    <row r="210" s="2" customFormat="1" ht="16.5" customHeight="1">
      <c r="A210" s="37"/>
      <c r="B210" s="162"/>
      <c r="C210" s="163" t="s">
        <v>321</v>
      </c>
      <c r="D210" s="163" t="s">
        <v>118</v>
      </c>
      <c r="E210" s="164" t="s">
        <v>322</v>
      </c>
      <c r="F210" s="165" t="s">
        <v>323</v>
      </c>
      <c r="G210" s="166" t="s">
        <v>147</v>
      </c>
      <c r="H210" s="167">
        <v>0.251</v>
      </c>
      <c r="I210" s="168"/>
      <c r="J210" s="169">
        <f>ROUND(I210*H210,2)</f>
        <v>0</v>
      </c>
      <c r="K210" s="165" t="s">
        <v>122</v>
      </c>
      <c r="L210" s="38"/>
      <c r="M210" s="170" t="s">
        <v>3</v>
      </c>
      <c r="N210" s="171" t="s">
        <v>43</v>
      </c>
      <c r="O210" s="71"/>
      <c r="P210" s="172">
        <f>O210*H210</f>
        <v>0</v>
      </c>
      <c r="Q210" s="172">
        <v>2.5018699999999998</v>
      </c>
      <c r="R210" s="172">
        <f>Q210*H210</f>
        <v>0.62796936999999997</v>
      </c>
      <c r="S210" s="172">
        <v>0</v>
      </c>
      <c r="T210" s="172">
        <f>S210*H210</f>
        <v>0</v>
      </c>
      <c r="U210" s="173" t="s">
        <v>3</v>
      </c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74" t="s">
        <v>123</v>
      </c>
      <c r="AT210" s="174" t="s">
        <v>118</v>
      </c>
      <c r="AU210" s="174" t="s">
        <v>82</v>
      </c>
      <c r="AY210" s="18" t="s">
        <v>116</v>
      </c>
      <c r="BE210" s="175">
        <f>IF(N210="základní",J210,0)</f>
        <v>0</v>
      </c>
      <c r="BF210" s="175">
        <f>IF(N210="snížená",J210,0)</f>
        <v>0</v>
      </c>
      <c r="BG210" s="175">
        <f>IF(N210="zákl. přenesená",J210,0)</f>
        <v>0</v>
      </c>
      <c r="BH210" s="175">
        <f>IF(N210="sníž. přenesená",J210,0)</f>
        <v>0</v>
      </c>
      <c r="BI210" s="175">
        <f>IF(N210="nulová",J210,0)</f>
        <v>0</v>
      </c>
      <c r="BJ210" s="18" t="s">
        <v>80</v>
      </c>
      <c r="BK210" s="175">
        <f>ROUND(I210*H210,2)</f>
        <v>0</v>
      </c>
      <c r="BL210" s="18" t="s">
        <v>123</v>
      </c>
      <c r="BM210" s="174" t="s">
        <v>324</v>
      </c>
    </row>
    <row r="211" s="2" customFormat="1">
      <c r="A211" s="37"/>
      <c r="B211" s="38"/>
      <c r="C211" s="37"/>
      <c r="D211" s="176" t="s">
        <v>125</v>
      </c>
      <c r="E211" s="37"/>
      <c r="F211" s="177" t="s">
        <v>325</v>
      </c>
      <c r="G211" s="37"/>
      <c r="H211" s="37"/>
      <c r="I211" s="178"/>
      <c r="J211" s="37"/>
      <c r="K211" s="37"/>
      <c r="L211" s="38"/>
      <c r="M211" s="179"/>
      <c r="N211" s="180"/>
      <c r="O211" s="71"/>
      <c r="P211" s="71"/>
      <c r="Q211" s="71"/>
      <c r="R211" s="71"/>
      <c r="S211" s="71"/>
      <c r="T211" s="71"/>
      <c r="U211" s="72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8" t="s">
        <v>125</v>
      </c>
      <c r="AU211" s="18" t="s">
        <v>82</v>
      </c>
    </row>
    <row r="212" s="2" customFormat="1">
      <c r="A212" s="37"/>
      <c r="B212" s="38"/>
      <c r="C212" s="37"/>
      <c r="D212" s="181" t="s">
        <v>127</v>
      </c>
      <c r="E212" s="37"/>
      <c r="F212" s="182" t="s">
        <v>326</v>
      </c>
      <c r="G212" s="37"/>
      <c r="H212" s="37"/>
      <c r="I212" s="178"/>
      <c r="J212" s="37"/>
      <c r="K212" s="37"/>
      <c r="L212" s="38"/>
      <c r="M212" s="179"/>
      <c r="N212" s="180"/>
      <c r="O212" s="71"/>
      <c r="P212" s="71"/>
      <c r="Q212" s="71"/>
      <c r="R212" s="71"/>
      <c r="S212" s="71"/>
      <c r="T212" s="71"/>
      <c r="U212" s="72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127</v>
      </c>
      <c r="AU212" s="18" t="s">
        <v>82</v>
      </c>
    </row>
    <row r="213" s="2" customFormat="1">
      <c r="A213" s="37"/>
      <c r="B213" s="38"/>
      <c r="C213" s="37"/>
      <c r="D213" s="176" t="s">
        <v>142</v>
      </c>
      <c r="E213" s="37"/>
      <c r="F213" s="191" t="s">
        <v>327</v>
      </c>
      <c r="G213" s="37"/>
      <c r="H213" s="37"/>
      <c r="I213" s="178"/>
      <c r="J213" s="37"/>
      <c r="K213" s="37"/>
      <c r="L213" s="38"/>
      <c r="M213" s="179"/>
      <c r="N213" s="180"/>
      <c r="O213" s="71"/>
      <c r="P213" s="71"/>
      <c r="Q213" s="71"/>
      <c r="R213" s="71"/>
      <c r="S213" s="71"/>
      <c r="T213" s="71"/>
      <c r="U213" s="72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142</v>
      </c>
      <c r="AU213" s="18" t="s">
        <v>82</v>
      </c>
    </row>
    <row r="214" s="13" customFormat="1">
      <c r="A214" s="13"/>
      <c r="B214" s="183"/>
      <c r="C214" s="13"/>
      <c r="D214" s="176" t="s">
        <v>129</v>
      </c>
      <c r="E214" s="184" t="s">
        <v>3</v>
      </c>
      <c r="F214" s="185" t="s">
        <v>328</v>
      </c>
      <c r="G214" s="13"/>
      <c r="H214" s="186">
        <v>0.251</v>
      </c>
      <c r="I214" s="187"/>
      <c r="J214" s="13"/>
      <c r="K214" s="13"/>
      <c r="L214" s="183"/>
      <c r="M214" s="188"/>
      <c r="N214" s="189"/>
      <c r="O214" s="189"/>
      <c r="P214" s="189"/>
      <c r="Q214" s="189"/>
      <c r="R214" s="189"/>
      <c r="S214" s="189"/>
      <c r="T214" s="189"/>
      <c r="U214" s="190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4" t="s">
        <v>129</v>
      </c>
      <c r="AU214" s="184" t="s">
        <v>82</v>
      </c>
      <c r="AV214" s="13" t="s">
        <v>82</v>
      </c>
      <c r="AW214" s="13" t="s">
        <v>34</v>
      </c>
      <c r="AX214" s="13" t="s">
        <v>72</v>
      </c>
      <c r="AY214" s="184" t="s">
        <v>116</v>
      </c>
    </row>
    <row r="215" s="14" customFormat="1">
      <c r="A215" s="14"/>
      <c r="B215" s="202"/>
      <c r="C215" s="14"/>
      <c r="D215" s="176" t="s">
        <v>129</v>
      </c>
      <c r="E215" s="203" t="s">
        <v>3</v>
      </c>
      <c r="F215" s="204" t="s">
        <v>269</v>
      </c>
      <c r="G215" s="14"/>
      <c r="H215" s="205">
        <v>0.251</v>
      </c>
      <c r="I215" s="206"/>
      <c r="J215" s="14"/>
      <c r="K215" s="14"/>
      <c r="L215" s="202"/>
      <c r="M215" s="207"/>
      <c r="N215" s="208"/>
      <c r="O215" s="208"/>
      <c r="P215" s="208"/>
      <c r="Q215" s="208"/>
      <c r="R215" s="208"/>
      <c r="S215" s="208"/>
      <c r="T215" s="208"/>
      <c r="U215" s="209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3" t="s">
        <v>129</v>
      </c>
      <c r="AU215" s="203" t="s">
        <v>82</v>
      </c>
      <c r="AV215" s="14" t="s">
        <v>123</v>
      </c>
      <c r="AW215" s="14" t="s">
        <v>34</v>
      </c>
      <c r="AX215" s="14" t="s">
        <v>80</v>
      </c>
      <c r="AY215" s="203" t="s">
        <v>116</v>
      </c>
    </row>
    <row r="216" s="2" customFormat="1" ht="16.5" customHeight="1">
      <c r="A216" s="37"/>
      <c r="B216" s="162"/>
      <c r="C216" s="163" t="s">
        <v>329</v>
      </c>
      <c r="D216" s="163" t="s">
        <v>118</v>
      </c>
      <c r="E216" s="164" t="s">
        <v>330</v>
      </c>
      <c r="F216" s="165" t="s">
        <v>331</v>
      </c>
      <c r="G216" s="166" t="s">
        <v>147</v>
      </c>
      <c r="H216" s="167">
        <v>0.02</v>
      </c>
      <c r="I216" s="168"/>
      <c r="J216" s="169">
        <f>ROUND(I216*H216,2)</f>
        <v>0</v>
      </c>
      <c r="K216" s="165" t="s">
        <v>122</v>
      </c>
      <c r="L216" s="38"/>
      <c r="M216" s="170" t="s">
        <v>3</v>
      </c>
      <c r="N216" s="171" t="s">
        <v>43</v>
      </c>
      <c r="O216" s="71"/>
      <c r="P216" s="172">
        <f>O216*H216</f>
        <v>0</v>
      </c>
      <c r="Q216" s="172">
        <v>2.5018699999999998</v>
      </c>
      <c r="R216" s="172">
        <f>Q216*H216</f>
        <v>0.050037399999999996</v>
      </c>
      <c r="S216" s="172">
        <v>0</v>
      </c>
      <c r="T216" s="172">
        <f>S216*H216</f>
        <v>0</v>
      </c>
      <c r="U216" s="173" t="s">
        <v>3</v>
      </c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74" t="s">
        <v>123</v>
      </c>
      <c r="AT216" s="174" t="s">
        <v>118</v>
      </c>
      <c r="AU216" s="174" t="s">
        <v>82</v>
      </c>
      <c r="AY216" s="18" t="s">
        <v>116</v>
      </c>
      <c r="BE216" s="175">
        <f>IF(N216="základní",J216,0)</f>
        <v>0</v>
      </c>
      <c r="BF216" s="175">
        <f>IF(N216="snížená",J216,0)</f>
        <v>0</v>
      </c>
      <c r="BG216" s="175">
        <f>IF(N216="zákl. přenesená",J216,0)</f>
        <v>0</v>
      </c>
      <c r="BH216" s="175">
        <f>IF(N216="sníž. přenesená",J216,0)</f>
        <v>0</v>
      </c>
      <c r="BI216" s="175">
        <f>IF(N216="nulová",J216,0)</f>
        <v>0</v>
      </c>
      <c r="BJ216" s="18" t="s">
        <v>80</v>
      </c>
      <c r="BK216" s="175">
        <f>ROUND(I216*H216,2)</f>
        <v>0</v>
      </c>
      <c r="BL216" s="18" t="s">
        <v>123</v>
      </c>
      <c r="BM216" s="174" t="s">
        <v>332</v>
      </c>
    </row>
    <row r="217" s="2" customFormat="1">
      <c r="A217" s="37"/>
      <c r="B217" s="38"/>
      <c r="C217" s="37"/>
      <c r="D217" s="176" t="s">
        <v>125</v>
      </c>
      <c r="E217" s="37"/>
      <c r="F217" s="177" t="s">
        <v>333</v>
      </c>
      <c r="G217" s="37"/>
      <c r="H217" s="37"/>
      <c r="I217" s="178"/>
      <c r="J217" s="37"/>
      <c r="K217" s="37"/>
      <c r="L217" s="38"/>
      <c r="M217" s="179"/>
      <c r="N217" s="180"/>
      <c r="O217" s="71"/>
      <c r="P217" s="71"/>
      <c r="Q217" s="71"/>
      <c r="R217" s="71"/>
      <c r="S217" s="71"/>
      <c r="T217" s="71"/>
      <c r="U217" s="72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8" t="s">
        <v>125</v>
      </c>
      <c r="AU217" s="18" t="s">
        <v>82</v>
      </c>
    </row>
    <row r="218" s="2" customFormat="1">
      <c r="A218" s="37"/>
      <c r="B218" s="38"/>
      <c r="C218" s="37"/>
      <c r="D218" s="181" t="s">
        <v>127</v>
      </c>
      <c r="E218" s="37"/>
      <c r="F218" s="182" t="s">
        <v>334</v>
      </c>
      <c r="G218" s="37"/>
      <c r="H218" s="37"/>
      <c r="I218" s="178"/>
      <c r="J218" s="37"/>
      <c r="K218" s="37"/>
      <c r="L218" s="38"/>
      <c r="M218" s="179"/>
      <c r="N218" s="180"/>
      <c r="O218" s="71"/>
      <c r="P218" s="71"/>
      <c r="Q218" s="71"/>
      <c r="R218" s="71"/>
      <c r="S218" s="71"/>
      <c r="T218" s="71"/>
      <c r="U218" s="72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127</v>
      </c>
      <c r="AU218" s="18" t="s">
        <v>82</v>
      </c>
    </row>
    <row r="219" s="2" customFormat="1">
      <c r="A219" s="37"/>
      <c r="B219" s="38"/>
      <c r="C219" s="37"/>
      <c r="D219" s="176" t="s">
        <v>142</v>
      </c>
      <c r="E219" s="37"/>
      <c r="F219" s="191" t="s">
        <v>335</v>
      </c>
      <c r="G219" s="37"/>
      <c r="H219" s="37"/>
      <c r="I219" s="178"/>
      <c r="J219" s="37"/>
      <c r="K219" s="37"/>
      <c r="L219" s="38"/>
      <c r="M219" s="179"/>
      <c r="N219" s="180"/>
      <c r="O219" s="71"/>
      <c r="P219" s="71"/>
      <c r="Q219" s="71"/>
      <c r="R219" s="71"/>
      <c r="S219" s="71"/>
      <c r="T219" s="71"/>
      <c r="U219" s="72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8" t="s">
        <v>142</v>
      </c>
      <c r="AU219" s="18" t="s">
        <v>82</v>
      </c>
    </row>
    <row r="220" s="13" customFormat="1">
      <c r="A220" s="13"/>
      <c r="B220" s="183"/>
      <c r="C220" s="13"/>
      <c r="D220" s="176" t="s">
        <v>129</v>
      </c>
      <c r="E220" s="184" t="s">
        <v>3</v>
      </c>
      <c r="F220" s="185" t="s">
        <v>336</v>
      </c>
      <c r="G220" s="13"/>
      <c r="H220" s="186">
        <v>0.02</v>
      </c>
      <c r="I220" s="187"/>
      <c r="J220" s="13"/>
      <c r="K220" s="13"/>
      <c r="L220" s="183"/>
      <c r="M220" s="188"/>
      <c r="N220" s="189"/>
      <c r="O220" s="189"/>
      <c r="P220" s="189"/>
      <c r="Q220" s="189"/>
      <c r="R220" s="189"/>
      <c r="S220" s="189"/>
      <c r="T220" s="189"/>
      <c r="U220" s="190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4" t="s">
        <v>129</v>
      </c>
      <c r="AU220" s="184" t="s">
        <v>82</v>
      </c>
      <c r="AV220" s="13" t="s">
        <v>82</v>
      </c>
      <c r="AW220" s="13" t="s">
        <v>34</v>
      </c>
      <c r="AX220" s="13" t="s">
        <v>72</v>
      </c>
      <c r="AY220" s="184" t="s">
        <v>116</v>
      </c>
    </row>
    <row r="221" s="14" customFormat="1">
      <c r="A221" s="14"/>
      <c r="B221" s="202"/>
      <c r="C221" s="14"/>
      <c r="D221" s="176" t="s">
        <v>129</v>
      </c>
      <c r="E221" s="203" t="s">
        <v>3</v>
      </c>
      <c r="F221" s="204" t="s">
        <v>269</v>
      </c>
      <c r="G221" s="14"/>
      <c r="H221" s="205">
        <v>0.02</v>
      </c>
      <c r="I221" s="206"/>
      <c r="J221" s="14"/>
      <c r="K221" s="14"/>
      <c r="L221" s="202"/>
      <c r="M221" s="207"/>
      <c r="N221" s="208"/>
      <c r="O221" s="208"/>
      <c r="P221" s="208"/>
      <c r="Q221" s="208"/>
      <c r="R221" s="208"/>
      <c r="S221" s="208"/>
      <c r="T221" s="208"/>
      <c r="U221" s="209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3" t="s">
        <v>129</v>
      </c>
      <c r="AU221" s="203" t="s">
        <v>82</v>
      </c>
      <c r="AV221" s="14" t="s">
        <v>123</v>
      </c>
      <c r="AW221" s="14" t="s">
        <v>34</v>
      </c>
      <c r="AX221" s="14" t="s">
        <v>80</v>
      </c>
      <c r="AY221" s="203" t="s">
        <v>116</v>
      </c>
    </row>
    <row r="222" s="2" customFormat="1" ht="16.5" customHeight="1">
      <c r="A222" s="37"/>
      <c r="B222" s="162"/>
      <c r="C222" s="163" t="s">
        <v>337</v>
      </c>
      <c r="D222" s="163" t="s">
        <v>118</v>
      </c>
      <c r="E222" s="164" t="s">
        <v>338</v>
      </c>
      <c r="F222" s="165" t="s">
        <v>339</v>
      </c>
      <c r="G222" s="166" t="s">
        <v>256</v>
      </c>
      <c r="H222" s="167">
        <v>2</v>
      </c>
      <c r="I222" s="168"/>
      <c r="J222" s="169">
        <f>ROUND(I222*H222,2)</f>
        <v>0</v>
      </c>
      <c r="K222" s="165" t="s">
        <v>122</v>
      </c>
      <c r="L222" s="38"/>
      <c r="M222" s="170" t="s">
        <v>3</v>
      </c>
      <c r="N222" s="171" t="s">
        <v>43</v>
      </c>
      <c r="O222" s="71"/>
      <c r="P222" s="172">
        <f>O222*H222</f>
        <v>0</v>
      </c>
      <c r="Q222" s="172">
        <v>0.010189999999999999</v>
      </c>
      <c r="R222" s="172">
        <f>Q222*H222</f>
        <v>0.020379999999999999</v>
      </c>
      <c r="S222" s="172">
        <v>0</v>
      </c>
      <c r="T222" s="172">
        <f>S222*H222</f>
        <v>0</v>
      </c>
      <c r="U222" s="173" t="s">
        <v>3</v>
      </c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74" t="s">
        <v>123</v>
      </c>
      <c r="AT222" s="174" t="s">
        <v>118</v>
      </c>
      <c r="AU222" s="174" t="s">
        <v>82</v>
      </c>
      <c r="AY222" s="18" t="s">
        <v>116</v>
      </c>
      <c r="BE222" s="175">
        <f>IF(N222="základní",J222,0)</f>
        <v>0</v>
      </c>
      <c r="BF222" s="175">
        <f>IF(N222="snížená",J222,0)</f>
        <v>0</v>
      </c>
      <c r="BG222" s="175">
        <f>IF(N222="zákl. přenesená",J222,0)</f>
        <v>0</v>
      </c>
      <c r="BH222" s="175">
        <f>IF(N222="sníž. přenesená",J222,0)</f>
        <v>0</v>
      </c>
      <c r="BI222" s="175">
        <f>IF(N222="nulová",J222,0)</f>
        <v>0</v>
      </c>
      <c r="BJ222" s="18" t="s">
        <v>80</v>
      </c>
      <c r="BK222" s="175">
        <f>ROUND(I222*H222,2)</f>
        <v>0</v>
      </c>
      <c r="BL222" s="18" t="s">
        <v>123</v>
      </c>
      <c r="BM222" s="174" t="s">
        <v>340</v>
      </c>
    </row>
    <row r="223" s="2" customFormat="1">
      <c r="A223" s="37"/>
      <c r="B223" s="38"/>
      <c r="C223" s="37"/>
      <c r="D223" s="176" t="s">
        <v>125</v>
      </c>
      <c r="E223" s="37"/>
      <c r="F223" s="177" t="s">
        <v>339</v>
      </c>
      <c r="G223" s="37"/>
      <c r="H223" s="37"/>
      <c r="I223" s="178"/>
      <c r="J223" s="37"/>
      <c r="K223" s="37"/>
      <c r="L223" s="38"/>
      <c r="M223" s="179"/>
      <c r="N223" s="180"/>
      <c r="O223" s="71"/>
      <c r="P223" s="71"/>
      <c r="Q223" s="71"/>
      <c r="R223" s="71"/>
      <c r="S223" s="71"/>
      <c r="T223" s="71"/>
      <c r="U223" s="72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8" t="s">
        <v>125</v>
      </c>
      <c r="AU223" s="18" t="s">
        <v>82</v>
      </c>
    </row>
    <row r="224" s="2" customFormat="1">
      <c r="A224" s="37"/>
      <c r="B224" s="38"/>
      <c r="C224" s="37"/>
      <c r="D224" s="181" t="s">
        <v>127</v>
      </c>
      <c r="E224" s="37"/>
      <c r="F224" s="182" t="s">
        <v>341</v>
      </c>
      <c r="G224" s="37"/>
      <c r="H224" s="37"/>
      <c r="I224" s="178"/>
      <c r="J224" s="37"/>
      <c r="K224" s="37"/>
      <c r="L224" s="38"/>
      <c r="M224" s="179"/>
      <c r="N224" s="180"/>
      <c r="O224" s="71"/>
      <c r="P224" s="71"/>
      <c r="Q224" s="71"/>
      <c r="R224" s="71"/>
      <c r="S224" s="71"/>
      <c r="T224" s="71"/>
      <c r="U224" s="72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127</v>
      </c>
      <c r="AU224" s="18" t="s">
        <v>82</v>
      </c>
    </row>
    <row r="225" s="2" customFormat="1">
      <c r="A225" s="37"/>
      <c r="B225" s="38"/>
      <c r="C225" s="37"/>
      <c r="D225" s="176" t="s">
        <v>142</v>
      </c>
      <c r="E225" s="37"/>
      <c r="F225" s="191" t="s">
        <v>342</v>
      </c>
      <c r="G225" s="37"/>
      <c r="H225" s="37"/>
      <c r="I225" s="178"/>
      <c r="J225" s="37"/>
      <c r="K225" s="37"/>
      <c r="L225" s="38"/>
      <c r="M225" s="179"/>
      <c r="N225" s="180"/>
      <c r="O225" s="71"/>
      <c r="P225" s="71"/>
      <c r="Q225" s="71"/>
      <c r="R225" s="71"/>
      <c r="S225" s="71"/>
      <c r="T225" s="71"/>
      <c r="U225" s="72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142</v>
      </c>
      <c r="AU225" s="18" t="s">
        <v>82</v>
      </c>
    </row>
    <row r="226" s="13" customFormat="1">
      <c r="A226" s="13"/>
      <c r="B226" s="183"/>
      <c r="C226" s="13"/>
      <c r="D226" s="176" t="s">
        <v>129</v>
      </c>
      <c r="E226" s="184" t="s">
        <v>3</v>
      </c>
      <c r="F226" s="185" t="s">
        <v>82</v>
      </c>
      <c r="G226" s="13"/>
      <c r="H226" s="186">
        <v>2</v>
      </c>
      <c r="I226" s="187"/>
      <c r="J226" s="13"/>
      <c r="K226" s="13"/>
      <c r="L226" s="183"/>
      <c r="M226" s="188"/>
      <c r="N226" s="189"/>
      <c r="O226" s="189"/>
      <c r="P226" s="189"/>
      <c r="Q226" s="189"/>
      <c r="R226" s="189"/>
      <c r="S226" s="189"/>
      <c r="T226" s="189"/>
      <c r="U226" s="190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4" t="s">
        <v>129</v>
      </c>
      <c r="AU226" s="184" t="s">
        <v>82</v>
      </c>
      <c r="AV226" s="13" t="s">
        <v>82</v>
      </c>
      <c r="AW226" s="13" t="s">
        <v>34</v>
      </c>
      <c r="AX226" s="13" t="s">
        <v>80</v>
      </c>
      <c r="AY226" s="184" t="s">
        <v>116</v>
      </c>
    </row>
    <row r="227" s="2" customFormat="1" ht="16.5" customHeight="1">
      <c r="A227" s="37"/>
      <c r="B227" s="162"/>
      <c r="C227" s="192" t="s">
        <v>343</v>
      </c>
      <c r="D227" s="192" t="s">
        <v>223</v>
      </c>
      <c r="E227" s="193" t="s">
        <v>344</v>
      </c>
      <c r="F227" s="194" t="s">
        <v>345</v>
      </c>
      <c r="G227" s="195" t="s">
        <v>256</v>
      </c>
      <c r="H227" s="196">
        <v>2</v>
      </c>
      <c r="I227" s="197"/>
      <c r="J227" s="198">
        <f>ROUND(I227*H227,2)</f>
        <v>0</v>
      </c>
      <c r="K227" s="194" t="s">
        <v>122</v>
      </c>
      <c r="L227" s="199"/>
      <c r="M227" s="200" t="s">
        <v>3</v>
      </c>
      <c r="N227" s="201" t="s">
        <v>43</v>
      </c>
      <c r="O227" s="71"/>
      <c r="P227" s="172">
        <f>O227*H227</f>
        <v>0</v>
      </c>
      <c r="Q227" s="172">
        <v>0.37</v>
      </c>
      <c r="R227" s="172">
        <f>Q227*H227</f>
        <v>0.73999999999999999</v>
      </c>
      <c r="S227" s="172">
        <v>0</v>
      </c>
      <c r="T227" s="172">
        <f>S227*H227</f>
        <v>0</v>
      </c>
      <c r="U227" s="173" t="s">
        <v>3</v>
      </c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74" t="s">
        <v>226</v>
      </c>
      <c r="AT227" s="174" t="s">
        <v>223</v>
      </c>
      <c r="AU227" s="174" t="s">
        <v>82</v>
      </c>
      <c r="AY227" s="18" t="s">
        <v>116</v>
      </c>
      <c r="BE227" s="175">
        <f>IF(N227="základní",J227,0)</f>
        <v>0</v>
      </c>
      <c r="BF227" s="175">
        <f>IF(N227="snížená",J227,0)</f>
        <v>0</v>
      </c>
      <c r="BG227" s="175">
        <f>IF(N227="zákl. přenesená",J227,0)</f>
        <v>0</v>
      </c>
      <c r="BH227" s="175">
        <f>IF(N227="sníž. přenesená",J227,0)</f>
        <v>0</v>
      </c>
      <c r="BI227" s="175">
        <f>IF(N227="nulová",J227,0)</f>
        <v>0</v>
      </c>
      <c r="BJ227" s="18" t="s">
        <v>80</v>
      </c>
      <c r="BK227" s="175">
        <f>ROUND(I227*H227,2)</f>
        <v>0</v>
      </c>
      <c r="BL227" s="18" t="s">
        <v>123</v>
      </c>
      <c r="BM227" s="174" t="s">
        <v>346</v>
      </c>
    </row>
    <row r="228" s="2" customFormat="1">
      <c r="A228" s="37"/>
      <c r="B228" s="38"/>
      <c r="C228" s="37"/>
      <c r="D228" s="176" t="s">
        <v>125</v>
      </c>
      <c r="E228" s="37"/>
      <c r="F228" s="177" t="s">
        <v>345</v>
      </c>
      <c r="G228" s="37"/>
      <c r="H228" s="37"/>
      <c r="I228" s="178"/>
      <c r="J228" s="37"/>
      <c r="K228" s="37"/>
      <c r="L228" s="38"/>
      <c r="M228" s="179"/>
      <c r="N228" s="180"/>
      <c r="O228" s="71"/>
      <c r="P228" s="71"/>
      <c r="Q228" s="71"/>
      <c r="R228" s="71"/>
      <c r="S228" s="71"/>
      <c r="T228" s="71"/>
      <c r="U228" s="72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125</v>
      </c>
      <c r="AU228" s="18" t="s">
        <v>82</v>
      </c>
    </row>
    <row r="229" s="2" customFormat="1" ht="16.5" customHeight="1">
      <c r="A229" s="37"/>
      <c r="B229" s="162"/>
      <c r="C229" s="163" t="s">
        <v>347</v>
      </c>
      <c r="D229" s="163" t="s">
        <v>118</v>
      </c>
      <c r="E229" s="164" t="s">
        <v>348</v>
      </c>
      <c r="F229" s="165" t="s">
        <v>349</v>
      </c>
      <c r="G229" s="166" t="s">
        <v>350</v>
      </c>
      <c r="H229" s="167">
        <v>15.41</v>
      </c>
      <c r="I229" s="168"/>
      <c r="J229" s="169">
        <f>ROUND(I229*H229,2)</f>
        <v>0</v>
      </c>
      <c r="K229" s="165" t="s">
        <v>122</v>
      </c>
      <c r="L229" s="38"/>
      <c r="M229" s="170" t="s">
        <v>3</v>
      </c>
      <c r="N229" s="171" t="s">
        <v>43</v>
      </c>
      <c r="O229" s="71"/>
      <c r="P229" s="172">
        <f>O229*H229</f>
        <v>0</v>
      </c>
      <c r="Q229" s="172">
        <v>0</v>
      </c>
      <c r="R229" s="172">
        <f>Q229*H229</f>
        <v>0</v>
      </c>
      <c r="S229" s="172">
        <v>0</v>
      </c>
      <c r="T229" s="172">
        <f>S229*H229</f>
        <v>0</v>
      </c>
      <c r="U229" s="173" t="s">
        <v>3</v>
      </c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74" t="s">
        <v>123</v>
      </c>
      <c r="AT229" s="174" t="s">
        <v>118</v>
      </c>
      <c r="AU229" s="174" t="s">
        <v>82</v>
      </c>
      <c r="AY229" s="18" t="s">
        <v>116</v>
      </c>
      <c r="BE229" s="175">
        <f>IF(N229="základní",J229,0)</f>
        <v>0</v>
      </c>
      <c r="BF229" s="175">
        <f>IF(N229="snížená",J229,0)</f>
        <v>0</v>
      </c>
      <c r="BG229" s="175">
        <f>IF(N229="zákl. přenesená",J229,0)</f>
        <v>0</v>
      </c>
      <c r="BH229" s="175">
        <f>IF(N229="sníž. přenesená",J229,0)</f>
        <v>0</v>
      </c>
      <c r="BI229" s="175">
        <f>IF(N229="nulová",J229,0)</f>
        <v>0</v>
      </c>
      <c r="BJ229" s="18" t="s">
        <v>80</v>
      </c>
      <c r="BK229" s="175">
        <f>ROUND(I229*H229,2)</f>
        <v>0</v>
      </c>
      <c r="BL229" s="18" t="s">
        <v>123</v>
      </c>
      <c r="BM229" s="174" t="s">
        <v>351</v>
      </c>
    </row>
    <row r="230" s="2" customFormat="1">
      <c r="A230" s="37"/>
      <c r="B230" s="38"/>
      <c r="C230" s="37"/>
      <c r="D230" s="176" t="s">
        <v>125</v>
      </c>
      <c r="E230" s="37"/>
      <c r="F230" s="177" t="s">
        <v>352</v>
      </c>
      <c r="G230" s="37"/>
      <c r="H230" s="37"/>
      <c r="I230" s="178"/>
      <c r="J230" s="37"/>
      <c r="K230" s="37"/>
      <c r="L230" s="38"/>
      <c r="M230" s="179"/>
      <c r="N230" s="180"/>
      <c r="O230" s="71"/>
      <c r="P230" s="71"/>
      <c r="Q230" s="71"/>
      <c r="R230" s="71"/>
      <c r="S230" s="71"/>
      <c r="T230" s="71"/>
      <c r="U230" s="72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125</v>
      </c>
      <c r="AU230" s="18" t="s">
        <v>82</v>
      </c>
    </row>
    <row r="231" s="2" customFormat="1">
      <c r="A231" s="37"/>
      <c r="B231" s="38"/>
      <c r="C231" s="37"/>
      <c r="D231" s="181" t="s">
        <v>127</v>
      </c>
      <c r="E231" s="37"/>
      <c r="F231" s="182" t="s">
        <v>353</v>
      </c>
      <c r="G231" s="37"/>
      <c r="H231" s="37"/>
      <c r="I231" s="178"/>
      <c r="J231" s="37"/>
      <c r="K231" s="37"/>
      <c r="L231" s="38"/>
      <c r="M231" s="179"/>
      <c r="N231" s="180"/>
      <c r="O231" s="71"/>
      <c r="P231" s="71"/>
      <c r="Q231" s="71"/>
      <c r="R231" s="71"/>
      <c r="S231" s="71"/>
      <c r="T231" s="71"/>
      <c r="U231" s="72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127</v>
      </c>
      <c r="AU231" s="18" t="s">
        <v>82</v>
      </c>
    </row>
    <row r="232" s="2" customFormat="1" ht="16.5" customHeight="1">
      <c r="A232" s="37"/>
      <c r="B232" s="162"/>
      <c r="C232" s="163" t="s">
        <v>354</v>
      </c>
      <c r="D232" s="163" t="s">
        <v>118</v>
      </c>
      <c r="E232" s="164" t="s">
        <v>355</v>
      </c>
      <c r="F232" s="165" t="s">
        <v>356</v>
      </c>
      <c r="G232" s="166" t="s">
        <v>239</v>
      </c>
      <c r="H232" s="167">
        <v>16.800000000000001</v>
      </c>
      <c r="I232" s="168"/>
      <c r="J232" s="169">
        <f>ROUND(I232*H232,2)</f>
        <v>0</v>
      </c>
      <c r="K232" s="165" t="s">
        <v>122</v>
      </c>
      <c r="L232" s="38"/>
      <c r="M232" s="170" t="s">
        <v>3</v>
      </c>
      <c r="N232" s="171" t="s">
        <v>43</v>
      </c>
      <c r="O232" s="71"/>
      <c r="P232" s="172">
        <f>O232*H232</f>
        <v>0</v>
      </c>
      <c r="Q232" s="172">
        <v>0</v>
      </c>
      <c r="R232" s="172">
        <f>Q232*H232</f>
        <v>0</v>
      </c>
      <c r="S232" s="172">
        <v>0</v>
      </c>
      <c r="T232" s="172">
        <f>S232*H232</f>
        <v>0</v>
      </c>
      <c r="U232" s="173" t="s">
        <v>3</v>
      </c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74" t="s">
        <v>123</v>
      </c>
      <c r="AT232" s="174" t="s">
        <v>118</v>
      </c>
      <c r="AU232" s="174" t="s">
        <v>82</v>
      </c>
      <c r="AY232" s="18" t="s">
        <v>116</v>
      </c>
      <c r="BE232" s="175">
        <f>IF(N232="základní",J232,0)</f>
        <v>0</v>
      </c>
      <c r="BF232" s="175">
        <f>IF(N232="snížená",J232,0)</f>
        <v>0</v>
      </c>
      <c r="BG232" s="175">
        <f>IF(N232="zákl. přenesená",J232,0)</f>
        <v>0</v>
      </c>
      <c r="BH232" s="175">
        <f>IF(N232="sníž. přenesená",J232,0)</f>
        <v>0</v>
      </c>
      <c r="BI232" s="175">
        <f>IF(N232="nulová",J232,0)</f>
        <v>0</v>
      </c>
      <c r="BJ232" s="18" t="s">
        <v>80</v>
      </c>
      <c r="BK232" s="175">
        <f>ROUND(I232*H232,2)</f>
        <v>0</v>
      </c>
      <c r="BL232" s="18" t="s">
        <v>123</v>
      </c>
      <c r="BM232" s="174" t="s">
        <v>357</v>
      </c>
    </row>
    <row r="233" s="2" customFormat="1">
      <c r="A233" s="37"/>
      <c r="B233" s="38"/>
      <c r="C233" s="37"/>
      <c r="D233" s="176" t="s">
        <v>125</v>
      </c>
      <c r="E233" s="37"/>
      <c r="F233" s="177" t="s">
        <v>358</v>
      </c>
      <c r="G233" s="37"/>
      <c r="H233" s="37"/>
      <c r="I233" s="178"/>
      <c r="J233" s="37"/>
      <c r="K233" s="37"/>
      <c r="L233" s="38"/>
      <c r="M233" s="179"/>
      <c r="N233" s="180"/>
      <c r="O233" s="71"/>
      <c r="P233" s="71"/>
      <c r="Q233" s="71"/>
      <c r="R233" s="71"/>
      <c r="S233" s="71"/>
      <c r="T233" s="71"/>
      <c r="U233" s="72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125</v>
      </c>
      <c r="AU233" s="18" t="s">
        <v>82</v>
      </c>
    </row>
    <row r="234" s="2" customFormat="1">
      <c r="A234" s="37"/>
      <c r="B234" s="38"/>
      <c r="C234" s="37"/>
      <c r="D234" s="181" t="s">
        <v>127</v>
      </c>
      <c r="E234" s="37"/>
      <c r="F234" s="182" t="s">
        <v>359</v>
      </c>
      <c r="G234" s="37"/>
      <c r="H234" s="37"/>
      <c r="I234" s="178"/>
      <c r="J234" s="37"/>
      <c r="K234" s="37"/>
      <c r="L234" s="38"/>
      <c r="M234" s="179"/>
      <c r="N234" s="180"/>
      <c r="O234" s="71"/>
      <c r="P234" s="71"/>
      <c r="Q234" s="71"/>
      <c r="R234" s="71"/>
      <c r="S234" s="71"/>
      <c r="T234" s="71"/>
      <c r="U234" s="72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127</v>
      </c>
      <c r="AU234" s="18" t="s">
        <v>82</v>
      </c>
    </row>
    <row r="235" s="2" customFormat="1">
      <c r="A235" s="37"/>
      <c r="B235" s="38"/>
      <c r="C235" s="37"/>
      <c r="D235" s="176" t="s">
        <v>142</v>
      </c>
      <c r="E235" s="37"/>
      <c r="F235" s="191" t="s">
        <v>292</v>
      </c>
      <c r="G235" s="37"/>
      <c r="H235" s="37"/>
      <c r="I235" s="178"/>
      <c r="J235" s="37"/>
      <c r="K235" s="37"/>
      <c r="L235" s="38"/>
      <c r="M235" s="179"/>
      <c r="N235" s="180"/>
      <c r="O235" s="71"/>
      <c r="P235" s="71"/>
      <c r="Q235" s="71"/>
      <c r="R235" s="71"/>
      <c r="S235" s="71"/>
      <c r="T235" s="71"/>
      <c r="U235" s="72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142</v>
      </c>
      <c r="AU235" s="18" t="s">
        <v>82</v>
      </c>
    </row>
    <row r="236" s="2" customFormat="1" ht="16.5" customHeight="1">
      <c r="A236" s="37"/>
      <c r="B236" s="162"/>
      <c r="C236" s="192" t="s">
        <v>360</v>
      </c>
      <c r="D236" s="192" t="s">
        <v>223</v>
      </c>
      <c r="E236" s="193" t="s">
        <v>361</v>
      </c>
      <c r="F236" s="194" t="s">
        <v>362</v>
      </c>
      <c r="G236" s="195" t="s">
        <v>363</v>
      </c>
      <c r="H236" s="196">
        <v>2</v>
      </c>
      <c r="I236" s="197"/>
      <c r="J236" s="198">
        <f>ROUND(I236*H236,2)</f>
        <v>0</v>
      </c>
      <c r="K236" s="194" t="s">
        <v>3</v>
      </c>
      <c r="L236" s="199"/>
      <c r="M236" s="200" t="s">
        <v>3</v>
      </c>
      <c r="N236" s="201" t="s">
        <v>43</v>
      </c>
      <c r="O236" s="71"/>
      <c r="P236" s="172">
        <f>O236*H236</f>
        <v>0</v>
      </c>
      <c r="Q236" s="172">
        <v>0.0030200000000000001</v>
      </c>
      <c r="R236" s="172">
        <f>Q236*H236</f>
        <v>0.0060400000000000002</v>
      </c>
      <c r="S236" s="172">
        <v>0</v>
      </c>
      <c r="T236" s="172">
        <f>S236*H236</f>
        <v>0</v>
      </c>
      <c r="U236" s="173" t="s">
        <v>3</v>
      </c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74" t="s">
        <v>226</v>
      </c>
      <c r="AT236" s="174" t="s">
        <v>223</v>
      </c>
      <c r="AU236" s="174" t="s">
        <v>82</v>
      </c>
      <c r="AY236" s="18" t="s">
        <v>116</v>
      </c>
      <c r="BE236" s="175">
        <f>IF(N236="základní",J236,0)</f>
        <v>0</v>
      </c>
      <c r="BF236" s="175">
        <f>IF(N236="snížená",J236,0)</f>
        <v>0</v>
      </c>
      <c r="BG236" s="175">
        <f>IF(N236="zákl. přenesená",J236,0)</f>
        <v>0</v>
      </c>
      <c r="BH236" s="175">
        <f>IF(N236="sníž. přenesená",J236,0)</f>
        <v>0</v>
      </c>
      <c r="BI236" s="175">
        <f>IF(N236="nulová",J236,0)</f>
        <v>0</v>
      </c>
      <c r="BJ236" s="18" t="s">
        <v>80</v>
      </c>
      <c r="BK236" s="175">
        <f>ROUND(I236*H236,2)</f>
        <v>0</v>
      </c>
      <c r="BL236" s="18" t="s">
        <v>123</v>
      </c>
      <c r="BM236" s="174" t="s">
        <v>364</v>
      </c>
    </row>
    <row r="237" s="2" customFormat="1">
      <c r="A237" s="37"/>
      <c r="B237" s="38"/>
      <c r="C237" s="37"/>
      <c r="D237" s="176" t="s">
        <v>125</v>
      </c>
      <c r="E237" s="37"/>
      <c r="F237" s="177" t="s">
        <v>365</v>
      </c>
      <c r="G237" s="37"/>
      <c r="H237" s="37"/>
      <c r="I237" s="178"/>
      <c r="J237" s="37"/>
      <c r="K237" s="37"/>
      <c r="L237" s="38"/>
      <c r="M237" s="179"/>
      <c r="N237" s="180"/>
      <c r="O237" s="71"/>
      <c r="P237" s="71"/>
      <c r="Q237" s="71"/>
      <c r="R237" s="71"/>
      <c r="S237" s="71"/>
      <c r="T237" s="71"/>
      <c r="U237" s="72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125</v>
      </c>
      <c r="AU237" s="18" t="s">
        <v>82</v>
      </c>
    </row>
    <row r="238" s="2" customFormat="1">
      <c r="A238" s="37"/>
      <c r="B238" s="38"/>
      <c r="C238" s="37"/>
      <c r="D238" s="176" t="s">
        <v>142</v>
      </c>
      <c r="E238" s="37"/>
      <c r="F238" s="191" t="s">
        <v>366</v>
      </c>
      <c r="G238" s="37"/>
      <c r="H238" s="37"/>
      <c r="I238" s="178"/>
      <c r="J238" s="37"/>
      <c r="K238" s="37"/>
      <c r="L238" s="38"/>
      <c r="M238" s="179"/>
      <c r="N238" s="180"/>
      <c r="O238" s="71"/>
      <c r="P238" s="71"/>
      <c r="Q238" s="71"/>
      <c r="R238" s="71"/>
      <c r="S238" s="71"/>
      <c r="T238" s="71"/>
      <c r="U238" s="72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8" t="s">
        <v>142</v>
      </c>
      <c r="AU238" s="18" t="s">
        <v>82</v>
      </c>
    </row>
    <row r="239" s="2" customFormat="1" ht="16.5" customHeight="1">
      <c r="A239" s="37"/>
      <c r="B239" s="162"/>
      <c r="C239" s="192" t="s">
        <v>367</v>
      </c>
      <c r="D239" s="192" t="s">
        <v>223</v>
      </c>
      <c r="E239" s="193" t="s">
        <v>368</v>
      </c>
      <c r="F239" s="194" t="s">
        <v>369</v>
      </c>
      <c r="G239" s="195" t="s">
        <v>209</v>
      </c>
      <c r="H239" s="196">
        <v>10</v>
      </c>
      <c r="I239" s="197"/>
      <c r="J239" s="198">
        <f>ROUND(I239*H239,2)</f>
        <v>0</v>
      </c>
      <c r="K239" s="194" t="s">
        <v>3</v>
      </c>
      <c r="L239" s="199"/>
      <c r="M239" s="200" t="s">
        <v>3</v>
      </c>
      <c r="N239" s="201" t="s">
        <v>43</v>
      </c>
      <c r="O239" s="71"/>
      <c r="P239" s="172">
        <f>O239*H239</f>
        <v>0</v>
      </c>
      <c r="Q239" s="172">
        <v>0.0024299999999999999</v>
      </c>
      <c r="R239" s="172">
        <f>Q239*H239</f>
        <v>0.024299999999999999</v>
      </c>
      <c r="S239" s="172">
        <v>0</v>
      </c>
      <c r="T239" s="172">
        <f>S239*H239</f>
        <v>0</v>
      </c>
      <c r="U239" s="173" t="s">
        <v>3</v>
      </c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74" t="s">
        <v>226</v>
      </c>
      <c r="AT239" s="174" t="s">
        <v>223</v>
      </c>
      <c r="AU239" s="174" t="s">
        <v>82</v>
      </c>
      <c r="AY239" s="18" t="s">
        <v>116</v>
      </c>
      <c r="BE239" s="175">
        <f>IF(N239="základní",J239,0)</f>
        <v>0</v>
      </c>
      <c r="BF239" s="175">
        <f>IF(N239="snížená",J239,0)</f>
        <v>0</v>
      </c>
      <c r="BG239" s="175">
        <f>IF(N239="zákl. přenesená",J239,0)</f>
        <v>0</v>
      </c>
      <c r="BH239" s="175">
        <f>IF(N239="sníž. přenesená",J239,0)</f>
        <v>0</v>
      </c>
      <c r="BI239" s="175">
        <f>IF(N239="nulová",J239,0)</f>
        <v>0</v>
      </c>
      <c r="BJ239" s="18" t="s">
        <v>80</v>
      </c>
      <c r="BK239" s="175">
        <f>ROUND(I239*H239,2)</f>
        <v>0</v>
      </c>
      <c r="BL239" s="18" t="s">
        <v>123</v>
      </c>
      <c r="BM239" s="174" t="s">
        <v>370</v>
      </c>
    </row>
    <row r="240" s="2" customFormat="1">
      <c r="A240" s="37"/>
      <c r="B240" s="38"/>
      <c r="C240" s="37"/>
      <c r="D240" s="176" t="s">
        <v>125</v>
      </c>
      <c r="E240" s="37"/>
      <c r="F240" s="177" t="s">
        <v>369</v>
      </c>
      <c r="G240" s="37"/>
      <c r="H240" s="37"/>
      <c r="I240" s="178"/>
      <c r="J240" s="37"/>
      <c r="K240" s="37"/>
      <c r="L240" s="38"/>
      <c r="M240" s="179"/>
      <c r="N240" s="180"/>
      <c r="O240" s="71"/>
      <c r="P240" s="71"/>
      <c r="Q240" s="71"/>
      <c r="R240" s="71"/>
      <c r="S240" s="71"/>
      <c r="T240" s="71"/>
      <c r="U240" s="72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8" t="s">
        <v>125</v>
      </c>
      <c r="AU240" s="18" t="s">
        <v>82</v>
      </c>
    </row>
    <row r="241" s="2" customFormat="1">
      <c r="A241" s="37"/>
      <c r="B241" s="38"/>
      <c r="C241" s="37"/>
      <c r="D241" s="176" t="s">
        <v>142</v>
      </c>
      <c r="E241" s="37"/>
      <c r="F241" s="191" t="s">
        <v>371</v>
      </c>
      <c r="G241" s="37"/>
      <c r="H241" s="37"/>
      <c r="I241" s="178"/>
      <c r="J241" s="37"/>
      <c r="K241" s="37"/>
      <c r="L241" s="38"/>
      <c r="M241" s="179"/>
      <c r="N241" s="180"/>
      <c r="O241" s="71"/>
      <c r="P241" s="71"/>
      <c r="Q241" s="71"/>
      <c r="R241" s="71"/>
      <c r="S241" s="71"/>
      <c r="T241" s="71"/>
      <c r="U241" s="72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8" t="s">
        <v>142</v>
      </c>
      <c r="AU241" s="18" t="s">
        <v>82</v>
      </c>
    </row>
    <row r="242" s="13" customFormat="1">
      <c r="A242" s="13"/>
      <c r="B242" s="183"/>
      <c r="C242" s="13"/>
      <c r="D242" s="176" t="s">
        <v>129</v>
      </c>
      <c r="E242" s="184" t="s">
        <v>3</v>
      </c>
      <c r="F242" s="185" t="s">
        <v>372</v>
      </c>
      <c r="G242" s="13"/>
      <c r="H242" s="186">
        <v>10</v>
      </c>
      <c r="I242" s="187"/>
      <c r="J242" s="13"/>
      <c r="K242" s="13"/>
      <c r="L242" s="183"/>
      <c r="M242" s="188"/>
      <c r="N242" s="189"/>
      <c r="O242" s="189"/>
      <c r="P242" s="189"/>
      <c r="Q242" s="189"/>
      <c r="R242" s="189"/>
      <c r="S242" s="189"/>
      <c r="T242" s="189"/>
      <c r="U242" s="190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4" t="s">
        <v>129</v>
      </c>
      <c r="AU242" s="184" t="s">
        <v>82</v>
      </c>
      <c r="AV242" s="13" t="s">
        <v>82</v>
      </c>
      <c r="AW242" s="13" t="s">
        <v>34</v>
      </c>
      <c r="AX242" s="13" t="s">
        <v>80</v>
      </c>
      <c r="AY242" s="184" t="s">
        <v>116</v>
      </c>
    </row>
    <row r="243" s="2" customFormat="1" ht="16.5" customHeight="1">
      <c r="A243" s="37"/>
      <c r="B243" s="162"/>
      <c r="C243" s="192" t="s">
        <v>373</v>
      </c>
      <c r="D243" s="192" t="s">
        <v>223</v>
      </c>
      <c r="E243" s="193" t="s">
        <v>374</v>
      </c>
      <c r="F243" s="194" t="s">
        <v>375</v>
      </c>
      <c r="G243" s="195" t="s">
        <v>256</v>
      </c>
      <c r="H243" s="196">
        <v>3</v>
      </c>
      <c r="I243" s="197"/>
      <c r="J243" s="198">
        <f>ROUND(I243*H243,2)</f>
        <v>0</v>
      </c>
      <c r="K243" s="194" t="s">
        <v>122</v>
      </c>
      <c r="L243" s="199"/>
      <c r="M243" s="200" t="s">
        <v>3</v>
      </c>
      <c r="N243" s="201" t="s">
        <v>43</v>
      </c>
      <c r="O243" s="71"/>
      <c r="P243" s="172">
        <f>O243*H243</f>
        <v>0</v>
      </c>
      <c r="Q243" s="172">
        <v>0.218</v>
      </c>
      <c r="R243" s="172">
        <f>Q243*H243</f>
        <v>0.65400000000000003</v>
      </c>
      <c r="S243" s="172">
        <v>0</v>
      </c>
      <c r="T243" s="172">
        <f>S243*H243</f>
        <v>0</v>
      </c>
      <c r="U243" s="173" t="s">
        <v>3</v>
      </c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74" t="s">
        <v>226</v>
      </c>
      <c r="AT243" s="174" t="s">
        <v>223</v>
      </c>
      <c r="AU243" s="174" t="s">
        <v>82</v>
      </c>
      <c r="AY243" s="18" t="s">
        <v>116</v>
      </c>
      <c r="BE243" s="175">
        <f>IF(N243="základní",J243,0)</f>
        <v>0</v>
      </c>
      <c r="BF243" s="175">
        <f>IF(N243="snížená",J243,0)</f>
        <v>0</v>
      </c>
      <c r="BG243" s="175">
        <f>IF(N243="zákl. přenesená",J243,0)</f>
        <v>0</v>
      </c>
      <c r="BH243" s="175">
        <f>IF(N243="sníž. přenesená",J243,0)</f>
        <v>0</v>
      </c>
      <c r="BI243" s="175">
        <f>IF(N243="nulová",J243,0)</f>
        <v>0</v>
      </c>
      <c r="BJ243" s="18" t="s">
        <v>80</v>
      </c>
      <c r="BK243" s="175">
        <f>ROUND(I243*H243,2)</f>
        <v>0</v>
      </c>
      <c r="BL243" s="18" t="s">
        <v>123</v>
      </c>
      <c r="BM243" s="174" t="s">
        <v>376</v>
      </c>
    </row>
    <row r="244" s="2" customFormat="1">
      <c r="A244" s="37"/>
      <c r="B244" s="38"/>
      <c r="C244" s="37"/>
      <c r="D244" s="176" t="s">
        <v>125</v>
      </c>
      <c r="E244" s="37"/>
      <c r="F244" s="177" t="s">
        <v>375</v>
      </c>
      <c r="G244" s="37"/>
      <c r="H244" s="37"/>
      <c r="I244" s="178"/>
      <c r="J244" s="37"/>
      <c r="K244" s="37"/>
      <c r="L244" s="38"/>
      <c r="M244" s="179"/>
      <c r="N244" s="180"/>
      <c r="O244" s="71"/>
      <c r="P244" s="71"/>
      <c r="Q244" s="71"/>
      <c r="R244" s="71"/>
      <c r="S244" s="71"/>
      <c r="T244" s="71"/>
      <c r="U244" s="72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8" t="s">
        <v>125</v>
      </c>
      <c r="AU244" s="18" t="s">
        <v>82</v>
      </c>
    </row>
    <row r="245" s="2" customFormat="1">
      <c r="A245" s="37"/>
      <c r="B245" s="38"/>
      <c r="C245" s="37"/>
      <c r="D245" s="176" t="s">
        <v>142</v>
      </c>
      <c r="E245" s="37"/>
      <c r="F245" s="191" t="s">
        <v>377</v>
      </c>
      <c r="G245" s="37"/>
      <c r="H245" s="37"/>
      <c r="I245" s="178"/>
      <c r="J245" s="37"/>
      <c r="K245" s="37"/>
      <c r="L245" s="38"/>
      <c r="M245" s="179"/>
      <c r="N245" s="180"/>
      <c r="O245" s="71"/>
      <c r="P245" s="71"/>
      <c r="Q245" s="71"/>
      <c r="R245" s="71"/>
      <c r="S245" s="71"/>
      <c r="T245" s="71"/>
      <c r="U245" s="72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142</v>
      </c>
      <c r="AU245" s="18" t="s">
        <v>82</v>
      </c>
    </row>
    <row r="246" s="13" customFormat="1">
      <c r="A246" s="13"/>
      <c r="B246" s="183"/>
      <c r="C246" s="13"/>
      <c r="D246" s="176" t="s">
        <v>129</v>
      </c>
      <c r="E246" s="184" t="s">
        <v>3</v>
      </c>
      <c r="F246" s="185" t="s">
        <v>137</v>
      </c>
      <c r="G246" s="13"/>
      <c r="H246" s="186">
        <v>3</v>
      </c>
      <c r="I246" s="187"/>
      <c r="J246" s="13"/>
      <c r="K246" s="13"/>
      <c r="L246" s="183"/>
      <c r="M246" s="188"/>
      <c r="N246" s="189"/>
      <c r="O246" s="189"/>
      <c r="P246" s="189"/>
      <c r="Q246" s="189"/>
      <c r="R246" s="189"/>
      <c r="S246" s="189"/>
      <c r="T246" s="189"/>
      <c r="U246" s="190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4" t="s">
        <v>129</v>
      </c>
      <c r="AU246" s="184" t="s">
        <v>82</v>
      </c>
      <c r="AV246" s="13" t="s">
        <v>82</v>
      </c>
      <c r="AW246" s="13" t="s">
        <v>34</v>
      </c>
      <c r="AX246" s="13" t="s">
        <v>80</v>
      </c>
      <c r="AY246" s="184" t="s">
        <v>116</v>
      </c>
    </row>
    <row r="247" s="12" customFormat="1" ht="22.8" customHeight="1">
      <c r="A247" s="12"/>
      <c r="B247" s="149"/>
      <c r="C247" s="12"/>
      <c r="D247" s="150" t="s">
        <v>71</v>
      </c>
      <c r="E247" s="160" t="s">
        <v>226</v>
      </c>
      <c r="F247" s="160" t="s">
        <v>378</v>
      </c>
      <c r="G247" s="12"/>
      <c r="H247" s="12"/>
      <c r="I247" s="152"/>
      <c r="J247" s="161">
        <f>BK247</f>
        <v>0</v>
      </c>
      <c r="K247" s="12"/>
      <c r="L247" s="149"/>
      <c r="M247" s="154"/>
      <c r="N247" s="155"/>
      <c r="O247" s="155"/>
      <c r="P247" s="156">
        <f>SUM(P248:P252)</f>
        <v>0</v>
      </c>
      <c r="Q247" s="155"/>
      <c r="R247" s="156">
        <f>SUM(R248:R252)</f>
        <v>0.11781</v>
      </c>
      <c r="S247" s="155"/>
      <c r="T247" s="156">
        <f>SUM(T248:T252)</f>
        <v>0</v>
      </c>
      <c r="U247" s="157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0" t="s">
        <v>80</v>
      </c>
      <c r="AT247" s="158" t="s">
        <v>71</v>
      </c>
      <c r="AU247" s="158" t="s">
        <v>80</v>
      </c>
      <c r="AY247" s="150" t="s">
        <v>116</v>
      </c>
      <c r="BK247" s="159">
        <f>SUM(BK248:BK252)</f>
        <v>0</v>
      </c>
    </row>
    <row r="248" s="2" customFormat="1" ht="16.5" customHeight="1">
      <c r="A248" s="37"/>
      <c r="B248" s="162"/>
      <c r="C248" s="163" t="s">
        <v>379</v>
      </c>
      <c r="D248" s="163" t="s">
        <v>118</v>
      </c>
      <c r="E248" s="164" t="s">
        <v>380</v>
      </c>
      <c r="F248" s="165" t="s">
        <v>381</v>
      </c>
      <c r="G248" s="166" t="s">
        <v>256</v>
      </c>
      <c r="H248" s="167">
        <v>3</v>
      </c>
      <c r="I248" s="168"/>
      <c r="J248" s="169">
        <f>ROUND(I248*H248,2)</f>
        <v>0</v>
      </c>
      <c r="K248" s="165" t="s">
        <v>122</v>
      </c>
      <c r="L248" s="38"/>
      <c r="M248" s="170" t="s">
        <v>3</v>
      </c>
      <c r="N248" s="171" t="s">
        <v>43</v>
      </c>
      <c r="O248" s="71"/>
      <c r="P248" s="172">
        <f>O248*H248</f>
        <v>0</v>
      </c>
      <c r="Q248" s="172">
        <v>0.039269999999999999</v>
      </c>
      <c r="R248" s="172">
        <f>Q248*H248</f>
        <v>0.11781</v>
      </c>
      <c r="S248" s="172">
        <v>0</v>
      </c>
      <c r="T248" s="172">
        <f>S248*H248</f>
        <v>0</v>
      </c>
      <c r="U248" s="173" t="s">
        <v>3</v>
      </c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74" t="s">
        <v>123</v>
      </c>
      <c r="AT248" s="174" t="s">
        <v>118</v>
      </c>
      <c r="AU248" s="174" t="s">
        <v>82</v>
      </c>
      <c r="AY248" s="18" t="s">
        <v>116</v>
      </c>
      <c r="BE248" s="175">
        <f>IF(N248="základní",J248,0)</f>
        <v>0</v>
      </c>
      <c r="BF248" s="175">
        <f>IF(N248="snížená",J248,0)</f>
        <v>0</v>
      </c>
      <c r="BG248" s="175">
        <f>IF(N248="zákl. přenesená",J248,0)</f>
        <v>0</v>
      </c>
      <c r="BH248" s="175">
        <f>IF(N248="sníž. přenesená",J248,0)</f>
        <v>0</v>
      </c>
      <c r="BI248" s="175">
        <f>IF(N248="nulová",J248,0)</f>
        <v>0</v>
      </c>
      <c r="BJ248" s="18" t="s">
        <v>80</v>
      </c>
      <c r="BK248" s="175">
        <f>ROUND(I248*H248,2)</f>
        <v>0</v>
      </c>
      <c r="BL248" s="18" t="s">
        <v>123</v>
      </c>
      <c r="BM248" s="174" t="s">
        <v>382</v>
      </c>
    </row>
    <row r="249" s="2" customFormat="1">
      <c r="A249" s="37"/>
      <c r="B249" s="38"/>
      <c r="C249" s="37"/>
      <c r="D249" s="176" t="s">
        <v>125</v>
      </c>
      <c r="E249" s="37"/>
      <c r="F249" s="177" t="s">
        <v>381</v>
      </c>
      <c r="G249" s="37"/>
      <c r="H249" s="37"/>
      <c r="I249" s="178"/>
      <c r="J249" s="37"/>
      <c r="K249" s="37"/>
      <c r="L249" s="38"/>
      <c r="M249" s="179"/>
      <c r="N249" s="180"/>
      <c r="O249" s="71"/>
      <c r="P249" s="71"/>
      <c r="Q249" s="71"/>
      <c r="R249" s="71"/>
      <c r="S249" s="71"/>
      <c r="T249" s="71"/>
      <c r="U249" s="72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8" t="s">
        <v>125</v>
      </c>
      <c r="AU249" s="18" t="s">
        <v>82</v>
      </c>
    </row>
    <row r="250" s="2" customFormat="1">
      <c r="A250" s="37"/>
      <c r="B250" s="38"/>
      <c r="C250" s="37"/>
      <c r="D250" s="181" t="s">
        <v>127</v>
      </c>
      <c r="E250" s="37"/>
      <c r="F250" s="182" t="s">
        <v>383</v>
      </c>
      <c r="G250" s="37"/>
      <c r="H250" s="37"/>
      <c r="I250" s="178"/>
      <c r="J250" s="37"/>
      <c r="K250" s="37"/>
      <c r="L250" s="38"/>
      <c r="M250" s="179"/>
      <c r="N250" s="180"/>
      <c r="O250" s="71"/>
      <c r="P250" s="71"/>
      <c r="Q250" s="71"/>
      <c r="R250" s="71"/>
      <c r="S250" s="71"/>
      <c r="T250" s="71"/>
      <c r="U250" s="72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127</v>
      </c>
      <c r="AU250" s="18" t="s">
        <v>82</v>
      </c>
    </row>
    <row r="251" s="2" customFormat="1">
      <c r="A251" s="37"/>
      <c r="B251" s="38"/>
      <c r="C251" s="37"/>
      <c r="D251" s="176" t="s">
        <v>142</v>
      </c>
      <c r="E251" s="37"/>
      <c r="F251" s="191" t="s">
        <v>384</v>
      </c>
      <c r="G251" s="37"/>
      <c r="H251" s="37"/>
      <c r="I251" s="178"/>
      <c r="J251" s="37"/>
      <c r="K251" s="37"/>
      <c r="L251" s="38"/>
      <c r="M251" s="179"/>
      <c r="N251" s="180"/>
      <c r="O251" s="71"/>
      <c r="P251" s="71"/>
      <c r="Q251" s="71"/>
      <c r="R251" s="71"/>
      <c r="S251" s="71"/>
      <c r="T251" s="71"/>
      <c r="U251" s="72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142</v>
      </c>
      <c r="AU251" s="18" t="s">
        <v>82</v>
      </c>
    </row>
    <row r="252" s="13" customFormat="1">
      <c r="A252" s="13"/>
      <c r="B252" s="183"/>
      <c r="C252" s="13"/>
      <c r="D252" s="176" t="s">
        <v>129</v>
      </c>
      <c r="E252" s="184" t="s">
        <v>3</v>
      </c>
      <c r="F252" s="185" t="s">
        <v>137</v>
      </c>
      <c r="G252" s="13"/>
      <c r="H252" s="186">
        <v>3</v>
      </c>
      <c r="I252" s="187"/>
      <c r="J252" s="13"/>
      <c r="K252" s="13"/>
      <c r="L252" s="183"/>
      <c r="M252" s="188"/>
      <c r="N252" s="189"/>
      <c r="O252" s="189"/>
      <c r="P252" s="189"/>
      <c r="Q252" s="189"/>
      <c r="R252" s="189"/>
      <c r="S252" s="189"/>
      <c r="T252" s="189"/>
      <c r="U252" s="190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4" t="s">
        <v>129</v>
      </c>
      <c r="AU252" s="184" t="s">
        <v>82</v>
      </c>
      <c r="AV252" s="13" t="s">
        <v>82</v>
      </c>
      <c r="AW252" s="13" t="s">
        <v>34</v>
      </c>
      <c r="AX252" s="13" t="s">
        <v>80</v>
      </c>
      <c r="AY252" s="184" t="s">
        <v>116</v>
      </c>
    </row>
    <row r="253" s="12" customFormat="1" ht="22.8" customHeight="1">
      <c r="A253" s="12"/>
      <c r="B253" s="149"/>
      <c r="C253" s="12"/>
      <c r="D253" s="150" t="s">
        <v>71</v>
      </c>
      <c r="E253" s="160" t="s">
        <v>360</v>
      </c>
      <c r="F253" s="160" t="s">
        <v>385</v>
      </c>
      <c r="G253" s="12"/>
      <c r="H253" s="12"/>
      <c r="I253" s="152"/>
      <c r="J253" s="161">
        <f>BK253</f>
        <v>0</v>
      </c>
      <c r="K253" s="12"/>
      <c r="L253" s="149"/>
      <c r="M253" s="154"/>
      <c r="N253" s="155"/>
      <c r="O253" s="155"/>
      <c r="P253" s="156">
        <f>SUM(P254:P277)</f>
        <v>0</v>
      </c>
      <c r="Q253" s="155"/>
      <c r="R253" s="156">
        <f>SUM(R254:R277)</f>
        <v>0.011900000000000001</v>
      </c>
      <c r="S253" s="155"/>
      <c r="T253" s="156">
        <f>SUM(T254:T277)</f>
        <v>0</v>
      </c>
      <c r="U253" s="157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50" t="s">
        <v>80</v>
      </c>
      <c r="AT253" s="158" t="s">
        <v>71</v>
      </c>
      <c r="AU253" s="158" t="s">
        <v>80</v>
      </c>
      <c r="AY253" s="150" t="s">
        <v>116</v>
      </c>
      <c r="BK253" s="159">
        <f>SUM(BK254:BK277)</f>
        <v>0</v>
      </c>
    </row>
    <row r="254" s="2" customFormat="1" ht="16.5" customHeight="1">
      <c r="A254" s="37"/>
      <c r="B254" s="162"/>
      <c r="C254" s="163" t="s">
        <v>386</v>
      </c>
      <c r="D254" s="163" t="s">
        <v>118</v>
      </c>
      <c r="E254" s="164" t="s">
        <v>387</v>
      </c>
      <c r="F254" s="165" t="s">
        <v>388</v>
      </c>
      <c r="G254" s="166" t="s">
        <v>389</v>
      </c>
      <c r="H254" s="167">
        <v>10</v>
      </c>
      <c r="I254" s="168"/>
      <c r="J254" s="169">
        <f>ROUND(I254*H254,2)</f>
        <v>0</v>
      </c>
      <c r="K254" s="165" t="s">
        <v>3</v>
      </c>
      <c r="L254" s="38"/>
      <c r="M254" s="170" t="s">
        <v>3</v>
      </c>
      <c r="N254" s="171" t="s">
        <v>43</v>
      </c>
      <c r="O254" s="71"/>
      <c r="P254" s="172">
        <f>O254*H254</f>
        <v>0</v>
      </c>
      <c r="Q254" s="172">
        <v>0</v>
      </c>
      <c r="R254" s="172">
        <f>Q254*H254</f>
        <v>0</v>
      </c>
      <c r="S254" s="172">
        <v>0</v>
      </c>
      <c r="T254" s="172">
        <f>S254*H254</f>
        <v>0</v>
      </c>
      <c r="U254" s="173" t="s">
        <v>3</v>
      </c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74" t="s">
        <v>123</v>
      </c>
      <c r="AT254" s="174" t="s">
        <v>118</v>
      </c>
      <c r="AU254" s="174" t="s">
        <v>82</v>
      </c>
      <c r="AY254" s="18" t="s">
        <v>116</v>
      </c>
      <c r="BE254" s="175">
        <f>IF(N254="základní",J254,0)</f>
        <v>0</v>
      </c>
      <c r="BF254" s="175">
        <f>IF(N254="snížená",J254,0)</f>
        <v>0</v>
      </c>
      <c r="BG254" s="175">
        <f>IF(N254="zákl. přenesená",J254,0)</f>
        <v>0</v>
      </c>
      <c r="BH254" s="175">
        <f>IF(N254="sníž. přenesená",J254,0)</f>
        <v>0</v>
      </c>
      <c r="BI254" s="175">
        <f>IF(N254="nulová",J254,0)</f>
        <v>0</v>
      </c>
      <c r="BJ254" s="18" t="s">
        <v>80</v>
      </c>
      <c r="BK254" s="175">
        <f>ROUND(I254*H254,2)</f>
        <v>0</v>
      </c>
      <c r="BL254" s="18" t="s">
        <v>123</v>
      </c>
      <c r="BM254" s="174" t="s">
        <v>390</v>
      </c>
    </row>
    <row r="255" s="2" customFormat="1">
      <c r="A255" s="37"/>
      <c r="B255" s="38"/>
      <c r="C255" s="37"/>
      <c r="D255" s="176" t="s">
        <v>125</v>
      </c>
      <c r="E255" s="37"/>
      <c r="F255" s="177" t="s">
        <v>391</v>
      </c>
      <c r="G255" s="37"/>
      <c r="H255" s="37"/>
      <c r="I255" s="178"/>
      <c r="J255" s="37"/>
      <c r="K255" s="37"/>
      <c r="L255" s="38"/>
      <c r="M255" s="179"/>
      <c r="N255" s="180"/>
      <c r="O255" s="71"/>
      <c r="P255" s="71"/>
      <c r="Q255" s="71"/>
      <c r="R255" s="71"/>
      <c r="S255" s="71"/>
      <c r="T255" s="71"/>
      <c r="U255" s="72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8" t="s">
        <v>125</v>
      </c>
      <c r="AU255" s="18" t="s">
        <v>82</v>
      </c>
    </row>
    <row r="256" s="2" customFormat="1">
      <c r="A256" s="37"/>
      <c r="B256" s="38"/>
      <c r="C256" s="37"/>
      <c r="D256" s="176" t="s">
        <v>142</v>
      </c>
      <c r="E256" s="37"/>
      <c r="F256" s="191" t="s">
        <v>392</v>
      </c>
      <c r="G256" s="37"/>
      <c r="H256" s="37"/>
      <c r="I256" s="178"/>
      <c r="J256" s="37"/>
      <c r="K256" s="37"/>
      <c r="L256" s="38"/>
      <c r="M256" s="179"/>
      <c r="N256" s="180"/>
      <c r="O256" s="71"/>
      <c r="P256" s="71"/>
      <c r="Q256" s="71"/>
      <c r="R256" s="71"/>
      <c r="S256" s="71"/>
      <c r="T256" s="71"/>
      <c r="U256" s="72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8" t="s">
        <v>142</v>
      </c>
      <c r="AU256" s="18" t="s">
        <v>82</v>
      </c>
    </row>
    <row r="257" s="13" customFormat="1">
      <c r="A257" s="13"/>
      <c r="B257" s="183"/>
      <c r="C257" s="13"/>
      <c r="D257" s="176" t="s">
        <v>129</v>
      </c>
      <c r="E257" s="184" t="s">
        <v>3</v>
      </c>
      <c r="F257" s="185" t="s">
        <v>393</v>
      </c>
      <c r="G257" s="13"/>
      <c r="H257" s="186">
        <v>10</v>
      </c>
      <c r="I257" s="187"/>
      <c r="J257" s="13"/>
      <c r="K257" s="13"/>
      <c r="L257" s="183"/>
      <c r="M257" s="188"/>
      <c r="N257" s="189"/>
      <c r="O257" s="189"/>
      <c r="P257" s="189"/>
      <c r="Q257" s="189"/>
      <c r="R257" s="189"/>
      <c r="S257" s="189"/>
      <c r="T257" s="189"/>
      <c r="U257" s="190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4" t="s">
        <v>129</v>
      </c>
      <c r="AU257" s="184" t="s">
        <v>82</v>
      </c>
      <c r="AV257" s="13" t="s">
        <v>82</v>
      </c>
      <c r="AW257" s="13" t="s">
        <v>34</v>
      </c>
      <c r="AX257" s="13" t="s">
        <v>80</v>
      </c>
      <c r="AY257" s="184" t="s">
        <v>116</v>
      </c>
    </row>
    <row r="258" s="2" customFormat="1" ht="16.5" customHeight="1">
      <c r="A258" s="37"/>
      <c r="B258" s="162"/>
      <c r="C258" s="163" t="s">
        <v>394</v>
      </c>
      <c r="D258" s="163" t="s">
        <v>118</v>
      </c>
      <c r="E258" s="164" t="s">
        <v>395</v>
      </c>
      <c r="F258" s="165" t="s">
        <v>396</v>
      </c>
      <c r="G258" s="166" t="s">
        <v>256</v>
      </c>
      <c r="H258" s="167">
        <v>5</v>
      </c>
      <c r="I258" s="168"/>
      <c r="J258" s="169">
        <f>ROUND(I258*H258,2)</f>
        <v>0</v>
      </c>
      <c r="K258" s="165" t="s">
        <v>122</v>
      </c>
      <c r="L258" s="38"/>
      <c r="M258" s="170" t="s">
        <v>3</v>
      </c>
      <c r="N258" s="171" t="s">
        <v>43</v>
      </c>
      <c r="O258" s="71"/>
      <c r="P258" s="172">
        <f>O258*H258</f>
        <v>0</v>
      </c>
      <c r="Q258" s="172">
        <v>0.0023800000000000002</v>
      </c>
      <c r="R258" s="172">
        <f>Q258*H258</f>
        <v>0.011900000000000001</v>
      </c>
      <c r="S258" s="172">
        <v>0</v>
      </c>
      <c r="T258" s="172">
        <f>S258*H258</f>
        <v>0</v>
      </c>
      <c r="U258" s="173" t="s">
        <v>3</v>
      </c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74" t="s">
        <v>123</v>
      </c>
      <c r="AT258" s="174" t="s">
        <v>118</v>
      </c>
      <c r="AU258" s="174" t="s">
        <v>82</v>
      </c>
      <c r="AY258" s="18" t="s">
        <v>116</v>
      </c>
      <c r="BE258" s="175">
        <f>IF(N258="základní",J258,0)</f>
        <v>0</v>
      </c>
      <c r="BF258" s="175">
        <f>IF(N258="snížená",J258,0)</f>
        <v>0</v>
      </c>
      <c r="BG258" s="175">
        <f>IF(N258="zákl. přenesená",J258,0)</f>
        <v>0</v>
      </c>
      <c r="BH258" s="175">
        <f>IF(N258="sníž. přenesená",J258,0)</f>
        <v>0</v>
      </c>
      <c r="BI258" s="175">
        <f>IF(N258="nulová",J258,0)</f>
        <v>0</v>
      </c>
      <c r="BJ258" s="18" t="s">
        <v>80</v>
      </c>
      <c r="BK258" s="175">
        <f>ROUND(I258*H258,2)</f>
        <v>0</v>
      </c>
      <c r="BL258" s="18" t="s">
        <v>123</v>
      </c>
      <c r="BM258" s="174" t="s">
        <v>397</v>
      </c>
    </row>
    <row r="259" s="2" customFormat="1">
      <c r="A259" s="37"/>
      <c r="B259" s="38"/>
      <c r="C259" s="37"/>
      <c r="D259" s="176" t="s">
        <v>125</v>
      </c>
      <c r="E259" s="37"/>
      <c r="F259" s="177" t="s">
        <v>398</v>
      </c>
      <c r="G259" s="37"/>
      <c r="H259" s="37"/>
      <c r="I259" s="178"/>
      <c r="J259" s="37"/>
      <c r="K259" s="37"/>
      <c r="L259" s="38"/>
      <c r="M259" s="179"/>
      <c r="N259" s="180"/>
      <c r="O259" s="71"/>
      <c r="P259" s="71"/>
      <c r="Q259" s="71"/>
      <c r="R259" s="71"/>
      <c r="S259" s="71"/>
      <c r="T259" s="71"/>
      <c r="U259" s="72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125</v>
      </c>
      <c r="AU259" s="18" t="s">
        <v>82</v>
      </c>
    </row>
    <row r="260" s="2" customFormat="1">
      <c r="A260" s="37"/>
      <c r="B260" s="38"/>
      <c r="C260" s="37"/>
      <c r="D260" s="181" t="s">
        <v>127</v>
      </c>
      <c r="E260" s="37"/>
      <c r="F260" s="182" t="s">
        <v>399</v>
      </c>
      <c r="G260" s="37"/>
      <c r="H260" s="37"/>
      <c r="I260" s="178"/>
      <c r="J260" s="37"/>
      <c r="K260" s="37"/>
      <c r="L260" s="38"/>
      <c r="M260" s="179"/>
      <c r="N260" s="180"/>
      <c r="O260" s="71"/>
      <c r="P260" s="71"/>
      <c r="Q260" s="71"/>
      <c r="R260" s="71"/>
      <c r="S260" s="71"/>
      <c r="T260" s="71"/>
      <c r="U260" s="72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8" t="s">
        <v>127</v>
      </c>
      <c r="AU260" s="18" t="s">
        <v>82</v>
      </c>
    </row>
    <row r="261" s="2" customFormat="1">
      <c r="A261" s="37"/>
      <c r="B261" s="38"/>
      <c r="C261" s="37"/>
      <c r="D261" s="176" t="s">
        <v>142</v>
      </c>
      <c r="E261" s="37"/>
      <c r="F261" s="191" t="s">
        <v>400</v>
      </c>
      <c r="G261" s="37"/>
      <c r="H261" s="37"/>
      <c r="I261" s="178"/>
      <c r="J261" s="37"/>
      <c r="K261" s="37"/>
      <c r="L261" s="38"/>
      <c r="M261" s="179"/>
      <c r="N261" s="180"/>
      <c r="O261" s="71"/>
      <c r="P261" s="71"/>
      <c r="Q261" s="71"/>
      <c r="R261" s="71"/>
      <c r="S261" s="71"/>
      <c r="T261" s="71"/>
      <c r="U261" s="72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142</v>
      </c>
      <c r="AU261" s="18" t="s">
        <v>82</v>
      </c>
    </row>
    <row r="262" s="2" customFormat="1" ht="24.15" customHeight="1">
      <c r="A262" s="37"/>
      <c r="B262" s="162"/>
      <c r="C262" s="163" t="s">
        <v>401</v>
      </c>
      <c r="D262" s="163" t="s">
        <v>118</v>
      </c>
      <c r="E262" s="164" t="s">
        <v>402</v>
      </c>
      <c r="F262" s="165" t="s">
        <v>403</v>
      </c>
      <c r="G262" s="166" t="s">
        <v>350</v>
      </c>
      <c r="H262" s="167">
        <v>3.4300000000000002</v>
      </c>
      <c r="I262" s="168"/>
      <c r="J262" s="169">
        <f>ROUND(I262*H262,2)</f>
        <v>0</v>
      </c>
      <c r="K262" s="165" t="s">
        <v>3</v>
      </c>
      <c r="L262" s="38"/>
      <c r="M262" s="170" t="s">
        <v>3</v>
      </c>
      <c r="N262" s="171" t="s">
        <v>43</v>
      </c>
      <c r="O262" s="71"/>
      <c r="P262" s="172">
        <f>O262*H262</f>
        <v>0</v>
      </c>
      <c r="Q262" s="172">
        <v>0</v>
      </c>
      <c r="R262" s="172">
        <f>Q262*H262</f>
        <v>0</v>
      </c>
      <c r="S262" s="172">
        <v>0</v>
      </c>
      <c r="T262" s="172">
        <f>S262*H262</f>
        <v>0</v>
      </c>
      <c r="U262" s="173" t="s">
        <v>3</v>
      </c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74" t="s">
        <v>123</v>
      </c>
      <c r="AT262" s="174" t="s">
        <v>118</v>
      </c>
      <c r="AU262" s="174" t="s">
        <v>82</v>
      </c>
      <c r="AY262" s="18" t="s">
        <v>116</v>
      </c>
      <c r="BE262" s="175">
        <f>IF(N262="základní",J262,0)</f>
        <v>0</v>
      </c>
      <c r="BF262" s="175">
        <f>IF(N262="snížená",J262,0)</f>
        <v>0</v>
      </c>
      <c r="BG262" s="175">
        <f>IF(N262="zákl. přenesená",J262,0)</f>
        <v>0</v>
      </c>
      <c r="BH262" s="175">
        <f>IF(N262="sníž. přenesená",J262,0)</f>
        <v>0</v>
      </c>
      <c r="BI262" s="175">
        <f>IF(N262="nulová",J262,0)</f>
        <v>0</v>
      </c>
      <c r="BJ262" s="18" t="s">
        <v>80</v>
      </c>
      <c r="BK262" s="175">
        <f>ROUND(I262*H262,2)</f>
        <v>0</v>
      </c>
      <c r="BL262" s="18" t="s">
        <v>123</v>
      </c>
      <c r="BM262" s="174" t="s">
        <v>404</v>
      </c>
    </row>
    <row r="263" s="2" customFormat="1">
      <c r="A263" s="37"/>
      <c r="B263" s="38"/>
      <c r="C263" s="37"/>
      <c r="D263" s="176" t="s">
        <v>125</v>
      </c>
      <c r="E263" s="37"/>
      <c r="F263" s="177" t="s">
        <v>405</v>
      </c>
      <c r="G263" s="37"/>
      <c r="H263" s="37"/>
      <c r="I263" s="178"/>
      <c r="J263" s="37"/>
      <c r="K263" s="37"/>
      <c r="L263" s="38"/>
      <c r="M263" s="179"/>
      <c r="N263" s="180"/>
      <c r="O263" s="71"/>
      <c r="P263" s="71"/>
      <c r="Q263" s="71"/>
      <c r="R263" s="71"/>
      <c r="S263" s="71"/>
      <c r="T263" s="71"/>
      <c r="U263" s="72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125</v>
      </c>
      <c r="AU263" s="18" t="s">
        <v>82</v>
      </c>
    </row>
    <row r="264" s="2" customFormat="1">
      <c r="A264" s="37"/>
      <c r="B264" s="38"/>
      <c r="C264" s="37"/>
      <c r="D264" s="176" t="s">
        <v>142</v>
      </c>
      <c r="E264" s="37"/>
      <c r="F264" s="191" t="s">
        <v>406</v>
      </c>
      <c r="G264" s="37"/>
      <c r="H264" s="37"/>
      <c r="I264" s="178"/>
      <c r="J264" s="37"/>
      <c r="K264" s="37"/>
      <c r="L264" s="38"/>
      <c r="M264" s="179"/>
      <c r="N264" s="180"/>
      <c r="O264" s="71"/>
      <c r="P264" s="71"/>
      <c r="Q264" s="71"/>
      <c r="R264" s="71"/>
      <c r="S264" s="71"/>
      <c r="T264" s="71"/>
      <c r="U264" s="72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8" t="s">
        <v>142</v>
      </c>
      <c r="AU264" s="18" t="s">
        <v>82</v>
      </c>
    </row>
    <row r="265" s="13" customFormat="1">
      <c r="A265" s="13"/>
      <c r="B265" s="183"/>
      <c r="C265" s="13"/>
      <c r="D265" s="176" t="s">
        <v>129</v>
      </c>
      <c r="E265" s="184" t="s">
        <v>3</v>
      </c>
      <c r="F265" s="185" t="s">
        <v>407</v>
      </c>
      <c r="G265" s="13"/>
      <c r="H265" s="186">
        <v>3.4300000000000002</v>
      </c>
      <c r="I265" s="187"/>
      <c r="J265" s="13"/>
      <c r="K265" s="13"/>
      <c r="L265" s="183"/>
      <c r="M265" s="188"/>
      <c r="N265" s="189"/>
      <c r="O265" s="189"/>
      <c r="P265" s="189"/>
      <c r="Q265" s="189"/>
      <c r="R265" s="189"/>
      <c r="S265" s="189"/>
      <c r="T265" s="189"/>
      <c r="U265" s="190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4" t="s">
        <v>129</v>
      </c>
      <c r="AU265" s="184" t="s">
        <v>82</v>
      </c>
      <c r="AV265" s="13" t="s">
        <v>82</v>
      </c>
      <c r="AW265" s="13" t="s">
        <v>34</v>
      </c>
      <c r="AX265" s="13" t="s">
        <v>80</v>
      </c>
      <c r="AY265" s="184" t="s">
        <v>116</v>
      </c>
    </row>
    <row r="266" s="2" customFormat="1" ht="16.5" customHeight="1">
      <c r="A266" s="37"/>
      <c r="B266" s="162"/>
      <c r="C266" s="163" t="s">
        <v>408</v>
      </c>
      <c r="D266" s="163" t="s">
        <v>118</v>
      </c>
      <c r="E266" s="164" t="s">
        <v>409</v>
      </c>
      <c r="F266" s="165" t="s">
        <v>410</v>
      </c>
      <c r="G266" s="166" t="s">
        <v>209</v>
      </c>
      <c r="H266" s="167">
        <v>220</v>
      </c>
      <c r="I266" s="168"/>
      <c r="J266" s="169">
        <f>ROUND(I266*H266,2)</f>
        <v>0</v>
      </c>
      <c r="K266" s="165" t="s">
        <v>3</v>
      </c>
      <c r="L266" s="38"/>
      <c r="M266" s="170" t="s">
        <v>3</v>
      </c>
      <c r="N266" s="171" t="s">
        <v>43</v>
      </c>
      <c r="O266" s="71"/>
      <c r="P266" s="172">
        <f>O266*H266</f>
        <v>0</v>
      </c>
      <c r="Q266" s="172">
        <v>0</v>
      </c>
      <c r="R266" s="172">
        <f>Q266*H266</f>
        <v>0</v>
      </c>
      <c r="S266" s="172">
        <v>0</v>
      </c>
      <c r="T266" s="172">
        <f>S266*H266</f>
        <v>0</v>
      </c>
      <c r="U266" s="173" t="s">
        <v>3</v>
      </c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74" t="s">
        <v>123</v>
      </c>
      <c r="AT266" s="174" t="s">
        <v>118</v>
      </c>
      <c r="AU266" s="174" t="s">
        <v>82</v>
      </c>
      <c r="AY266" s="18" t="s">
        <v>116</v>
      </c>
      <c r="BE266" s="175">
        <f>IF(N266="základní",J266,0)</f>
        <v>0</v>
      </c>
      <c r="BF266" s="175">
        <f>IF(N266="snížená",J266,0)</f>
        <v>0</v>
      </c>
      <c r="BG266" s="175">
        <f>IF(N266="zákl. přenesená",J266,0)</f>
        <v>0</v>
      </c>
      <c r="BH266" s="175">
        <f>IF(N266="sníž. přenesená",J266,0)</f>
        <v>0</v>
      </c>
      <c r="BI266" s="175">
        <f>IF(N266="nulová",J266,0)</f>
        <v>0</v>
      </c>
      <c r="BJ266" s="18" t="s">
        <v>80</v>
      </c>
      <c r="BK266" s="175">
        <f>ROUND(I266*H266,2)</f>
        <v>0</v>
      </c>
      <c r="BL266" s="18" t="s">
        <v>123</v>
      </c>
      <c r="BM266" s="174" t="s">
        <v>411</v>
      </c>
    </row>
    <row r="267" s="2" customFormat="1">
      <c r="A267" s="37"/>
      <c r="B267" s="38"/>
      <c r="C267" s="37"/>
      <c r="D267" s="176" t="s">
        <v>125</v>
      </c>
      <c r="E267" s="37"/>
      <c r="F267" s="177" t="s">
        <v>412</v>
      </c>
      <c r="G267" s="37"/>
      <c r="H267" s="37"/>
      <c r="I267" s="178"/>
      <c r="J267" s="37"/>
      <c r="K267" s="37"/>
      <c r="L267" s="38"/>
      <c r="M267" s="179"/>
      <c r="N267" s="180"/>
      <c r="O267" s="71"/>
      <c r="P267" s="71"/>
      <c r="Q267" s="71"/>
      <c r="R267" s="71"/>
      <c r="S267" s="71"/>
      <c r="T267" s="71"/>
      <c r="U267" s="72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125</v>
      </c>
      <c r="AU267" s="18" t="s">
        <v>82</v>
      </c>
    </row>
    <row r="268" s="2" customFormat="1">
      <c r="A268" s="37"/>
      <c r="B268" s="38"/>
      <c r="C268" s="37"/>
      <c r="D268" s="176" t="s">
        <v>142</v>
      </c>
      <c r="E268" s="37"/>
      <c r="F268" s="191" t="s">
        <v>413</v>
      </c>
      <c r="G268" s="37"/>
      <c r="H268" s="37"/>
      <c r="I268" s="178"/>
      <c r="J268" s="37"/>
      <c r="K268" s="37"/>
      <c r="L268" s="38"/>
      <c r="M268" s="179"/>
      <c r="N268" s="180"/>
      <c r="O268" s="71"/>
      <c r="P268" s="71"/>
      <c r="Q268" s="71"/>
      <c r="R268" s="71"/>
      <c r="S268" s="71"/>
      <c r="T268" s="71"/>
      <c r="U268" s="72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8" t="s">
        <v>142</v>
      </c>
      <c r="AU268" s="18" t="s">
        <v>82</v>
      </c>
    </row>
    <row r="269" s="13" customFormat="1">
      <c r="A269" s="13"/>
      <c r="B269" s="183"/>
      <c r="C269" s="13"/>
      <c r="D269" s="176" t="s">
        <v>129</v>
      </c>
      <c r="E269" s="184" t="s">
        <v>3</v>
      </c>
      <c r="F269" s="185" t="s">
        <v>414</v>
      </c>
      <c r="G269" s="13"/>
      <c r="H269" s="186">
        <v>220</v>
      </c>
      <c r="I269" s="187"/>
      <c r="J269" s="13"/>
      <c r="K269" s="13"/>
      <c r="L269" s="183"/>
      <c r="M269" s="188"/>
      <c r="N269" s="189"/>
      <c r="O269" s="189"/>
      <c r="P269" s="189"/>
      <c r="Q269" s="189"/>
      <c r="R269" s="189"/>
      <c r="S269" s="189"/>
      <c r="T269" s="189"/>
      <c r="U269" s="190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4" t="s">
        <v>129</v>
      </c>
      <c r="AU269" s="184" t="s">
        <v>82</v>
      </c>
      <c r="AV269" s="13" t="s">
        <v>82</v>
      </c>
      <c r="AW269" s="13" t="s">
        <v>34</v>
      </c>
      <c r="AX269" s="13" t="s">
        <v>80</v>
      </c>
      <c r="AY269" s="184" t="s">
        <v>116</v>
      </c>
    </row>
    <row r="270" s="2" customFormat="1" ht="16.5" customHeight="1">
      <c r="A270" s="37"/>
      <c r="B270" s="162"/>
      <c r="C270" s="163" t="s">
        <v>415</v>
      </c>
      <c r="D270" s="163" t="s">
        <v>118</v>
      </c>
      <c r="E270" s="164" t="s">
        <v>416</v>
      </c>
      <c r="F270" s="165" t="s">
        <v>417</v>
      </c>
      <c r="G270" s="166" t="s">
        <v>209</v>
      </c>
      <c r="H270" s="167">
        <v>220</v>
      </c>
      <c r="I270" s="168"/>
      <c r="J270" s="169">
        <f>ROUND(I270*H270,2)</f>
        <v>0</v>
      </c>
      <c r="K270" s="165" t="s">
        <v>3</v>
      </c>
      <c r="L270" s="38"/>
      <c r="M270" s="170" t="s">
        <v>3</v>
      </c>
      <c r="N270" s="171" t="s">
        <v>43</v>
      </c>
      <c r="O270" s="71"/>
      <c r="P270" s="172">
        <f>O270*H270</f>
        <v>0</v>
      </c>
      <c r="Q270" s="172">
        <v>0</v>
      </c>
      <c r="R270" s="172">
        <f>Q270*H270</f>
        <v>0</v>
      </c>
      <c r="S270" s="172">
        <v>0</v>
      </c>
      <c r="T270" s="172">
        <f>S270*H270</f>
        <v>0</v>
      </c>
      <c r="U270" s="173" t="s">
        <v>3</v>
      </c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74" t="s">
        <v>123</v>
      </c>
      <c r="AT270" s="174" t="s">
        <v>118</v>
      </c>
      <c r="AU270" s="174" t="s">
        <v>82</v>
      </c>
      <c r="AY270" s="18" t="s">
        <v>116</v>
      </c>
      <c r="BE270" s="175">
        <f>IF(N270="základní",J270,0)</f>
        <v>0</v>
      </c>
      <c r="BF270" s="175">
        <f>IF(N270="snížená",J270,0)</f>
        <v>0</v>
      </c>
      <c r="BG270" s="175">
        <f>IF(N270="zákl. přenesená",J270,0)</f>
        <v>0</v>
      </c>
      <c r="BH270" s="175">
        <f>IF(N270="sníž. přenesená",J270,0)</f>
        <v>0</v>
      </c>
      <c r="BI270" s="175">
        <f>IF(N270="nulová",J270,0)</f>
        <v>0</v>
      </c>
      <c r="BJ270" s="18" t="s">
        <v>80</v>
      </c>
      <c r="BK270" s="175">
        <f>ROUND(I270*H270,2)</f>
        <v>0</v>
      </c>
      <c r="BL270" s="18" t="s">
        <v>123</v>
      </c>
      <c r="BM270" s="174" t="s">
        <v>418</v>
      </c>
    </row>
    <row r="271" s="2" customFormat="1">
      <c r="A271" s="37"/>
      <c r="B271" s="38"/>
      <c r="C271" s="37"/>
      <c r="D271" s="176" t="s">
        <v>125</v>
      </c>
      <c r="E271" s="37"/>
      <c r="F271" s="177" t="s">
        <v>419</v>
      </c>
      <c r="G271" s="37"/>
      <c r="H271" s="37"/>
      <c r="I271" s="178"/>
      <c r="J271" s="37"/>
      <c r="K271" s="37"/>
      <c r="L271" s="38"/>
      <c r="M271" s="179"/>
      <c r="N271" s="180"/>
      <c r="O271" s="71"/>
      <c r="P271" s="71"/>
      <c r="Q271" s="71"/>
      <c r="R271" s="71"/>
      <c r="S271" s="71"/>
      <c r="T271" s="71"/>
      <c r="U271" s="72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8" t="s">
        <v>125</v>
      </c>
      <c r="AU271" s="18" t="s">
        <v>82</v>
      </c>
    </row>
    <row r="272" s="2" customFormat="1">
      <c r="A272" s="37"/>
      <c r="B272" s="38"/>
      <c r="C272" s="37"/>
      <c r="D272" s="176" t="s">
        <v>142</v>
      </c>
      <c r="E272" s="37"/>
      <c r="F272" s="191" t="s">
        <v>420</v>
      </c>
      <c r="G272" s="37"/>
      <c r="H272" s="37"/>
      <c r="I272" s="178"/>
      <c r="J272" s="37"/>
      <c r="K272" s="37"/>
      <c r="L272" s="38"/>
      <c r="M272" s="179"/>
      <c r="N272" s="180"/>
      <c r="O272" s="71"/>
      <c r="P272" s="71"/>
      <c r="Q272" s="71"/>
      <c r="R272" s="71"/>
      <c r="S272" s="71"/>
      <c r="T272" s="71"/>
      <c r="U272" s="72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8" t="s">
        <v>142</v>
      </c>
      <c r="AU272" s="18" t="s">
        <v>82</v>
      </c>
    </row>
    <row r="273" s="13" customFormat="1">
      <c r="A273" s="13"/>
      <c r="B273" s="183"/>
      <c r="C273" s="13"/>
      <c r="D273" s="176" t="s">
        <v>129</v>
      </c>
      <c r="E273" s="184" t="s">
        <v>3</v>
      </c>
      <c r="F273" s="185" t="s">
        <v>414</v>
      </c>
      <c r="G273" s="13"/>
      <c r="H273" s="186">
        <v>220</v>
      </c>
      <c r="I273" s="187"/>
      <c r="J273" s="13"/>
      <c r="K273" s="13"/>
      <c r="L273" s="183"/>
      <c r="M273" s="188"/>
      <c r="N273" s="189"/>
      <c r="O273" s="189"/>
      <c r="P273" s="189"/>
      <c r="Q273" s="189"/>
      <c r="R273" s="189"/>
      <c r="S273" s="189"/>
      <c r="T273" s="189"/>
      <c r="U273" s="190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4" t="s">
        <v>129</v>
      </c>
      <c r="AU273" s="184" t="s">
        <v>82</v>
      </c>
      <c r="AV273" s="13" t="s">
        <v>82</v>
      </c>
      <c r="AW273" s="13" t="s">
        <v>34</v>
      </c>
      <c r="AX273" s="13" t="s">
        <v>80</v>
      </c>
      <c r="AY273" s="184" t="s">
        <v>116</v>
      </c>
    </row>
    <row r="274" s="2" customFormat="1" ht="16.5" customHeight="1">
      <c r="A274" s="37"/>
      <c r="B274" s="162"/>
      <c r="C274" s="163" t="s">
        <v>421</v>
      </c>
      <c r="D274" s="163" t="s">
        <v>118</v>
      </c>
      <c r="E274" s="164" t="s">
        <v>422</v>
      </c>
      <c r="F274" s="165" t="s">
        <v>423</v>
      </c>
      <c r="G274" s="166" t="s">
        <v>209</v>
      </c>
      <c r="H274" s="167">
        <v>105</v>
      </c>
      <c r="I274" s="168"/>
      <c r="J274" s="169">
        <f>ROUND(I274*H274,2)</f>
        <v>0</v>
      </c>
      <c r="K274" s="165" t="s">
        <v>3</v>
      </c>
      <c r="L274" s="38"/>
      <c r="M274" s="170" t="s">
        <v>3</v>
      </c>
      <c r="N274" s="171" t="s">
        <v>43</v>
      </c>
      <c r="O274" s="71"/>
      <c r="P274" s="172">
        <f>O274*H274</f>
        <v>0</v>
      </c>
      <c r="Q274" s="172">
        <v>0</v>
      </c>
      <c r="R274" s="172">
        <f>Q274*H274</f>
        <v>0</v>
      </c>
      <c r="S274" s="172">
        <v>0</v>
      </c>
      <c r="T274" s="172">
        <f>S274*H274</f>
        <v>0</v>
      </c>
      <c r="U274" s="173" t="s">
        <v>3</v>
      </c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74" t="s">
        <v>123</v>
      </c>
      <c r="AT274" s="174" t="s">
        <v>118</v>
      </c>
      <c r="AU274" s="174" t="s">
        <v>82</v>
      </c>
      <c r="AY274" s="18" t="s">
        <v>116</v>
      </c>
      <c r="BE274" s="175">
        <f>IF(N274="základní",J274,0)</f>
        <v>0</v>
      </c>
      <c r="BF274" s="175">
        <f>IF(N274="snížená",J274,0)</f>
        <v>0</v>
      </c>
      <c r="BG274" s="175">
        <f>IF(N274="zákl. přenesená",J274,0)</f>
        <v>0</v>
      </c>
      <c r="BH274" s="175">
        <f>IF(N274="sníž. přenesená",J274,0)</f>
        <v>0</v>
      </c>
      <c r="BI274" s="175">
        <f>IF(N274="nulová",J274,0)</f>
        <v>0</v>
      </c>
      <c r="BJ274" s="18" t="s">
        <v>80</v>
      </c>
      <c r="BK274" s="175">
        <f>ROUND(I274*H274,2)</f>
        <v>0</v>
      </c>
      <c r="BL274" s="18" t="s">
        <v>123</v>
      </c>
      <c r="BM274" s="174" t="s">
        <v>424</v>
      </c>
    </row>
    <row r="275" s="2" customFormat="1">
      <c r="A275" s="37"/>
      <c r="B275" s="38"/>
      <c r="C275" s="37"/>
      <c r="D275" s="176" t="s">
        <v>125</v>
      </c>
      <c r="E275" s="37"/>
      <c r="F275" s="177" t="s">
        <v>425</v>
      </c>
      <c r="G275" s="37"/>
      <c r="H275" s="37"/>
      <c r="I275" s="178"/>
      <c r="J275" s="37"/>
      <c r="K275" s="37"/>
      <c r="L275" s="38"/>
      <c r="M275" s="179"/>
      <c r="N275" s="180"/>
      <c r="O275" s="71"/>
      <c r="P275" s="71"/>
      <c r="Q275" s="71"/>
      <c r="R275" s="71"/>
      <c r="S275" s="71"/>
      <c r="T275" s="71"/>
      <c r="U275" s="72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125</v>
      </c>
      <c r="AU275" s="18" t="s">
        <v>82</v>
      </c>
    </row>
    <row r="276" s="2" customFormat="1">
      <c r="A276" s="37"/>
      <c r="B276" s="38"/>
      <c r="C276" s="37"/>
      <c r="D276" s="176" t="s">
        <v>142</v>
      </c>
      <c r="E276" s="37"/>
      <c r="F276" s="191" t="s">
        <v>426</v>
      </c>
      <c r="G276" s="37"/>
      <c r="H276" s="37"/>
      <c r="I276" s="178"/>
      <c r="J276" s="37"/>
      <c r="K276" s="37"/>
      <c r="L276" s="38"/>
      <c r="M276" s="179"/>
      <c r="N276" s="180"/>
      <c r="O276" s="71"/>
      <c r="P276" s="71"/>
      <c r="Q276" s="71"/>
      <c r="R276" s="71"/>
      <c r="S276" s="71"/>
      <c r="T276" s="71"/>
      <c r="U276" s="72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8" t="s">
        <v>142</v>
      </c>
      <c r="AU276" s="18" t="s">
        <v>82</v>
      </c>
    </row>
    <row r="277" s="13" customFormat="1">
      <c r="A277" s="13"/>
      <c r="B277" s="183"/>
      <c r="C277" s="13"/>
      <c r="D277" s="176" t="s">
        <v>129</v>
      </c>
      <c r="E277" s="184" t="s">
        <v>3</v>
      </c>
      <c r="F277" s="185" t="s">
        <v>427</v>
      </c>
      <c r="G277" s="13"/>
      <c r="H277" s="186">
        <v>105</v>
      </c>
      <c r="I277" s="187"/>
      <c r="J277" s="13"/>
      <c r="K277" s="13"/>
      <c r="L277" s="183"/>
      <c r="M277" s="210"/>
      <c r="N277" s="211"/>
      <c r="O277" s="211"/>
      <c r="P277" s="211"/>
      <c r="Q277" s="211"/>
      <c r="R277" s="211"/>
      <c r="S277" s="211"/>
      <c r="T277" s="211"/>
      <c r="U277" s="212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4" t="s">
        <v>129</v>
      </c>
      <c r="AU277" s="184" t="s">
        <v>82</v>
      </c>
      <c r="AV277" s="13" t="s">
        <v>82</v>
      </c>
      <c r="AW277" s="13" t="s">
        <v>34</v>
      </c>
      <c r="AX277" s="13" t="s">
        <v>80</v>
      </c>
      <c r="AY277" s="184" t="s">
        <v>116</v>
      </c>
    </row>
    <row r="278" s="2" customFormat="1" ht="6.96" customHeight="1">
      <c r="A278" s="37"/>
      <c r="B278" s="54"/>
      <c r="C278" s="55"/>
      <c r="D278" s="55"/>
      <c r="E278" s="55"/>
      <c r="F278" s="55"/>
      <c r="G278" s="55"/>
      <c r="H278" s="55"/>
      <c r="I278" s="55"/>
      <c r="J278" s="55"/>
      <c r="K278" s="55"/>
      <c r="L278" s="38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</sheetData>
  <autoFilter ref="C82:K27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313"/>
    <hyperlink ref="F92" r:id="rId2" display="https://podminky.urs.cz/item/CS_URS_2023_01/185803106"/>
    <hyperlink ref="F100" r:id="rId3" display="https://podminky.urs.cz/item/CS_URS_2023_01/125703322"/>
    <hyperlink ref="F104" r:id="rId4" display="https://podminky.urs.cz/item/CS_URS_2023_01/321212225"/>
    <hyperlink ref="F109" r:id="rId5" display="https://podminky.urs.cz/item/CS_URS_2023_01/162351104"/>
    <hyperlink ref="F114" r:id="rId6" display="https://podminky.urs.cz/item/CS_URS_2023_01/938904111"/>
    <hyperlink ref="F119" r:id="rId7" display="https://podminky.urs.cz/item/CS_URS_2023_01/167151111"/>
    <hyperlink ref="F124" r:id="rId8" display="https://podminky.urs.cz/item/CS_URS_2023_01/171251101"/>
    <hyperlink ref="F129" r:id="rId9" display="https://podminky.urs.cz/item/CS_URS_2023_01/162651112"/>
    <hyperlink ref="F134" r:id="rId10" display="https://podminky.urs.cz/item/CS_URS_2023_01/123212101"/>
    <hyperlink ref="F139" r:id="rId11" display="https://podminky.urs.cz/item/CS_URS_2023_01/810391811"/>
    <hyperlink ref="F144" r:id="rId12" display="https://podminky.urs.cz/item/CS_URS_2023_01/811387111"/>
    <hyperlink ref="F151" r:id="rId13" display="https://podminky.urs.cz/item/CS_URS_2023_01/174151101"/>
    <hyperlink ref="F156" r:id="rId14" display="https://podminky.urs.cz/item/CS_URS_2023_01/181951112"/>
    <hyperlink ref="F161" r:id="rId15" display="https://podminky.urs.cz/item/CS_URS_2023_01/938907141"/>
    <hyperlink ref="F166" r:id="rId16" display="https://podminky.urs.cz/item/CS_URS_2023_01/895211141"/>
    <hyperlink ref="F171" r:id="rId17" display="https://podminky.urs.cz/item/CS_URS_2023_01/133154101"/>
    <hyperlink ref="F177" r:id="rId18" display="https://podminky.urs.cz/item/CS_URS_2023_01/151101201"/>
    <hyperlink ref="F183" r:id="rId19" display="https://podminky.urs.cz/item/CS_URS_2023_01/340000998"/>
    <hyperlink ref="F188" r:id="rId20" display="https://podminky.urs.cz/item/CS_URS_2023_01/151101211"/>
    <hyperlink ref="F192" r:id="rId21" display="https://podminky.urs.cz/item/CS_URS_2023_01/151101401"/>
    <hyperlink ref="F196" r:id="rId22" display="https://podminky.urs.cz/item/CS_URS_2023_01/271572211"/>
    <hyperlink ref="F202" r:id="rId23" display="https://podminky.urs.cz/item/CS_URS_2023_01/894201151"/>
    <hyperlink ref="F208" r:id="rId24" display="https://podminky.urs.cz/item/CS_URS_2023_01/894201193"/>
    <hyperlink ref="F212" r:id="rId25" display="https://podminky.urs.cz/item/CS_URS_2023_01/894204161"/>
    <hyperlink ref="F218" r:id="rId26" display="https://podminky.urs.cz/item/CS_URS_2023_01/936457112"/>
    <hyperlink ref="F224" r:id="rId27" display="https://podminky.urs.cz/item/CS_URS_2023_01/894411311"/>
    <hyperlink ref="F231" r:id="rId28" display="https://podminky.urs.cz/item/CS_URS_2023_01/998332011"/>
    <hyperlink ref="F234" r:id="rId29" display="https://podminky.urs.cz/item/CS_URS_2023_01/151101411"/>
    <hyperlink ref="F250" r:id="rId30" display="https://podminky.urs.cz/item/CS_URS_2023_01/894414211"/>
    <hyperlink ref="F260" r:id="rId31" display="https://podminky.urs.cz/item/CS_URS_2023_01/936173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89</v>
      </c>
      <c r="L4" s="21"/>
      <c r="M4" s="11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14" t="str">
        <f>'Rekapitulace stavby'!K6</f>
        <v>Údržba HOZ Okrouhlá II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90</v>
      </c>
      <c r="E8" s="37"/>
      <c r="F8" s="37"/>
      <c r="G8" s="37"/>
      <c r="H8" s="37"/>
      <c r="I8" s="37"/>
      <c r="J8" s="37"/>
      <c r="K8" s="37"/>
      <c r="L8" s="115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1" t="s">
        <v>428</v>
      </c>
      <c r="F9" s="37"/>
      <c r="G9" s="37"/>
      <c r="H9" s="37"/>
      <c r="I9" s="37"/>
      <c r="J9" s="37"/>
      <c r="K9" s="37"/>
      <c r="L9" s="115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115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3</v>
      </c>
      <c r="G11" s="37"/>
      <c r="H11" s="37"/>
      <c r="I11" s="31" t="s">
        <v>20</v>
      </c>
      <c r="J11" s="26" t="s">
        <v>3</v>
      </c>
      <c r="K11" s="37"/>
      <c r="L11" s="115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3" t="str">
        <f>'Rekapitulace stavby'!AN8</f>
        <v>11. 7. 2023</v>
      </c>
      <c r="K12" s="37"/>
      <c r="L12" s="115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115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27</v>
      </c>
      <c r="K14" s="37"/>
      <c r="L14" s="115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28</v>
      </c>
      <c r="F15" s="37"/>
      <c r="G15" s="37"/>
      <c r="H15" s="37"/>
      <c r="I15" s="31" t="s">
        <v>29</v>
      </c>
      <c r="J15" s="26" t="s">
        <v>3</v>
      </c>
      <c r="K15" s="37"/>
      <c r="L15" s="115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115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30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115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29</v>
      </c>
      <c r="J18" s="32" t="str">
        <f>'Rekapitulace stavby'!AN14</f>
        <v>Vyplň údaj</v>
      </c>
      <c r="K18" s="37"/>
      <c r="L18" s="115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115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32</v>
      </c>
      <c r="E20" s="37"/>
      <c r="F20" s="37"/>
      <c r="G20" s="37"/>
      <c r="H20" s="37"/>
      <c r="I20" s="31" t="s">
        <v>26</v>
      </c>
      <c r="J20" s="26" t="s">
        <v>3</v>
      </c>
      <c r="K20" s="37"/>
      <c r="L20" s="115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29</v>
      </c>
      <c r="J21" s="26" t="s">
        <v>3</v>
      </c>
      <c r="K21" s="37"/>
      <c r="L21" s="115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115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26</v>
      </c>
      <c r="J23" s="26" t="s">
        <v>3</v>
      </c>
      <c r="K23" s="37"/>
      <c r="L23" s="115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28</v>
      </c>
      <c r="F24" s="37"/>
      <c r="G24" s="37"/>
      <c r="H24" s="37"/>
      <c r="I24" s="31" t="s">
        <v>29</v>
      </c>
      <c r="J24" s="26" t="s">
        <v>3</v>
      </c>
      <c r="K24" s="37"/>
      <c r="L24" s="115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115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115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16"/>
      <c r="B27" s="117"/>
      <c r="C27" s="116"/>
      <c r="D27" s="116"/>
      <c r="E27" s="35" t="s">
        <v>3</v>
      </c>
      <c r="F27" s="35"/>
      <c r="G27" s="35"/>
      <c r="H27" s="35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115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3"/>
      <c r="E29" s="83"/>
      <c r="F29" s="83"/>
      <c r="G29" s="83"/>
      <c r="H29" s="83"/>
      <c r="I29" s="83"/>
      <c r="J29" s="83"/>
      <c r="K29" s="83"/>
      <c r="L29" s="115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19" t="s">
        <v>38</v>
      </c>
      <c r="E30" s="37"/>
      <c r="F30" s="37"/>
      <c r="G30" s="37"/>
      <c r="H30" s="37"/>
      <c r="I30" s="37"/>
      <c r="J30" s="89">
        <f>ROUND(J82, 2)</f>
        <v>0</v>
      </c>
      <c r="K30" s="37"/>
      <c r="L30" s="115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15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115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0" t="s">
        <v>42</v>
      </c>
      <c r="E33" s="31" t="s">
        <v>43</v>
      </c>
      <c r="F33" s="121">
        <f>ROUND((SUM(BE82:BE220)),  2)</f>
        <v>0</v>
      </c>
      <c r="G33" s="37"/>
      <c r="H33" s="37"/>
      <c r="I33" s="122">
        <v>0.20999999999999999</v>
      </c>
      <c r="J33" s="121">
        <f>ROUND(((SUM(BE82:BE220))*I33),  2)</f>
        <v>0</v>
      </c>
      <c r="K33" s="37"/>
      <c r="L33" s="115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1">
        <f>ROUND((SUM(BF82:BF220)),  2)</f>
        <v>0</v>
      </c>
      <c r="G34" s="37"/>
      <c r="H34" s="37"/>
      <c r="I34" s="122">
        <v>0.14999999999999999</v>
      </c>
      <c r="J34" s="121">
        <f>ROUND(((SUM(BF82:BF220))*I34),  2)</f>
        <v>0</v>
      </c>
      <c r="K34" s="37"/>
      <c r="L34" s="115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1">
        <f>ROUND((SUM(BG82:BG220)),  2)</f>
        <v>0</v>
      </c>
      <c r="G35" s="37"/>
      <c r="H35" s="37"/>
      <c r="I35" s="122">
        <v>0.20999999999999999</v>
      </c>
      <c r="J35" s="121">
        <f>0</f>
        <v>0</v>
      </c>
      <c r="K35" s="37"/>
      <c r="L35" s="115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1">
        <f>ROUND((SUM(BH82:BH220)),  2)</f>
        <v>0</v>
      </c>
      <c r="G36" s="37"/>
      <c r="H36" s="37"/>
      <c r="I36" s="122">
        <v>0.14999999999999999</v>
      </c>
      <c r="J36" s="121">
        <f>0</f>
        <v>0</v>
      </c>
      <c r="K36" s="37"/>
      <c r="L36" s="115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1">
        <f>ROUND((SUM(BI82:BI220)),  2)</f>
        <v>0</v>
      </c>
      <c r="G37" s="37"/>
      <c r="H37" s="37"/>
      <c r="I37" s="122">
        <v>0</v>
      </c>
      <c r="J37" s="121">
        <f>0</f>
        <v>0</v>
      </c>
      <c r="K37" s="37"/>
      <c r="L37" s="115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115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3"/>
      <c r="D39" s="124" t="s">
        <v>48</v>
      </c>
      <c r="E39" s="75"/>
      <c r="F39" s="75"/>
      <c r="G39" s="125" t="s">
        <v>49</v>
      </c>
      <c r="H39" s="126" t="s">
        <v>50</v>
      </c>
      <c r="I39" s="75"/>
      <c r="J39" s="127">
        <f>SUM(J30:J37)</f>
        <v>0</v>
      </c>
      <c r="K39" s="128"/>
      <c r="L39" s="115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115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15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7"/>
      <c r="E45" s="37"/>
      <c r="F45" s="37"/>
      <c r="G45" s="37"/>
      <c r="H45" s="37"/>
      <c r="I45" s="37"/>
      <c r="J45" s="37"/>
      <c r="K45" s="37"/>
      <c r="L45" s="115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7"/>
      <c r="E47" s="37"/>
      <c r="F47" s="37"/>
      <c r="G47" s="37"/>
      <c r="H47" s="37"/>
      <c r="I47" s="37"/>
      <c r="J47" s="37"/>
      <c r="K47" s="37"/>
      <c r="L47" s="115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7"/>
      <c r="D48" s="37"/>
      <c r="E48" s="114" t="str">
        <f>E7</f>
        <v>Údržba HOZ Okrouhlá II</v>
      </c>
      <c r="F48" s="31"/>
      <c r="G48" s="31"/>
      <c r="H48" s="31"/>
      <c r="I48" s="37"/>
      <c r="J48" s="37"/>
      <c r="K48" s="37"/>
      <c r="L48" s="115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7"/>
      <c r="E49" s="37"/>
      <c r="F49" s="37"/>
      <c r="G49" s="37"/>
      <c r="H49" s="37"/>
      <c r="I49" s="37"/>
      <c r="J49" s="37"/>
      <c r="K49" s="37"/>
      <c r="L49" s="115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61" t="str">
        <f>E9</f>
        <v>302_112 - SO 2</v>
      </c>
      <c r="F50" s="37"/>
      <c r="G50" s="37"/>
      <c r="H50" s="37"/>
      <c r="I50" s="37"/>
      <c r="J50" s="37"/>
      <c r="K50" s="37"/>
      <c r="L50" s="115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7"/>
      <c r="E52" s="37"/>
      <c r="F52" s="26" t="str">
        <f>F12</f>
        <v xml:space="preserve"> </v>
      </c>
      <c r="G52" s="37"/>
      <c r="H52" s="37"/>
      <c r="I52" s="31" t="s">
        <v>23</v>
      </c>
      <c r="J52" s="63" t="str">
        <f>IF(J12="","",J12)</f>
        <v>11. 7. 2023</v>
      </c>
      <c r="K52" s="37"/>
      <c r="L52" s="115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7"/>
      <c r="E54" s="37"/>
      <c r="F54" s="26" t="str">
        <f>E15</f>
        <v>Státní pozemkový úřad</v>
      </c>
      <c r="G54" s="37"/>
      <c r="H54" s="37"/>
      <c r="I54" s="31" t="s">
        <v>32</v>
      </c>
      <c r="J54" s="35" t="str">
        <f>E21</f>
        <v>Ing. Markéta Pejzlová</v>
      </c>
      <c r="K54" s="37"/>
      <c r="L54" s="115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30</v>
      </c>
      <c r="D55" s="37"/>
      <c r="E55" s="37"/>
      <c r="F55" s="26" t="str">
        <f>IF(E18="","",E18)</f>
        <v>Vyplň údaj</v>
      </c>
      <c r="G55" s="37"/>
      <c r="H55" s="37"/>
      <c r="I55" s="31" t="s">
        <v>35</v>
      </c>
      <c r="J55" s="35" t="str">
        <f>E24</f>
        <v>Státní pozemkový úřad</v>
      </c>
      <c r="K55" s="37"/>
      <c r="L55" s="115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29" t="s">
        <v>93</v>
      </c>
      <c r="D57" s="123"/>
      <c r="E57" s="123"/>
      <c r="F57" s="123"/>
      <c r="G57" s="123"/>
      <c r="H57" s="123"/>
      <c r="I57" s="123"/>
      <c r="J57" s="130" t="s">
        <v>94</v>
      </c>
      <c r="K57" s="123"/>
      <c r="L57" s="115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31" t="s">
        <v>70</v>
      </c>
      <c r="D59" s="37"/>
      <c r="E59" s="37"/>
      <c r="F59" s="37"/>
      <c r="G59" s="37"/>
      <c r="H59" s="37"/>
      <c r="I59" s="37"/>
      <c r="J59" s="89">
        <f>J82</f>
        <v>0</v>
      </c>
      <c r="K59" s="37"/>
      <c r="L59" s="115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8" t="s">
        <v>95</v>
      </c>
    </row>
    <row r="60" s="9" customFormat="1" ht="24.96" customHeight="1">
      <c r="A60" s="9"/>
      <c r="B60" s="132"/>
      <c r="C60" s="9"/>
      <c r="D60" s="133" t="s">
        <v>96</v>
      </c>
      <c r="E60" s="134"/>
      <c r="F60" s="134"/>
      <c r="G60" s="134"/>
      <c r="H60" s="134"/>
      <c r="I60" s="134"/>
      <c r="J60" s="135">
        <f>J83</f>
        <v>0</v>
      </c>
      <c r="K60" s="9"/>
      <c r="L60" s="13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6"/>
      <c r="C61" s="10"/>
      <c r="D61" s="137" t="s">
        <v>97</v>
      </c>
      <c r="E61" s="138"/>
      <c r="F61" s="138"/>
      <c r="G61" s="138"/>
      <c r="H61" s="138"/>
      <c r="I61" s="138"/>
      <c r="J61" s="139">
        <f>J84</f>
        <v>0</v>
      </c>
      <c r="K61" s="10"/>
      <c r="L61" s="13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6"/>
      <c r="C62" s="10"/>
      <c r="D62" s="137" t="s">
        <v>99</v>
      </c>
      <c r="E62" s="138"/>
      <c r="F62" s="138"/>
      <c r="G62" s="138"/>
      <c r="H62" s="138"/>
      <c r="I62" s="138"/>
      <c r="J62" s="139">
        <f>J199</f>
        <v>0</v>
      </c>
      <c r="K62" s="10"/>
      <c r="L62" s="13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7"/>
      <c r="D63" s="37"/>
      <c r="E63" s="37"/>
      <c r="F63" s="37"/>
      <c r="G63" s="37"/>
      <c r="H63" s="37"/>
      <c r="I63" s="37"/>
      <c r="J63" s="37"/>
      <c r="K63" s="37"/>
      <c r="L63" s="115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115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115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100</v>
      </c>
      <c r="D69" s="37"/>
      <c r="E69" s="37"/>
      <c r="F69" s="37"/>
      <c r="G69" s="37"/>
      <c r="H69" s="37"/>
      <c r="I69" s="37"/>
      <c r="J69" s="37"/>
      <c r="K69" s="37"/>
      <c r="L69" s="115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7"/>
      <c r="D70" s="37"/>
      <c r="E70" s="37"/>
      <c r="F70" s="37"/>
      <c r="G70" s="37"/>
      <c r="H70" s="37"/>
      <c r="I70" s="37"/>
      <c r="J70" s="37"/>
      <c r="K70" s="37"/>
      <c r="L70" s="115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17</v>
      </c>
      <c r="D71" s="37"/>
      <c r="E71" s="37"/>
      <c r="F71" s="37"/>
      <c r="G71" s="37"/>
      <c r="H71" s="37"/>
      <c r="I71" s="37"/>
      <c r="J71" s="37"/>
      <c r="K71" s="37"/>
      <c r="L71" s="115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7"/>
      <c r="D72" s="37"/>
      <c r="E72" s="114" t="str">
        <f>E7</f>
        <v>Údržba HOZ Okrouhlá II</v>
      </c>
      <c r="F72" s="31"/>
      <c r="G72" s="31"/>
      <c r="H72" s="31"/>
      <c r="I72" s="37"/>
      <c r="J72" s="37"/>
      <c r="K72" s="37"/>
      <c r="L72" s="115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90</v>
      </c>
      <c r="D73" s="37"/>
      <c r="E73" s="37"/>
      <c r="F73" s="37"/>
      <c r="G73" s="37"/>
      <c r="H73" s="37"/>
      <c r="I73" s="37"/>
      <c r="J73" s="37"/>
      <c r="K73" s="37"/>
      <c r="L73" s="115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7"/>
      <c r="D74" s="37"/>
      <c r="E74" s="61" t="str">
        <f>E9</f>
        <v>302_112 - SO 2</v>
      </c>
      <c r="F74" s="37"/>
      <c r="G74" s="37"/>
      <c r="H74" s="37"/>
      <c r="I74" s="37"/>
      <c r="J74" s="37"/>
      <c r="K74" s="37"/>
      <c r="L74" s="115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7"/>
      <c r="D75" s="37"/>
      <c r="E75" s="37"/>
      <c r="F75" s="37"/>
      <c r="G75" s="37"/>
      <c r="H75" s="37"/>
      <c r="I75" s="37"/>
      <c r="J75" s="37"/>
      <c r="K75" s="37"/>
      <c r="L75" s="115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7"/>
      <c r="E76" s="37"/>
      <c r="F76" s="26" t="str">
        <f>F12</f>
        <v xml:space="preserve"> </v>
      </c>
      <c r="G76" s="37"/>
      <c r="H76" s="37"/>
      <c r="I76" s="31" t="s">
        <v>23</v>
      </c>
      <c r="J76" s="63" t="str">
        <f>IF(J12="","",J12)</f>
        <v>11. 7. 2023</v>
      </c>
      <c r="K76" s="37"/>
      <c r="L76" s="115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7"/>
      <c r="D77" s="37"/>
      <c r="E77" s="37"/>
      <c r="F77" s="37"/>
      <c r="G77" s="37"/>
      <c r="H77" s="37"/>
      <c r="I77" s="37"/>
      <c r="J77" s="37"/>
      <c r="K77" s="37"/>
      <c r="L77" s="115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25</v>
      </c>
      <c r="D78" s="37"/>
      <c r="E78" s="37"/>
      <c r="F78" s="26" t="str">
        <f>E15</f>
        <v>Státní pozemkový úřad</v>
      </c>
      <c r="G78" s="37"/>
      <c r="H78" s="37"/>
      <c r="I78" s="31" t="s">
        <v>32</v>
      </c>
      <c r="J78" s="35" t="str">
        <f>E21</f>
        <v>Ing. Markéta Pejzlová</v>
      </c>
      <c r="K78" s="37"/>
      <c r="L78" s="115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5.65" customHeight="1">
      <c r="A79" s="37"/>
      <c r="B79" s="38"/>
      <c r="C79" s="31" t="s">
        <v>30</v>
      </c>
      <c r="D79" s="37"/>
      <c r="E79" s="37"/>
      <c r="F79" s="26" t="str">
        <f>IF(E18="","",E18)</f>
        <v>Vyplň údaj</v>
      </c>
      <c r="G79" s="37"/>
      <c r="H79" s="37"/>
      <c r="I79" s="31" t="s">
        <v>35</v>
      </c>
      <c r="J79" s="35" t="str">
        <f>E24</f>
        <v>Státní pozemkový úřad</v>
      </c>
      <c r="K79" s="37"/>
      <c r="L79" s="115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7"/>
      <c r="D80" s="37"/>
      <c r="E80" s="37"/>
      <c r="F80" s="37"/>
      <c r="G80" s="37"/>
      <c r="H80" s="37"/>
      <c r="I80" s="37"/>
      <c r="J80" s="37"/>
      <c r="K80" s="37"/>
      <c r="L80" s="115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40"/>
      <c r="B81" s="141"/>
      <c r="C81" s="142" t="s">
        <v>101</v>
      </c>
      <c r="D81" s="143" t="s">
        <v>57</v>
      </c>
      <c r="E81" s="143" t="s">
        <v>53</v>
      </c>
      <c r="F81" s="143" t="s">
        <v>54</v>
      </c>
      <c r="G81" s="143" t="s">
        <v>102</v>
      </c>
      <c r="H81" s="143" t="s">
        <v>103</v>
      </c>
      <c r="I81" s="143" t="s">
        <v>104</v>
      </c>
      <c r="J81" s="143" t="s">
        <v>94</v>
      </c>
      <c r="K81" s="144" t="s">
        <v>105</v>
      </c>
      <c r="L81" s="145"/>
      <c r="M81" s="79" t="s">
        <v>3</v>
      </c>
      <c r="N81" s="80" t="s">
        <v>42</v>
      </c>
      <c r="O81" s="80" t="s">
        <v>106</v>
      </c>
      <c r="P81" s="80" t="s">
        <v>107</v>
      </c>
      <c r="Q81" s="80" t="s">
        <v>108</v>
      </c>
      <c r="R81" s="80" t="s">
        <v>109</v>
      </c>
      <c r="S81" s="80" t="s">
        <v>110</v>
      </c>
      <c r="T81" s="80" t="s">
        <v>111</v>
      </c>
      <c r="U81" s="81" t="s">
        <v>112</v>
      </c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</row>
    <row r="82" s="2" customFormat="1" ht="22.8" customHeight="1">
      <c r="A82" s="37"/>
      <c r="B82" s="38"/>
      <c r="C82" s="86" t="s">
        <v>113</v>
      </c>
      <c r="D82" s="37"/>
      <c r="E82" s="37"/>
      <c r="F82" s="37"/>
      <c r="G82" s="37"/>
      <c r="H82" s="37"/>
      <c r="I82" s="37"/>
      <c r="J82" s="146">
        <f>BK82</f>
        <v>0</v>
      </c>
      <c r="K82" s="37"/>
      <c r="L82" s="38"/>
      <c r="M82" s="82"/>
      <c r="N82" s="67"/>
      <c r="O82" s="83"/>
      <c r="P82" s="147">
        <f>P83</f>
        <v>0</v>
      </c>
      <c r="Q82" s="83"/>
      <c r="R82" s="147">
        <f>R83</f>
        <v>9.5172177999999992</v>
      </c>
      <c r="S82" s="83"/>
      <c r="T82" s="147">
        <f>T83</f>
        <v>1.54</v>
      </c>
      <c r="U82" s="84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8" t="s">
        <v>71</v>
      </c>
      <c r="AU82" s="18" t="s">
        <v>95</v>
      </c>
      <c r="BK82" s="148">
        <f>BK83</f>
        <v>0</v>
      </c>
    </row>
    <row r="83" s="12" customFormat="1" ht="25.92" customHeight="1">
      <c r="A83" s="12"/>
      <c r="B83" s="149"/>
      <c r="C83" s="12"/>
      <c r="D83" s="150" t="s">
        <v>71</v>
      </c>
      <c r="E83" s="151" t="s">
        <v>114</v>
      </c>
      <c r="F83" s="151" t="s">
        <v>115</v>
      </c>
      <c r="G83" s="12"/>
      <c r="H83" s="12"/>
      <c r="I83" s="152"/>
      <c r="J83" s="153">
        <f>BK83</f>
        <v>0</v>
      </c>
      <c r="K83" s="12"/>
      <c r="L83" s="149"/>
      <c r="M83" s="154"/>
      <c r="N83" s="155"/>
      <c r="O83" s="155"/>
      <c r="P83" s="156">
        <f>P84+P199</f>
        <v>0</v>
      </c>
      <c r="Q83" s="155"/>
      <c r="R83" s="156">
        <f>R84+R199</f>
        <v>9.5172177999999992</v>
      </c>
      <c r="S83" s="155"/>
      <c r="T83" s="156">
        <f>T84+T199</f>
        <v>1.54</v>
      </c>
      <c r="U83" s="157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0" t="s">
        <v>80</v>
      </c>
      <c r="AT83" s="158" t="s">
        <v>71</v>
      </c>
      <c r="AU83" s="158" t="s">
        <v>72</v>
      </c>
      <c r="AY83" s="150" t="s">
        <v>116</v>
      </c>
      <c r="BK83" s="159">
        <f>BK84+BK199</f>
        <v>0</v>
      </c>
    </row>
    <row r="84" s="12" customFormat="1" ht="22.8" customHeight="1">
      <c r="A84" s="12"/>
      <c r="B84" s="149"/>
      <c r="C84" s="12"/>
      <c r="D84" s="150" t="s">
        <v>71</v>
      </c>
      <c r="E84" s="160" t="s">
        <v>80</v>
      </c>
      <c r="F84" s="160" t="s">
        <v>117</v>
      </c>
      <c r="G84" s="12"/>
      <c r="H84" s="12"/>
      <c r="I84" s="152"/>
      <c r="J84" s="161">
        <f>BK84</f>
        <v>0</v>
      </c>
      <c r="K84" s="12"/>
      <c r="L84" s="149"/>
      <c r="M84" s="154"/>
      <c r="N84" s="155"/>
      <c r="O84" s="155"/>
      <c r="P84" s="156">
        <f>SUM(P85:P198)</f>
        <v>0</v>
      </c>
      <c r="Q84" s="155"/>
      <c r="R84" s="156">
        <f>SUM(R85:R198)</f>
        <v>9.4882577999999995</v>
      </c>
      <c r="S84" s="155"/>
      <c r="T84" s="156">
        <f>SUM(T85:T198)</f>
        <v>1.54</v>
      </c>
      <c r="U84" s="157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0" t="s">
        <v>80</v>
      </c>
      <c r="AT84" s="158" t="s">
        <v>71</v>
      </c>
      <c r="AU84" s="158" t="s">
        <v>80</v>
      </c>
      <c r="AY84" s="150" t="s">
        <v>116</v>
      </c>
      <c r="BK84" s="159">
        <f>SUM(BK85:BK198)</f>
        <v>0</v>
      </c>
    </row>
    <row r="85" s="2" customFormat="1" ht="16.5" customHeight="1">
      <c r="A85" s="37"/>
      <c r="B85" s="162"/>
      <c r="C85" s="163" t="s">
        <v>429</v>
      </c>
      <c r="D85" s="163" t="s">
        <v>118</v>
      </c>
      <c r="E85" s="164" t="s">
        <v>430</v>
      </c>
      <c r="F85" s="165" t="s">
        <v>431</v>
      </c>
      <c r="G85" s="166" t="s">
        <v>239</v>
      </c>
      <c r="H85" s="167">
        <v>40</v>
      </c>
      <c r="I85" s="168"/>
      <c r="J85" s="169">
        <f>ROUND(I85*H85,2)</f>
        <v>0</v>
      </c>
      <c r="K85" s="165" t="s">
        <v>122</v>
      </c>
      <c r="L85" s="38"/>
      <c r="M85" s="170" t="s">
        <v>3</v>
      </c>
      <c r="N85" s="171" t="s">
        <v>43</v>
      </c>
      <c r="O85" s="71"/>
      <c r="P85" s="172">
        <f>O85*H85</f>
        <v>0</v>
      </c>
      <c r="Q85" s="172">
        <v>0</v>
      </c>
      <c r="R85" s="172">
        <f>Q85*H85</f>
        <v>0</v>
      </c>
      <c r="S85" s="172">
        <v>0</v>
      </c>
      <c r="T85" s="172">
        <f>S85*H85</f>
        <v>0</v>
      </c>
      <c r="U85" s="173" t="s">
        <v>3</v>
      </c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74" t="s">
        <v>123</v>
      </c>
      <c r="AT85" s="174" t="s">
        <v>118</v>
      </c>
      <c r="AU85" s="174" t="s">
        <v>82</v>
      </c>
      <c r="AY85" s="18" t="s">
        <v>116</v>
      </c>
      <c r="BE85" s="175">
        <f>IF(N85="základní",J85,0)</f>
        <v>0</v>
      </c>
      <c r="BF85" s="175">
        <f>IF(N85="snížená",J85,0)</f>
        <v>0</v>
      </c>
      <c r="BG85" s="175">
        <f>IF(N85="zákl. přenesená",J85,0)</f>
        <v>0</v>
      </c>
      <c r="BH85" s="175">
        <f>IF(N85="sníž. přenesená",J85,0)</f>
        <v>0</v>
      </c>
      <c r="BI85" s="175">
        <f>IF(N85="nulová",J85,0)</f>
        <v>0</v>
      </c>
      <c r="BJ85" s="18" t="s">
        <v>80</v>
      </c>
      <c r="BK85" s="175">
        <f>ROUND(I85*H85,2)</f>
        <v>0</v>
      </c>
      <c r="BL85" s="18" t="s">
        <v>123</v>
      </c>
      <c r="BM85" s="174" t="s">
        <v>432</v>
      </c>
    </row>
    <row r="86" s="2" customFormat="1">
      <c r="A86" s="37"/>
      <c r="B86" s="38"/>
      <c r="C86" s="37"/>
      <c r="D86" s="176" t="s">
        <v>125</v>
      </c>
      <c r="E86" s="37"/>
      <c r="F86" s="177" t="s">
        <v>433</v>
      </c>
      <c r="G86" s="37"/>
      <c r="H86" s="37"/>
      <c r="I86" s="178"/>
      <c r="J86" s="37"/>
      <c r="K86" s="37"/>
      <c r="L86" s="38"/>
      <c r="M86" s="179"/>
      <c r="N86" s="180"/>
      <c r="O86" s="71"/>
      <c r="P86" s="71"/>
      <c r="Q86" s="71"/>
      <c r="R86" s="71"/>
      <c r="S86" s="71"/>
      <c r="T86" s="71"/>
      <c r="U86" s="72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8" t="s">
        <v>125</v>
      </c>
      <c r="AU86" s="18" t="s">
        <v>82</v>
      </c>
    </row>
    <row r="87" s="2" customFormat="1">
      <c r="A87" s="37"/>
      <c r="B87" s="38"/>
      <c r="C87" s="37"/>
      <c r="D87" s="181" t="s">
        <v>127</v>
      </c>
      <c r="E87" s="37"/>
      <c r="F87" s="182" t="s">
        <v>434</v>
      </c>
      <c r="G87" s="37"/>
      <c r="H87" s="37"/>
      <c r="I87" s="178"/>
      <c r="J87" s="37"/>
      <c r="K87" s="37"/>
      <c r="L87" s="38"/>
      <c r="M87" s="179"/>
      <c r="N87" s="180"/>
      <c r="O87" s="71"/>
      <c r="P87" s="71"/>
      <c r="Q87" s="71"/>
      <c r="R87" s="71"/>
      <c r="S87" s="71"/>
      <c r="T87" s="71"/>
      <c r="U87" s="72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8" t="s">
        <v>127</v>
      </c>
      <c r="AU87" s="18" t="s">
        <v>82</v>
      </c>
    </row>
    <row r="88" s="2" customFormat="1">
      <c r="A88" s="37"/>
      <c r="B88" s="38"/>
      <c r="C88" s="37"/>
      <c r="D88" s="176" t="s">
        <v>142</v>
      </c>
      <c r="E88" s="37"/>
      <c r="F88" s="191" t="s">
        <v>435</v>
      </c>
      <c r="G88" s="37"/>
      <c r="H88" s="37"/>
      <c r="I88" s="178"/>
      <c r="J88" s="37"/>
      <c r="K88" s="37"/>
      <c r="L88" s="38"/>
      <c r="M88" s="179"/>
      <c r="N88" s="180"/>
      <c r="O88" s="71"/>
      <c r="P88" s="71"/>
      <c r="Q88" s="71"/>
      <c r="R88" s="71"/>
      <c r="S88" s="71"/>
      <c r="T88" s="71"/>
      <c r="U88" s="72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8" t="s">
        <v>142</v>
      </c>
      <c r="AU88" s="18" t="s">
        <v>82</v>
      </c>
    </row>
    <row r="89" s="13" customFormat="1">
      <c r="A89" s="13"/>
      <c r="B89" s="183"/>
      <c r="C89" s="13"/>
      <c r="D89" s="176" t="s">
        <v>129</v>
      </c>
      <c r="E89" s="184" t="s">
        <v>3</v>
      </c>
      <c r="F89" s="185" t="s">
        <v>436</v>
      </c>
      <c r="G89" s="13"/>
      <c r="H89" s="186">
        <v>40</v>
      </c>
      <c r="I89" s="187"/>
      <c r="J89" s="13"/>
      <c r="K89" s="13"/>
      <c r="L89" s="183"/>
      <c r="M89" s="188"/>
      <c r="N89" s="189"/>
      <c r="O89" s="189"/>
      <c r="P89" s="189"/>
      <c r="Q89" s="189"/>
      <c r="R89" s="189"/>
      <c r="S89" s="189"/>
      <c r="T89" s="189"/>
      <c r="U89" s="190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4" t="s">
        <v>129</v>
      </c>
      <c r="AU89" s="184" t="s">
        <v>82</v>
      </c>
      <c r="AV89" s="13" t="s">
        <v>82</v>
      </c>
      <c r="AW89" s="13" t="s">
        <v>34</v>
      </c>
      <c r="AX89" s="13" t="s">
        <v>80</v>
      </c>
      <c r="AY89" s="184" t="s">
        <v>116</v>
      </c>
    </row>
    <row r="90" s="2" customFormat="1" ht="24.15" customHeight="1">
      <c r="A90" s="37"/>
      <c r="B90" s="162"/>
      <c r="C90" s="163" t="s">
        <v>437</v>
      </c>
      <c r="D90" s="163" t="s">
        <v>118</v>
      </c>
      <c r="E90" s="164" t="s">
        <v>438</v>
      </c>
      <c r="F90" s="165" t="s">
        <v>439</v>
      </c>
      <c r="G90" s="166" t="s">
        <v>239</v>
      </c>
      <c r="H90" s="167">
        <v>40</v>
      </c>
      <c r="I90" s="168"/>
      <c r="J90" s="169">
        <f>ROUND(I90*H90,2)</f>
        <v>0</v>
      </c>
      <c r="K90" s="165" t="s">
        <v>3</v>
      </c>
      <c r="L90" s="38"/>
      <c r="M90" s="170" t="s">
        <v>3</v>
      </c>
      <c r="N90" s="171" t="s">
        <v>43</v>
      </c>
      <c r="O90" s="71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2">
        <f>S90*H90</f>
        <v>0</v>
      </c>
      <c r="U90" s="173" t="s">
        <v>3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74" t="s">
        <v>123</v>
      </c>
      <c r="AT90" s="174" t="s">
        <v>118</v>
      </c>
      <c r="AU90" s="174" t="s">
        <v>82</v>
      </c>
      <c r="AY90" s="18" t="s">
        <v>116</v>
      </c>
      <c r="BE90" s="175">
        <f>IF(N90="základní",J90,0)</f>
        <v>0</v>
      </c>
      <c r="BF90" s="175">
        <f>IF(N90="snížená",J90,0)</f>
        <v>0</v>
      </c>
      <c r="BG90" s="175">
        <f>IF(N90="zákl. přenesená",J90,0)</f>
        <v>0</v>
      </c>
      <c r="BH90" s="175">
        <f>IF(N90="sníž. přenesená",J90,0)</f>
        <v>0</v>
      </c>
      <c r="BI90" s="175">
        <f>IF(N90="nulová",J90,0)</f>
        <v>0</v>
      </c>
      <c r="BJ90" s="18" t="s">
        <v>80</v>
      </c>
      <c r="BK90" s="175">
        <f>ROUND(I90*H90,2)</f>
        <v>0</v>
      </c>
      <c r="BL90" s="18" t="s">
        <v>123</v>
      </c>
      <c r="BM90" s="174" t="s">
        <v>440</v>
      </c>
    </row>
    <row r="91" s="2" customFormat="1">
      <c r="A91" s="37"/>
      <c r="B91" s="38"/>
      <c r="C91" s="37"/>
      <c r="D91" s="176" t="s">
        <v>125</v>
      </c>
      <c r="E91" s="37"/>
      <c r="F91" s="177" t="s">
        <v>441</v>
      </c>
      <c r="G91" s="37"/>
      <c r="H91" s="37"/>
      <c r="I91" s="178"/>
      <c r="J91" s="37"/>
      <c r="K91" s="37"/>
      <c r="L91" s="38"/>
      <c r="M91" s="179"/>
      <c r="N91" s="180"/>
      <c r="O91" s="71"/>
      <c r="P91" s="71"/>
      <c r="Q91" s="71"/>
      <c r="R91" s="71"/>
      <c r="S91" s="71"/>
      <c r="T91" s="71"/>
      <c r="U91" s="72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8" t="s">
        <v>125</v>
      </c>
      <c r="AU91" s="18" t="s">
        <v>82</v>
      </c>
    </row>
    <row r="92" s="2" customFormat="1">
      <c r="A92" s="37"/>
      <c r="B92" s="38"/>
      <c r="C92" s="37"/>
      <c r="D92" s="176" t="s">
        <v>142</v>
      </c>
      <c r="E92" s="37"/>
      <c r="F92" s="191" t="s">
        <v>442</v>
      </c>
      <c r="G92" s="37"/>
      <c r="H92" s="37"/>
      <c r="I92" s="178"/>
      <c r="J92" s="37"/>
      <c r="K92" s="37"/>
      <c r="L92" s="38"/>
      <c r="M92" s="179"/>
      <c r="N92" s="180"/>
      <c r="O92" s="71"/>
      <c r="P92" s="71"/>
      <c r="Q92" s="71"/>
      <c r="R92" s="71"/>
      <c r="S92" s="71"/>
      <c r="T92" s="71"/>
      <c r="U92" s="72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8" t="s">
        <v>142</v>
      </c>
      <c r="AU92" s="18" t="s">
        <v>82</v>
      </c>
    </row>
    <row r="93" s="13" customFormat="1">
      <c r="A93" s="13"/>
      <c r="B93" s="183"/>
      <c r="C93" s="13"/>
      <c r="D93" s="176" t="s">
        <v>129</v>
      </c>
      <c r="E93" s="184" t="s">
        <v>3</v>
      </c>
      <c r="F93" s="185" t="s">
        <v>386</v>
      </c>
      <c r="G93" s="13"/>
      <c r="H93" s="186">
        <v>40</v>
      </c>
      <c r="I93" s="187"/>
      <c r="J93" s="13"/>
      <c r="K93" s="13"/>
      <c r="L93" s="183"/>
      <c r="M93" s="188"/>
      <c r="N93" s="189"/>
      <c r="O93" s="189"/>
      <c r="P93" s="189"/>
      <c r="Q93" s="189"/>
      <c r="R93" s="189"/>
      <c r="S93" s="189"/>
      <c r="T93" s="189"/>
      <c r="U93" s="190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4" t="s">
        <v>129</v>
      </c>
      <c r="AU93" s="184" t="s">
        <v>82</v>
      </c>
      <c r="AV93" s="13" t="s">
        <v>82</v>
      </c>
      <c r="AW93" s="13" t="s">
        <v>34</v>
      </c>
      <c r="AX93" s="13" t="s">
        <v>80</v>
      </c>
      <c r="AY93" s="184" t="s">
        <v>116</v>
      </c>
    </row>
    <row r="94" s="2" customFormat="1" ht="16.5" customHeight="1">
      <c r="A94" s="37"/>
      <c r="B94" s="162"/>
      <c r="C94" s="163" t="s">
        <v>80</v>
      </c>
      <c r="D94" s="163" t="s">
        <v>118</v>
      </c>
      <c r="E94" s="164" t="s">
        <v>119</v>
      </c>
      <c r="F94" s="165" t="s">
        <v>120</v>
      </c>
      <c r="G94" s="166" t="s">
        <v>121</v>
      </c>
      <c r="H94" s="167">
        <v>0.014999999999999999</v>
      </c>
      <c r="I94" s="168"/>
      <c r="J94" s="169">
        <f>ROUND(I94*H94,2)</f>
        <v>0</v>
      </c>
      <c r="K94" s="165" t="s">
        <v>122</v>
      </c>
      <c r="L94" s="38"/>
      <c r="M94" s="170" t="s">
        <v>3</v>
      </c>
      <c r="N94" s="171" t="s">
        <v>43</v>
      </c>
      <c r="O94" s="71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2">
        <f>S94*H94</f>
        <v>0</v>
      </c>
      <c r="U94" s="173" t="s">
        <v>3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74" t="s">
        <v>123</v>
      </c>
      <c r="AT94" s="174" t="s">
        <v>118</v>
      </c>
      <c r="AU94" s="174" t="s">
        <v>82</v>
      </c>
      <c r="AY94" s="18" t="s">
        <v>116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18" t="s">
        <v>80</v>
      </c>
      <c r="BK94" s="175">
        <f>ROUND(I94*H94,2)</f>
        <v>0</v>
      </c>
      <c r="BL94" s="18" t="s">
        <v>123</v>
      </c>
      <c r="BM94" s="174" t="s">
        <v>443</v>
      </c>
    </row>
    <row r="95" s="2" customFormat="1">
      <c r="A95" s="37"/>
      <c r="B95" s="38"/>
      <c r="C95" s="37"/>
      <c r="D95" s="176" t="s">
        <v>125</v>
      </c>
      <c r="E95" s="37"/>
      <c r="F95" s="177" t="s">
        <v>126</v>
      </c>
      <c r="G95" s="37"/>
      <c r="H95" s="37"/>
      <c r="I95" s="178"/>
      <c r="J95" s="37"/>
      <c r="K95" s="37"/>
      <c r="L95" s="38"/>
      <c r="M95" s="179"/>
      <c r="N95" s="180"/>
      <c r="O95" s="71"/>
      <c r="P95" s="71"/>
      <c r="Q95" s="71"/>
      <c r="R95" s="71"/>
      <c r="S95" s="71"/>
      <c r="T95" s="71"/>
      <c r="U95" s="72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8" t="s">
        <v>125</v>
      </c>
      <c r="AU95" s="18" t="s">
        <v>82</v>
      </c>
    </row>
    <row r="96" s="2" customFormat="1">
      <c r="A96" s="37"/>
      <c r="B96" s="38"/>
      <c r="C96" s="37"/>
      <c r="D96" s="181" t="s">
        <v>127</v>
      </c>
      <c r="E96" s="37"/>
      <c r="F96" s="182" t="s">
        <v>128</v>
      </c>
      <c r="G96" s="37"/>
      <c r="H96" s="37"/>
      <c r="I96" s="178"/>
      <c r="J96" s="37"/>
      <c r="K96" s="37"/>
      <c r="L96" s="38"/>
      <c r="M96" s="179"/>
      <c r="N96" s="180"/>
      <c r="O96" s="71"/>
      <c r="P96" s="71"/>
      <c r="Q96" s="71"/>
      <c r="R96" s="71"/>
      <c r="S96" s="71"/>
      <c r="T96" s="71"/>
      <c r="U96" s="72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8" t="s">
        <v>127</v>
      </c>
      <c r="AU96" s="18" t="s">
        <v>82</v>
      </c>
    </row>
    <row r="97" s="13" customFormat="1">
      <c r="A97" s="13"/>
      <c r="B97" s="183"/>
      <c r="C97" s="13"/>
      <c r="D97" s="176" t="s">
        <v>129</v>
      </c>
      <c r="E97" s="184" t="s">
        <v>3</v>
      </c>
      <c r="F97" s="185" t="s">
        <v>444</v>
      </c>
      <c r="G97" s="13"/>
      <c r="H97" s="186">
        <v>0.014999999999999999</v>
      </c>
      <c r="I97" s="187"/>
      <c r="J97" s="13"/>
      <c r="K97" s="13"/>
      <c r="L97" s="183"/>
      <c r="M97" s="188"/>
      <c r="N97" s="189"/>
      <c r="O97" s="189"/>
      <c r="P97" s="189"/>
      <c r="Q97" s="189"/>
      <c r="R97" s="189"/>
      <c r="S97" s="189"/>
      <c r="T97" s="189"/>
      <c r="U97" s="190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129</v>
      </c>
      <c r="AU97" s="184" t="s">
        <v>82</v>
      </c>
      <c r="AV97" s="13" t="s">
        <v>82</v>
      </c>
      <c r="AW97" s="13" t="s">
        <v>34</v>
      </c>
      <c r="AX97" s="13" t="s">
        <v>80</v>
      </c>
      <c r="AY97" s="184" t="s">
        <v>116</v>
      </c>
    </row>
    <row r="98" s="2" customFormat="1" ht="16.5" customHeight="1">
      <c r="A98" s="37"/>
      <c r="B98" s="162"/>
      <c r="C98" s="163" t="s">
        <v>137</v>
      </c>
      <c r="D98" s="163" t="s">
        <v>118</v>
      </c>
      <c r="E98" s="164" t="s">
        <v>131</v>
      </c>
      <c r="F98" s="165" t="s">
        <v>132</v>
      </c>
      <c r="G98" s="166" t="s">
        <v>121</v>
      </c>
      <c r="H98" s="167">
        <v>0.014999999999999999</v>
      </c>
      <c r="I98" s="168"/>
      <c r="J98" s="169">
        <f>ROUND(I98*H98,2)</f>
        <v>0</v>
      </c>
      <c r="K98" s="165" t="s">
        <v>122</v>
      </c>
      <c r="L98" s="38"/>
      <c r="M98" s="170" t="s">
        <v>3</v>
      </c>
      <c r="N98" s="171" t="s">
        <v>43</v>
      </c>
      <c r="O98" s="71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2">
        <f>S98*H98</f>
        <v>0</v>
      </c>
      <c r="U98" s="173" t="s">
        <v>3</v>
      </c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74" t="s">
        <v>123</v>
      </c>
      <c r="AT98" s="174" t="s">
        <v>118</v>
      </c>
      <c r="AU98" s="174" t="s">
        <v>82</v>
      </c>
      <c r="AY98" s="18" t="s">
        <v>116</v>
      </c>
      <c r="BE98" s="175">
        <f>IF(N98="základní",J98,0)</f>
        <v>0</v>
      </c>
      <c r="BF98" s="175">
        <f>IF(N98="snížená",J98,0)</f>
        <v>0</v>
      </c>
      <c r="BG98" s="175">
        <f>IF(N98="zákl. přenesená",J98,0)</f>
        <v>0</v>
      </c>
      <c r="BH98" s="175">
        <f>IF(N98="sníž. přenesená",J98,0)</f>
        <v>0</v>
      </c>
      <c r="BI98" s="175">
        <f>IF(N98="nulová",J98,0)</f>
        <v>0</v>
      </c>
      <c r="BJ98" s="18" t="s">
        <v>80</v>
      </c>
      <c r="BK98" s="175">
        <f>ROUND(I98*H98,2)</f>
        <v>0</v>
      </c>
      <c r="BL98" s="18" t="s">
        <v>123</v>
      </c>
      <c r="BM98" s="174" t="s">
        <v>445</v>
      </c>
    </row>
    <row r="99" s="2" customFormat="1">
      <c r="A99" s="37"/>
      <c r="B99" s="38"/>
      <c r="C99" s="37"/>
      <c r="D99" s="176" t="s">
        <v>125</v>
      </c>
      <c r="E99" s="37"/>
      <c r="F99" s="177" t="s">
        <v>134</v>
      </c>
      <c r="G99" s="37"/>
      <c r="H99" s="37"/>
      <c r="I99" s="178"/>
      <c r="J99" s="37"/>
      <c r="K99" s="37"/>
      <c r="L99" s="38"/>
      <c r="M99" s="179"/>
      <c r="N99" s="180"/>
      <c r="O99" s="71"/>
      <c r="P99" s="71"/>
      <c r="Q99" s="71"/>
      <c r="R99" s="71"/>
      <c r="S99" s="71"/>
      <c r="T99" s="71"/>
      <c r="U99" s="72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8" t="s">
        <v>125</v>
      </c>
      <c r="AU99" s="18" t="s">
        <v>82</v>
      </c>
    </row>
    <row r="100" s="2" customFormat="1">
      <c r="A100" s="37"/>
      <c r="B100" s="38"/>
      <c r="C100" s="37"/>
      <c r="D100" s="181" t="s">
        <v>127</v>
      </c>
      <c r="E100" s="37"/>
      <c r="F100" s="182" t="s">
        <v>135</v>
      </c>
      <c r="G100" s="37"/>
      <c r="H100" s="37"/>
      <c r="I100" s="178"/>
      <c r="J100" s="37"/>
      <c r="K100" s="37"/>
      <c r="L100" s="38"/>
      <c r="M100" s="179"/>
      <c r="N100" s="180"/>
      <c r="O100" s="71"/>
      <c r="P100" s="71"/>
      <c r="Q100" s="71"/>
      <c r="R100" s="71"/>
      <c r="S100" s="71"/>
      <c r="T100" s="71"/>
      <c r="U100" s="72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8" t="s">
        <v>127</v>
      </c>
      <c r="AU100" s="18" t="s">
        <v>82</v>
      </c>
    </row>
    <row r="101" s="13" customFormat="1">
      <c r="A101" s="13"/>
      <c r="B101" s="183"/>
      <c r="C101" s="13"/>
      <c r="D101" s="176" t="s">
        <v>129</v>
      </c>
      <c r="E101" s="184" t="s">
        <v>3</v>
      </c>
      <c r="F101" s="185" t="s">
        <v>446</v>
      </c>
      <c r="G101" s="13"/>
      <c r="H101" s="186">
        <v>0.014999999999999999</v>
      </c>
      <c r="I101" s="187"/>
      <c r="J101" s="13"/>
      <c r="K101" s="13"/>
      <c r="L101" s="183"/>
      <c r="M101" s="188"/>
      <c r="N101" s="189"/>
      <c r="O101" s="189"/>
      <c r="P101" s="189"/>
      <c r="Q101" s="189"/>
      <c r="R101" s="189"/>
      <c r="S101" s="189"/>
      <c r="T101" s="189"/>
      <c r="U101" s="190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129</v>
      </c>
      <c r="AU101" s="184" t="s">
        <v>82</v>
      </c>
      <c r="AV101" s="13" t="s">
        <v>82</v>
      </c>
      <c r="AW101" s="13" t="s">
        <v>34</v>
      </c>
      <c r="AX101" s="13" t="s">
        <v>80</v>
      </c>
      <c r="AY101" s="184" t="s">
        <v>116</v>
      </c>
    </row>
    <row r="102" s="2" customFormat="1" ht="21.75" customHeight="1">
      <c r="A102" s="37"/>
      <c r="B102" s="162"/>
      <c r="C102" s="163" t="s">
        <v>123</v>
      </c>
      <c r="D102" s="163" t="s">
        <v>118</v>
      </c>
      <c r="E102" s="164" t="s">
        <v>138</v>
      </c>
      <c r="F102" s="165" t="s">
        <v>139</v>
      </c>
      <c r="G102" s="166" t="s">
        <v>121</v>
      </c>
      <c r="H102" s="167">
        <v>0.014999999999999999</v>
      </c>
      <c r="I102" s="168"/>
      <c r="J102" s="169">
        <f>ROUND(I102*H102,2)</f>
        <v>0</v>
      </c>
      <c r="K102" s="165" t="s">
        <v>3</v>
      </c>
      <c r="L102" s="38"/>
      <c r="M102" s="170" t="s">
        <v>3</v>
      </c>
      <c r="N102" s="171" t="s">
        <v>43</v>
      </c>
      <c r="O102" s="71"/>
      <c r="P102" s="172">
        <f>O102*H102</f>
        <v>0</v>
      </c>
      <c r="Q102" s="172">
        <v>0</v>
      </c>
      <c r="R102" s="172">
        <f>Q102*H102</f>
        <v>0</v>
      </c>
      <c r="S102" s="172">
        <v>0</v>
      </c>
      <c r="T102" s="172">
        <f>S102*H102</f>
        <v>0</v>
      </c>
      <c r="U102" s="173" t="s">
        <v>3</v>
      </c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74" t="s">
        <v>123</v>
      </c>
      <c r="AT102" s="174" t="s">
        <v>118</v>
      </c>
      <c r="AU102" s="174" t="s">
        <v>82</v>
      </c>
      <c r="AY102" s="18" t="s">
        <v>116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18" t="s">
        <v>80</v>
      </c>
      <c r="BK102" s="175">
        <f>ROUND(I102*H102,2)</f>
        <v>0</v>
      </c>
      <c r="BL102" s="18" t="s">
        <v>123</v>
      </c>
      <c r="BM102" s="174" t="s">
        <v>447</v>
      </c>
    </row>
    <row r="103" s="2" customFormat="1">
      <c r="A103" s="37"/>
      <c r="B103" s="38"/>
      <c r="C103" s="37"/>
      <c r="D103" s="176" t="s">
        <v>125</v>
      </c>
      <c r="E103" s="37"/>
      <c r="F103" s="177" t="s">
        <v>141</v>
      </c>
      <c r="G103" s="37"/>
      <c r="H103" s="37"/>
      <c r="I103" s="178"/>
      <c r="J103" s="37"/>
      <c r="K103" s="37"/>
      <c r="L103" s="38"/>
      <c r="M103" s="179"/>
      <c r="N103" s="180"/>
      <c r="O103" s="71"/>
      <c r="P103" s="71"/>
      <c r="Q103" s="71"/>
      <c r="R103" s="71"/>
      <c r="S103" s="71"/>
      <c r="T103" s="71"/>
      <c r="U103" s="72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8" t="s">
        <v>125</v>
      </c>
      <c r="AU103" s="18" t="s">
        <v>82</v>
      </c>
    </row>
    <row r="104" s="2" customFormat="1">
      <c r="A104" s="37"/>
      <c r="B104" s="38"/>
      <c r="C104" s="37"/>
      <c r="D104" s="176" t="s">
        <v>142</v>
      </c>
      <c r="E104" s="37"/>
      <c r="F104" s="191" t="s">
        <v>143</v>
      </c>
      <c r="G104" s="37"/>
      <c r="H104" s="37"/>
      <c r="I104" s="178"/>
      <c r="J104" s="37"/>
      <c r="K104" s="37"/>
      <c r="L104" s="38"/>
      <c r="M104" s="179"/>
      <c r="N104" s="180"/>
      <c r="O104" s="71"/>
      <c r="P104" s="71"/>
      <c r="Q104" s="71"/>
      <c r="R104" s="71"/>
      <c r="S104" s="71"/>
      <c r="T104" s="71"/>
      <c r="U104" s="72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8" t="s">
        <v>142</v>
      </c>
      <c r="AU104" s="18" t="s">
        <v>82</v>
      </c>
    </row>
    <row r="105" s="13" customFormat="1">
      <c r="A105" s="13"/>
      <c r="B105" s="183"/>
      <c r="C105" s="13"/>
      <c r="D105" s="176" t="s">
        <v>129</v>
      </c>
      <c r="E105" s="184" t="s">
        <v>3</v>
      </c>
      <c r="F105" s="185" t="s">
        <v>446</v>
      </c>
      <c r="G105" s="13"/>
      <c r="H105" s="186">
        <v>0.014999999999999999</v>
      </c>
      <c r="I105" s="187"/>
      <c r="J105" s="13"/>
      <c r="K105" s="13"/>
      <c r="L105" s="183"/>
      <c r="M105" s="188"/>
      <c r="N105" s="189"/>
      <c r="O105" s="189"/>
      <c r="P105" s="189"/>
      <c r="Q105" s="189"/>
      <c r="R105" s="189"/>
      <c r="S105" s="189"/>
      <c r="T105" s="189"/>
      <c r="U105" s="190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129</v>
      </c>
      <c r="AU105" s="184" t="s">
        <v>82</v>
      </c>
      <c r="AV105" s="13" t="s">
        <v>82</v>
      </c>
      <c r="AW105" s="13" t="s">
        <v>34</v>
      </c>
      <c r="AX105" s="13" t="s">
        <v>80</v>
      </c>
      <c r="AY105" s="184" t="s">
        <v>116</v>
      </c>
    </row>
    <row r="106" s="2" customFormat="1" ht="16.5" customHeight="1">
      <c r="A106" s="37"/>
      <c r="B106" s="162"/>
      <c r="C106" s="163" t="s">
        <v>144</v>
      </c>
      <c r="D106" s="163" t="s">
        <v>118</v>
      </c>
      <c r="E106" s="164" t="s">
        <v>448</v>
      </c>
      <c r="F106" s="165" t="s">
        <v>449</v>
      </c>
      <c r="G106" s="166" t="s">
        <v>147</v>
      </c>
      <c r="H106" s="167">
        <v>17</v>
      </c>
      <c r="I106" s="168"/>
      <c r="J106" s="169">
        <f>ROUND(I106*H106,2)</f>
        <v>0</v>
      </c>
      <c r="K106" s="165" t="s">
        <v>122</v>
      </c>
      <c r="L106" s="38"/>
      <c r="M106" s="170" t="s">
        <v>3</v>
      </c>
      <c r="N106" s="171" t="s">
        <v>43</v>
      </c>
      <c r="O106" s="71"/>
      <c r="P106" s="172">
        <f>O106*H106</f>
        <v>0</v>
      </c>
      <c r="Q106" s="172">
        <v>0</v>
      </c>
      <c r="R106" s="172">
        <f>Q106*H106</f>
        <v>0</v>
      </c>
      <c r="S106" s="172">
        <v>0</v>
      </c>
      <c r="T106" s="172">
        <f>S106*H106</f>
        <v>0</v>
      </c>
      <c r="U106" s="173" t="s">
        <v>3</v>
      </c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74" t="s">
        <v>123</v>
      </c>
      <c r="AT106" s="174" t="s">
        <v>118</v>
      </c>
      <c r="AU106" s="174" t="s">
        <v>82</v>
      </c>
      <c r="AY106" s="18" t="s">
        <v>116</v>
      </c>
      <c r="BE106" s="175">
        <f>IF(N106="základní",J106,0)</f>
        <v>0</v>
      </c>
      <c r="BF106" s="175">
        <f>IF(N106="snížená",J106,0)</f>
        <v>0</v>
      </c>
      <c r="BG106" s="175">
        <f>IF(N106="zákl. přenesená",J106,0)</f>
        <v>0</v>
      </c>
      <c r="BH106" s="175">
        <f>IF(N106="sníž. přenesená",J106,0)</f>
        <v>0</v>
      </c>
      <c r="BI106" s="175">
        <f>IF(N106="nulová",J106,0)</f>
        <v>0</v>
      </c>
      <c r="BJ106" s="18" t="s">
        <v>80</v>
      </c>
      <c r="BK106" s="175">
        <f>ROUND(I106*H106,2)</f>
        <v>0</v>
      </c>
      <c r="BL106" s="18" t="s">
        <v>123</v>
      </c>
      <c r="BM106" s="174" t="s">
        <v>450</v>
      </c>
    </row>
    <row r="107" s="2" customFormat="1">
      <c r="A107" s="37"/>
      <c r="B107" s="38"/>
      <c r="C107" s="37"/>
      <c r="D107" s="176" t="s">
        <v>125</v>
      </c>
      <c r="E107" s="37"/>
      <c r="F107" s="177" t="s">
        <v>451</v>
      </c>
      <c r="G107" s="37"/>
      <c r="H107" s="37"/>
      <c r="I107" s="178"/>
      <c r="J107" s="37"/>
      <c r="K107" s="37"/>
      <c r="L107" s="38"/>
      <c r="M107" s="179"/>
      <c r="N107" s="180"/>
      <c r="O107" s="71"/>
      <c r="P107" s="71"/>
      <c r="Q107" s="71"/>
      <c r="R107" s="71"/>
      <c r="S107" s="71"/>
      <c r="T107" s="71"/>
      <c r="U107" s="72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8" t="s">
        <v>125</v>
      </c>
      <c r="AU107" s="18" t="s">
        <v>82</v>
      </c>
    </row>
    <row r="108" s="2" customFormat="1">
      <c r="A108" s="37"/>
      <c r="B108" s="38"/>
      <c r="C108" s="37"/>
      <c r="D108" s="181" t="s">
        <v>127</v>
      </c>
      <c r="E108" s="37"/>
      <c r="F108" s="182" t="s">
        <v>452</v>
      </c>
      <c r="G108" s="37"/>
      <c r="H108" s="37"/>
      <c r="I108" s="178"/>
      <c r="J108" s="37"/>
      <c r="K108" s="37"/>
      <c r="L108" s="38"/>
      <c r="M108" s="179"/>
      <c r="N108" s="180"/>
      <c r="O108" s="71"/>
      <c r="P108" s="71"/>
      <c r="Q108" s="71"/>
      <c r="R108" s="71"/>
      <c r="S108" s="71"/>
      <c r="T108" s="71"/>
      <c r="U108" s="72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8" t="s">
        <v>127</v>
      </c>
      <c r="AU108" s="18" t="s">
        <v>82</v>
      </c>
    </row>
    <row r="109" s="13" customFormat="1">
      <c r="A109" s="13"/>
      <c r="B109" s="183"/>
      <c r="C109" s="13"/>
      <c r="D109" s="176" t="s">
        <v>129</v>
      </c>
      <c r="E109" s="184" t="s">
        <v>3</v>
      </c>
      <c r="F109" s="185" t="s">
        <v>453</v>
      </c>
      <c r="G109" s="13"/>
      <c r="H109" s="186">
        <v>17</v>
      </c>
      <c r="I109" s="187"/>
      <c r="J109" s="13"/>
      <c r="K109" s="13"/>
      <c r="L109" s="183"/>
      <c r="M109" s="188"/>
      <c r="N109" s="189"/>
      <c r="O109" s="189"/>
      <c r="P109" s="189"/>
      <c r="Q109" s="189"/>
      <c r="R109" s="189"/>
      <c r="S109" s="189"/>
      <c r="T109" s="189"/>
      <c r="U109" s="190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129</v>
      </c>
      <c r="AU109" s="184" t="s">
        <v>82</v>
      </c>
      <c r="AV109" s="13" t="s">
        <v>82</v>
      </c>
      <c r="AW109" s="13" t="s">
        <v>34</v>
      </c>
      <c r="AX109" s="13" t="s">
        <v>80</v>
      </c>
      <c r="AY109" s="184" t="s">
        <v>116</v>
      </c>
    </row>
    <row r="110" s="2" customFormat="1" ht="16.5" customHeight="1">
      <c r="A110" s="37"/>
      <c r="B110" s="162"/>
      <c r="C110" s="163" t="s">
        <v>82</v>
      </c>
      <c r="D110" s="163" t="s">
        <v>118</v>
      </c>
      <c r="E110" s="164" t="s">
        <v>145</v>
      </c>
      <c r="F110" s="165" t="s">
        <v>146</v>
      </c>
      <c r="G110" s="166" t="s">
        <v>147</v>
      </c>
      <c r="H110" s="167">
        <v>30</v>
      </c>
      <c r="I110" s="168"/>
      <c r="J110" s="169">
        <f>ROUND(I110*H110,2)</f>
        <v>0</v>
      </c>
      <c r="K110" s="165" t="s">
        <v>122</v>
      </c>
      <c r="L110" s="38"/>
      <c r="M110" s="170" t="s">
        <v>3</v>
      </c>
      <c r="N110" s="171" t="s">
        <v>43</v>
      </c>
      <c r="O110" s="71"/>
      <c r="P110" s="172">
        <f>O110*H110</f>
        <v>0</v>
      </c>
      <c r="Q110" s="172">
        <v>0</v>
      </c>
      <c r="R110" s="172">
        <f>Q110*H110</f>
        <v>0</v>
      </c>
      <c r="S110" s="172">
        <v>0</v>
      </c>
      <c r="T110" s="172">
        <f>S110*H110</f>
        <v>0</v>
      </c>
      <c r="U110" s="173" t="s">
        <v>3</v>
      </c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74" t="s">
        <v>123</v>
      </c>
      <c r="AT110" s="174" t="s">
        <v>118</v>
      </c>
      <c r="AU110" s="174" t="s">
        <v>82</v>
      </c>
      <c r="AY110" s="18" t="s">
        <v>116</v>
      </c>
      <c r="BE110" s="175">
        <f>IF(N110="základní",J110,0)</f>
        <v>0</v>
      </c>
      <c r="BF110" s="175">
        <f>IF(N110="snížená",J110,0)</f>
        <v>0</v>
      </c>
      <c r="BG110" s="175">
        <f>IF(N110="zákl. přenesená",J110,0)</f>
        <v>0</v>
      </c>
      <c r="BH110" s="175">
        <f>IF(N110="sníž. přenesená",J110,0)</f>
        <v>0</v>
      </c>
      <c r="BI110" s="175">
        <f>IF(N110="nulová",J110,0)</f>
        <v>0</v>
      </c>
      <c r="BJ110" s="18" t="s">
        <v>80</v>
      </c>
      <c r="BK110" s="175">
        <f>ROUND(I110*H110,2)</f>
        <v>0</v>
      </c>
      <c r="BL110" s="18" t="s">
        <v>123</v>
      </c>
      <c r="BM110" s="174" t="s">
        <v>454</v>
      </c>
    </row>
    <row r="111" s="2" customFormat="1">
      <c r="A111" s="37"/>
      <c r="B111" s="38"/>
      <c r="C111" s="37"/>
      <c r="D111" s="176" t="s">
        <v>125</v>
      </c>
      <c r="E111" s="37"/>
      <c r="F111" s="177" t="s">
        <v>149</v>
      </c>
      <c r="G111" s="37"/>
      <c r="H111" s="37"/>
      <c r="I111" s="178"/>
      <c r="J111" s="37"/>
      <c r="K111" s="37"/>
      <c r="L111" s="38"/>
      <c r="M111" s="179"/>
      <c r="N111" s="180"/>
      <c r="O111" s="71"/>
      <c r="P111" s="71"/>
      <c r="Q111" s="71"/>
      <c r="R111" s="71"/>
      <c r="S111" s="71"/>
      <c r="T111" s="71"/>
      <c r="U111" s="72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8" t="s">
        <v>125</v>
      </c>
      <c r="AU111" s="18" t="s">
        <v>82</v>
      </c>
    </row>
    <row r="112" s="2" customFormat="1">
      <c r="A112" s="37"/>
      <c r="B112" s="38"/>
      <c r="C112" s="37"/>
      <c r="D112" s="181" t="s">
        <v>127</v>
      </c>
      <c r="E112" s="37"/>
      <c r="F112" s="182" t="s">
        <v>150</v>
      </c>
      <c r="G112" s="37"/>
      <c r="H112" s="37"/>
      <c r="I112" s="178"/>
      <c r="J112" s="37"/>
      <c r="K112" s="37"/>
      <c r="L112" s="38"/>
      <c r="M112" s="179"/>
      <c r="N112" s="180"/>
      <c r="O112" s="71"/>
      <c r="P112" s="71"/>
      <c r="Q112" s="71"/>
      <c r="R112" s="71"/>
      <c r="S112" s="71"/>
      <c r="T112" s="71"/>
      <c r="U112" s="72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8" t="s">
        <v>127</v>
      </c>
      <c r="AU112" s="18" t="s">
        <v>82</v>
      </c>
    </row>
    <row r="113" s="13" customFormat="1">
      <c r="A113" s="13"/>
      <c r="B113" s="183"/>
      <c r="C113" s="13"/>
      <c r="D113" s="176" t="s">
        <v>129</v>
      </c>
      <c r="E113" s="184" t="s">
        <v>3</v>
      </c>
      <c r="F113" s="185" t="s">
        <v>455</v>
      </c>
      <c r="G113" s="13"/>
      <c r="H113" s="186">
        <v>30</v>
      </c>
      <c r="I113" s="187"/>
      <c r="J113" s="13"/>
      <c r="K113" s="13"/>
      <c r="L113" s="183"/>
      <c r="M113" s="188"/>
      <c r="N113" s="189"/>
      <c r="O113" s="189"/>
      <c r="P113" s="189"/>
      <c r="Q113" s="189"/>
      <c r="R113" s="189"/>
      <c r="S113" s="189"/>
      <c r="T113" s="189"/>
      <c r="U113" s="190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129</v>
      </c>
      <c r="AU113" s="184" t="s">
        <v>82</v>
      </c>
      <c r="AV113" s="13" t="s">
        <v>82</v>
      </c>
      <c r="AW113" s="13" t="s">
        <v>34</v>
      </c>
      <c r="AX113" s="13" t="s">
        <v>80</v>
      </c>
      <c r="AY113" s="184" t="s">
        <v>116</v>
      </c>
    </row>
    <row r="114" s="2" customFormat="1" ht="16.5" customHeight="1">
      <c r="A114" s="37"/>
      <c r="B114" s="162"/>
      <c r="C114" s="163" t="s">
        <v>152</v>
      </c>
      <c r="D114" s="163" t="s">
        <v>118</v>
      </c>
      <c r="E114" s="164" t="s">
        <v>153</v>
      </c>
      <c r="F114" s="165" t="s">
        <v>154</v>
      </c>
      <c r="G114" s="166" t="s">
        <v>147</v>
      </c>
      <c r="H114" s="167">
        <v>1.8899999999999999</v>
      </c>
      <c r="I114" s="168"/>
      <c r="J114" s="169">
        <f>ROUND(I114*H114,2)</f>
        <v>0</v>
      </c>
      <c r="K114" s="165" t="s">
        <v>122</v>
      </c>
      <c r="L114" s="38"/>
      <c r="M114" s="170" t="s">
        <v>3</v>
      </c>
      <c r="N114" s="171" t="s">
        <v>43</v>
      </c>
      <c r="O114" s="71"/>
      <c r="P114" s="172">
        <f>O114*H114</f>
        <v>0</v>
      </c>
      <c r="Q114" s="172">
        <v>2.6770200000000002</v>
      </c>
      <c r="R114" s="172">
        <f>Q114*H114</f>
        <v>5.0595677999999999</v>
      </c>
      <c r="S114" s="172">
        <v>0</v>
      </c>
      <c r="T114" s="172">
        <f>S114*H114</f>
        <v>0</v>
      </c>
      <c r="U114" s="173" t="s">
        <v>3</v>
      </c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74" t="s">
        <v>123</v>
      </c>
      <c r="AT114" s="174" t="s">
        <v>118</v>
      </c>
      <c r="AU114" s="174" t="s">
        <v>82</v>
      </c>
      <c r="AY114" s="18" t="s">
        <v>116</v>
      </c>
      <c r="BE114" s="175">
        <f>IF(N114="základní",J114,0)</f>
        <v>0</v>
      </c>
      <c r="BF114" s="175">
        <f>IF(N114="snížená",J114,0)</f>
        <v>0</v>
      </c>
      <c r="BG114" s="175">
        <f>IF(N114="zákl. přenesená",J114,0)</f>
        <v>0</v>
      </c>
      <c r="BH114" s="175">
        <f>IF(N114="sníž. přenesená",J114,0)</f>
        <v>0</v>
      </c>
      <c r="BI114" s="175">
        <f>IF(N114="nulová",J114,0)</f>
        <v>0</v>
      </c>
      <c r="BJ114" s="18" t="s">
        <v>80</v>
      </c>
      <c r="BK114" s="175">
        <f>ROUND(I114*H114,2)</f>
        <v>0</v>
      </c>
      <c r="BL114" s="18" t="s">
        <v>123</v>
      </c>
      <c r="BM114" s="174" t="s">
        <v>456</v>
      </c>
    </row>
    <row r="115" s="2" customFormat="1">
      <c r="A115" s="37"/>
      <c r="B115" s="38"/>
      <c r="C115" s="37"/>
      <c r="D115" s="176" t="s">
        <v>125</v>
      </c>
      <c r="E115" s="37"/>
      <c r="F115" s="177" t="s">
        <v>156</v>
      </c>
      <c r="G115" s="37"/>
      <c r="H115" s="37"/>
      <c r="I115" s="178"/>
      <c r="J115" s="37"/>
      <c r="K115" s="37"/>
      <c r="L115" s="38"/>
      <c r="M115" s="179"/>
      <c r="N115" s="180"/>
      <c r="O115" s="71"/>
      <c r="P115" s="71"/>
      <c r="Q115" s="71"/>
      <c r="R115" s="71"/>
      <c r="S115" s="71"/>
      <c r="T115" s="71"/>
      <c r="U115" s="72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8" t="s">
        <v>125</v>
      </c>
      <c r="AU115" s="18" t="s">
        <v>82</v>
      </c>
    </row>
    <row r="116" s="2" customFormat="1">
      <c r="A116" s="37"/>
      <c r="B116" s="38"/>
      <c r="C116" s="37"/>
      <c r="D116" s="181" t="s">
        <v>127</v>
      </c>
      <c r="E116" s="37"/>
      <c r="F116" s="182" t="s">
        <v>157</v>
      </c>
      <c r="G116" s="37"/>
      <c r="H116" s="37"/>
      <c r="I116" s="178"/>
      <c r="J116" s="37"/>
      <c r="K116" s="37"/>
      <c r="L116" s="38"/>
      <c r="M116" s="179"/>
      <c r="N116" s="180"/>
      <c r="O116" s="71"/>
      <c r="P116" s="71"/>
      <c r="Q116" s="71"/>
      <c r="R116" s="71"/>
      <c r="S116" s="71"/>
      <c r="T116" s="71"/>
      <c r="U116" s="72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8" t="s">
        <v>127</v>
      </c>
      <c r="AU116" s="18" t="s">
        <v>82</v>
      </c>
    </row>
    <row r="117" s="2" customFormat="1">
      <c r="A117" s="37"/>
      <c r="B117" s="38"/>
      <c r="C117" s="37"/>
      <c r="D117" s="176" t="s">
        <v>142</v>
      </c>
      <c r="E117" s="37"/>
      <c r="F117" s="191" t="s">
        <v>158</v>
      </c>
      <c r="G117" s="37"/>
      <c r="H117" s="37"/>
      <c r="I117" s="178"/>
      <c r="J117" s="37"/>
      <c r="K117" s="37"/>
      <c r="L117" s="38"/>
      <c r="M117" s="179"/>
      <c r="N117" s="180"/>
      <c r="O117" s="71"/>
      <c r="P117" s="71"/>
      <c r="Q117" s="71"/>
      <c r="R117" s="71"/>
      <c r="S117" s="71"/>
      <c r="T117" s="71"/>
      <c r="U117" s="72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142</v>
      </c>
      <c r="AU117" s="18" t="s">
        <v>82</v>
      </c>
    </row>
    <row r="118" s="13" customFormat="1">
      <c r="A118" s="13"/>
      <c r="B118" s="183"/>
      <c r="C118" s="13"/>
      <c r="D118" s="176" t="s">
        <v>129</v>
      </c>
      <c r="E118" s="184" t="s">
        <v>3</v>
      </c>
      <c r="F118" s="185" t="s">
        <v>457</v>
      </c>
      <c r="G118" s="13"/>
      <c r="H118" s="186">
        <v>1.8899999999999999</v>
      </c>
      <c r="I118" s="187"/>
      <c r="J118" s="13"/>
      <c r="K118" s="13"/>
      <c r="L118" s="183"/>
      <c r="M118" s="188"/>
      <c r="N118" s="189"/>
      <c r="O118" s="189"/>
      <c r="P118" s="189"/>
      <c r="Q118" s="189"/>
      <c r="R118" s="189"/>
      <c r="S118" s="189"/>
      <c r="T118" s="189"/>
      <c r="U118" s="190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129</v>
      </c>
      <c r="AU118" s="184" t="s">
        <v>82</v>
      </c>
      <c r="AV118" s="13" t="s">
        <v>82</v>
      </c>
      <c r="AW118" s="13" t="s">
        <v>34</v>
      </c>
      <c r="AX118" s="13" t="s">
        <v>80</v>
      </c>
      <c r="AY118" s="184" t="s">
        <v>116</v>
      </c>
    </row>
    <row r="119" s="2" customFormat="1" ht="16.5" customHeight="1">
      <c r="A119" s="37"/>
      <c r="B119" s="162"/>
      <c r="C119" s="163" t="s">
        <v>226</v>
      </c>
      <c r="D119" s="163" t="s">
        <v>118</v>
      </c>
      <c r="E119" s="164" t="s">
        <v>168</v>
      </c>
      <c r="F119" s="165" t="s">
        <v>169</v>
      </c>
      <c r="G119" s="166" t="s">
        <v>147</v>
      </c>
      <c r="H119" s="167">
        <v>0.59999999999999998</v>
      </c>
      <c r="I119" s="168"/>
      <c r="J119" s="169">
        <f>ROUND(I119*H119,2)</f>
        <v>0</v>
      </c>
      <c r="K119" s="165" t="s">
        <v>122</v>
      </c>
      <c r="L119" s="38"/>
      <c r="M119" s="170" t="s">
        <v>3</v>
      </c>
      <c r="N119" s="171" t="s">
        <v>43</v>
      </c>
      <c r="O119" s="71"/>
      <c r="P119" s="172">
        <f>O119*H119</f>
        <v>0</v>
      </c>
      <c r="Q119" s="172">
        <v>0</v>
      </c>
      <c r="R119" s="172">
        <f>Q119*H119</f>
        <v>0</v>
      </c>
      <c r="S119" s="172">
        <v>1.5</v>
      </c>
      <c r="T119" s="172">
        <f>S119*H119</f>
        <v>0.89999999999999991</v>
      </c>
      <c r="U119" s="173" t="s">
        <v>3</v>
      </c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74" t="s">
        <v>123</v>
      </c>
      <c r="AT119" s="174" t="s">
        <v>118</v>
      </c>
      <c r="AU119" s="174" t="s">
        <v>82</v>
      </c>
      <c r="AY119" s="18" t="s">
        <v>116</v>
      </c>
      <c r="BE119" s="175">
        <f>IF(N119="základní",J119,0)</f>
        <v>0</v>
      </c>
      <c r="BF119" s="175">
        <f>IF(N119="snížená",J119,0)</f>
        <v>0</v>
      </c>
      <c r="BG119" s="175">
        <f>IF(N119="zákl. přenesená",J119,0)</f>
        <v>0</v>
      </c>
      <c r="BH119" s="175">
        <f>IF(N119="sníž. přenesená",J119,0)</f>
        <v>0</v>
      </c>
      <c r="BI119" s="175">
        <f>IF(N119="nulová",J119,0)</f>
        <v>0</v>
      </c>
      <c r="BJ119" s="18" t="s">
        <v>80</v>
      </c>
      <c r="BK119" s="175">
        <f>ROUND(I119*H119,2)</f>
        <v>0</v>
      </c>
      <c r="BL119" s="18" t="s">
        <v>123</v>
      </c>
      <c r="BM119" s="174" t="s">
        <v>458</v>
      </c>
    </row>
    <row r="120" s="2" customFormat="1">
      <c r="A120" s="37"/>
      <c r="B120" s="38"/>
      <c r="C120" s="37"/>
      <c r="D120" s="176" t="s">
        <v>125</v>
      </c>
      <c r="E120" s="37"/>
      <c r="F120" s="177" t="s">
        <v>171</v>
      </c>
      <c r="G120" s="37"/>
      <c r="H120" s="37"/>
      <c r="I120" s="178"/>
      <c r="J120" s="37"/>
      <c r="K120" s="37"/>
      <c r="L120" s="38"/>
      <c r="M120" s="179"/>
      <c r="N120" s="180"/>
      <c r="O120" s="71"/>
      <c r="P120" s="71"/>
      <c r="Q120" s="71"/>
      <c r="R120" s="71"/>
      <c r="S120" s="71"/>
      <c r="T120" s="71"/>
      <c r="U120" s="72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125</v>
      </c>
      <c r="AU120" s="18" t="s">
        <v>82</v>
      </c>
    </row>
    <row r="121" s="2" customFormat="1">
      <c r="A121" s="37"/>
      <c r="B121" s="38"/>
      <c r="C121" s="37"/>
      <c r="D121" s="181" t="s">
        <v>127</v>
      </c>
      <c r="E121" s="37"/>
      <c r="F121" s="182" t="s">
        <v>172</v>
      </c>
      <c r="G121" s="37"/>
      <c r="H121" s="37"/>
      <c r="I121" s="178"/>
      <c r="J121" s="37"/>
      <c r="K121" s="37"/>
      <c r="L121" s="38"/>
      <c r="M121" s="179"/>
      <c r="N121" s="180"/>
      <c r="O121" s="71"/>
      <c r="P121" s="71"/>
      <c r="Q121" s="71"/>
      <c r="R121" s="71"/>
      <c r="S121" s="71"/>
      <c r="T121" s="71"/>
      <c r="U121" s="72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127</v>
      </c>
      <c r="AU121" s="18" t="s">
        <v>82</v>
      </c>
    </row>
    <row r="122" s="2" customFormat="1">
      <c r="A122" s="37"/>
      <c r="B122" s="38"/>
      <c r="C122" s="37"/>
      <c r="D122" s="176" t="s">
        <v>142</v>
      </c>
      <c r="E122" s="37"/>
      <c r="F122" s="191" t="s">
        <v>459</v>
      </c>
      <c r="G122" s="37"/>
      <c r="H122" s="37"/>
      <c r="I122" s="178"/>
      <c r="J122" s="37"/>
      <c r="K122" s="37"/>
      <c r="L122" s="38"/>
      <c r="M122" s="179"/>
      <c r="N122" s="180"/>
      <c r="O122" s="71"/>
      <c r="P122" s="71"/>
      <c r="Q122" s="71"/>
      <c r="R122" s="71"/>
      <c r="S122" s="71"/>
      <c r="T122" s="71"/>
      <c r="U122" s="72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142</v>
      </c>
      <c r="AU122" s="18" t="s">
        <v>82</v>
      </c>
    </row>
    <row r="123" s="13" customFormat="1">
      <c r="A123" s="13"/>
      <c r="B123" s="183"/>
      <c r="C123" s="13"/>
      <c r="D123" s="176" t="s">
        <v>129</v>
      </c>
      <c r="E123" s="184" t="s">
        <v>3</v>
      </c>
      <c r="F123" s="185" t="s">
        <v>460</v>
      </c>
      <c r="G123" s="13"/>
      <c r="H123" s="186">
        <v>0.59999999999999998</v>
      </c>
      <c r="I123" s="187"/>
      <c r="J123" s="13"/>
      <c r="K123" s="13"/>
      <c r="L123" s="183"/>
      <c r="M123" s="188"/>
      <c r="N123" s="189"/>
      <c r="O123" s="189"/>
      <c r="P123" s="189"/>
      <c r="Q123" s="189"/>
      <c r="R123" s="189"/>
      <c r="S123" s="189"/>
      <c r="T123" s="189"/>
      <c r="U123" s="190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4" t="s">
        <v>129</v>
      </c>
      <c r="AU123" s="184" t="s">
        <v>82</v>
      </c>
      <c r="AV123" s="13" t="s">
        <v>82</v>
      </c>
      <c r="AW123" s="13" t="s">
        <v>34</v>
      </c>
      <c r="AX123" s="13" t="s">
        <v>80</v>
      </c>
      <c r="AY123" s="184" t="s">
        <v>116</v>
      </c>
    </row>
    <row r="124" s="2" customFormat="1" ht="21.75" customHeight="1">
      <c r="A124" s="37"/>
      <c r="B124" s="162"/>
      <c r="C124" s="163" t="s">
        <v>401</v>
      </c>
      <c r="D124" s="163" t="s">
        <v>118</v>
      </c>
      <c r="E124" s="164" t="s">
        <v>461</v>
      </c>
      <c r="F124" s="165" t="s">
        <v>462</v>
      </c>
      <c r="G124" s="166" t="s">
        <v>147</v>
      </c>
      <c r="H124" s="167">
        <v>5</v>
      </c>
      <c r="I124" s="168"/>
      <c r="J124" s="169">
        <f>ROUND(I124*H124,2)</f>
        <v>0</v>
      </c>
      <c r="K124" s="165" t="s">
        <v>122</v>
      </c>
      <c r="L124" s="38"/>
      <c r="M124" s="170" t="s">
        <v>3</v>
      </c>
      <c r="N124" s="171" t="s">
        <v>43</v>
      </c>
      <c r="O124" s="71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2">
        <f>S124*H124</f>
        <v>0</v>
      </c>
      <c r="U124" s="173" t="s">
        <v>3</v>
      </c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74" t="s">
        <v>123</v>
      </c>
      <c r="AT124" s="174" t="s">
        <v>118</v>
      </c>
      <c r="AU124" s="174" t="s">
        <v>82</v>
      </c>
      <c r="AY124" s="18" t="s">
        <v>116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8" t="s">
        <v>80</v>
      </c>
      <c r="BK124" s="175">
        <f>ROUND(I124*H124,2)</f>
        <v>0</v>
      </c>
      <c r="BL124" s="18" t="s">
        <v>123</v>
      </c>
      <c r="BM124" s="174" t="s">
        <v>463</v>
      </c>
    </row>
    <row r="125" s="2" customFormat="1">
      <c r="A125" s="37"/>
      <c r="B125" s="38"/>
      <c r="C125" s="37"/>
      <c r="D125" s="176" t="s">
        <v>125</v>
      </c>
      <c r="E125" s="37"/>
      <c r="F125" s="177" t="s">
        <v>464</v>
      </c>
      <c r="G125" s="37"/>
      <c r="H125" s="37"/>
      <c r="I125" s="178"/>
      <c r="J125" s="37"/>
      <c r="K125" s="37"/>
      <c r="L125" s="38"/>
      <c r="M125" s="179"/>
      <c r="N125" s="180"/>
      <c r="O125" s="71"/>
      <c r="P125" s="71"/>
      <c r="Q125" s="71"/>
      <c r="R125" s="71"/>
      <c r="S125" s="71"/>
      <c r="T125" s="71"/>
      <c r="U125" s="72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125</v>
      </c>
      <c r="AU125" s="18" t="s">
        <v>82</v>
      </c>
    </row>
    <row r="126" s="2" customFormat="1">
      <c r="A126" s="37"/>
      <c r="B126" s="38"/>
      <c r="C126" s="37"/>
      <c r="D126" s="181" t="s">
        <v>127</v>
      </c>
      <c r="E126" s="37"/>
      <c r="F126" s="182" t="s">
        <v>465</v>
      </c>
      <c r="G126" s="37"/>
      <c r="H126" s="37"/>
      <c r="I126" s="178"/>
      <c r="J126" s="37"/>
      <c r="K126" s="37"/>
      <c r="L126" s="38"/>
      <c r="M126" s="179"/>
      <c r="N126" s="180"/>
      <c r="O126" s="71"/>
      <c r="P126" s="71"/>
      <c r="Q126" s="71"/>
      <c r="R126" s="71"/>
      <c r="S126" s="71"/>
      <c r="T126" s="71"/>
      <c r="U126" s="72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127</v>
      </c>
      <c r="AU126" s="18" t="s">
        <v>82</v>
      </c>
    </row>
    <row r="127" s="2" customFormat="1">
      <c r="A127" s="37"/>
      <c r="B127" s="38"/>
      <c r="C127" s="37"/>
      <c r="D127" s="176" t="s">
        <v>142</v>
      </c>
      <c r="E127" s="37"/>
      <c r="F127" s="191" t="s">
        <v>466</v>
      </c>
      <c r="G127" s="37"/>
      <c r="H127" s="37"/>
      <c r="I127" s="178"/>
      <c r="J127" s="37"/>
      <c r="K127" s="37"/>
      <c r="L127" s="38"/>
      <c r="M127" s="179"/>
      <c r="N127" s="180"/>
      <c r="O127" s="71"/>
      <c r="P127" s="71"/>
      <c r="Q127" s="71"/>
      <c r="R127" s="71"/>
      <c r="S127" s="71"/>
      <c r="T127" s="71"/>
      <c r="U127" s="72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142</v>
      </c>
      <c r="AU127" s="18" t="s">
        <v>82</v>
      </c>
    </row>
    <row r="128" s="13" customFormat="1">
      <c r="A128" s="13"/>
      <c r="B128" s="183"/>
      <c r="C128" s="13"/>
      <c r="D128" s="176" t="s">
        <v>129</v>
      </c>
      <c r="E128" s="184" t="s">
        <v>3</v>
      </c>
      <c r="F128" s="185" t="s">
        <v>467</v>
      </c>
      <c r="G128" s="13"/>
      <c r="H128" s="186">
        <v>5</v>
      </c>
      <c r="I128" s="187"/>
      <c r="J128" s="13"/>
      <c r="K128" s="13"/>
      <c r="L128" s="183"/>
      <c r="M128" s="188"/>
      <c r="N128" s="189"/>
      <c r="O128" s="189"/>
      <c r="P128" s="189"/>
      <c r="Q128" s="189"/>
      <c r="R128" s="189"/>
      <c r="S128" s="189"/>
      <c r="T128" s="189"/>
      <c r="U128" s="190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4" t="s">
        <v>129</v>
      </c>
      <c r="AU128" s="184" t="s">
        <v>82</v>
      </c>
      <c r="AV128" s="13" t="s">
        <v>82</v>
      </c>
      <c r="AW128" s="13" t="s">
        <v>34</v>
      </c>
      <c r="AX128" s="13" t="s">
        <v>80</v>
      </c>
      <c r="AY128" s="184" t="s">
        <v>116</v>
      </c>
    </row>
    <row r="129" s="2" customFormat="1" ht="21.75" customHeight="1">
      <c r="A129" s="37"/>
      <c r="B129" s="162"/>
      <c r="C129" s="163" t="s">
        <v>253</v>
      </c>
      <c r="D129" s="163" t="s">
        <v>118</v>
      </c>
      <c r="E129" s="164" t="s">
        <v>468</v>
      </c>
      <c r="F129" s="165" t="s">
        <v>469</v>
      </c>
      <c r="G129" s="166" t="s">
        <v>147</v>
      </c>
      <c r="H129" s="167">
        <v>45</v>
      </c>
      <c r="I129" s="168"/>
      <c r="J129" s="169">
        <f>ROUND(I129*H129,2)</f>
        <v>0</v>
      </c>
      <c r="K129" s="165" t="s">
        <v>122</v>
      </c>
      <c r="L129" s="38"/>
      <c r="M129" s="170" t="s">
        <v>3</v>
      </c>
      <c r="N129" s="171" t="s">
        <v>43</v>
      </c>
      <c r="O129" s="71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2">
        <f>S129*H129</f>
        <v>0</v>
      </c>
      <c r="U129" s="173" t="s">
        <v>3</v>
      </c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74" t="s">
        <v>123</v>
      </c>
      <c r="AT129" s="174" t="s">
        <v>118</v>
      </c>
      <c r="AU129" s="174" t="s">
        <v>82</v>
      </c>
      <c r="AY129" s="18" t="s">
        <v>116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8" t="s">
        <v>80</v>
      </c>
      <c r="BK129" s="175">
        <f>ROUND(I129*H129,2)</f>
        <v>0</v>
      </c>
      <c r="BL129" s="18" t="s">
        <v>123</v>
      </c>
      <c r="BM129" s="174" t="s">
        <v>470</v>
      </c>
    </row>
    <row r="130" s="2" customFormat="1">
      <c r="A130" s="37"/>
      <c r="B130" s="38"/>
      <c r="C130" s="37"/>
      <c r="D130" s="176" t="s">
        <v>125</v>
      </c>
      <c r="E130" s="37"/>
      <c r="F130" s="177" t="s">
        <v>471</v>
      </c>
      <c r="G130" s="37"/>
      <c r="H130" s="37"/>
      <c r="I130" s="178"/>
      <c r="J130" s="37"/>
      <c r="K130" s="37"/>
      <c r="L130" s="38"/>
      <c r="M130" s="179"/>
      <c r="N130" s="180"/>
      <c r="O130" s="71"/>
      <c r="P130" s="71"/>
      <c r="Q130" s="71"/>
      <c r="R130" s="71"/>
      <c r="S130" s="71"/>
      <c r="T130" s="71"/>
      <c r="U130" s="72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125</v>
      </c>
      <c r="AU130" s="18" t="s">
        <v>82</v>
      </c>
    </row>
    <row r="131" s="2" customFormat="1">
      <c r="A131" s="37"/>
      <c r="B131" s="38"/>
      <c r="C131" s="37"/>
      <c r="D131" s="181" t="s">
        <v>127</v>
      </c>
      <c r="E131" s="37"/>
      <c r="F131" s="182" t="s">
        <v>472</v>
      </c>
      <c r="G131" s="37"/>
      <c r="H131" s="37"/>
      <c r="I131" s="178"/>
      <c r="J131" s="37"/>
      <c r="K131" s="37"/>
      <c r="L131" s="38"/>
      <c r="M131" s="179"/>
      <c r="N131" s="180"/>
      <c r="O131" s="71"/>
      <c r="P131" s="71"/>
      <c r="Q131" s="71"/>
      <c r="R131" s="71"/>
      <c r="S131" s="71"/>
      <c r="T131" s="71"/>
      <c r="U131" s="72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127</v>
      </c>
      <c r="AU131" s="18" t="s">
        <v>82</v>
      </c>
    </row>
    <row r="132" s="2" customFormat="1">
      <c r="A132" s="37"/>
      <c r="B132" s="38"/>
      <c r="C132" s="37"/>
      <c r="D132" s="176" t="s">
        <v>142</v>
      </c>
      <c r="E132" s="37"/>
      <c r="F132" s="191" t="s">
        <v>473</v>
      </c>
      <c r="G132" s="37"/>
      <c r="H132" s="37"/>
      <c r="I132" s="178"/>
      <c r="J132" s="37"/>
      <c r="K132" s="37"/>
      <c r="L132" s="38"/>
      <c r="M132" s="179"/>
      <c r="N132" s="180"/>
      <c r="O132" s="71"/>
      <c r="P132" s="71"/>
      <c r="Q132" s="71"/>
      <c r="R132" s="71"/>
      <c r="S132" s="71"/>
      <c r="T132" s="71"/>
      <c r="U132" s="72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142</v>
      </c>
      <c r="AU132" s="18" t="s">
        <v>82</v>
      </c>
    </row>
    <row r="133" s="13" customFormat="1">
      <c r="A133" s="13"/>
      <c r="B133" s="183"/>
      <c r="C133" s="13"/>
      <c r="D133" s="176" t="s">
        <v>129</v>
      </c>
      <c r="E133" s="184" t="s">
        <v>3</v>
      </c>
      <c r="F133" s="185" t="s">
        <v>474</v>
      </c>
      <c r="G133" s="13"/>
      <c r="H133" s="186">
        <v>45</v>
      </c>
      <c r="I133" s="187"/>
      <c r="J133" s="13"/>
      <c r="K133" s="13"/>
      <c r="L133" s="183"/>
      <c r="M133" s="188"/>
      <c r="N133" s="189"/>
      <c r="O133" s="189"/>
      <c r="P133" s="189"/>
      <c r="Q133" s="189"/>
      <c r="R133" s="189"/>
      <c r="S133" s="189"/>
      <c r="T133" s="189"/>
      <c r="U133" s="190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4" t="s">
        <v>129</v>
      </c>
      <c r="AU133" s="184" t="s">
        <v>82</v>
      </c>
      <c r="AV133" s="13" t="s">
        <v>82</v>
      </c>
      <c r="AW133" s="13" t="s">
        <v>34</v>
      </c>
      <c r="AX133" s="13" t="s">
        <v>80</v>
      </c>
      <c r="AY133" s="184" t="s">
        <v>116</v>
      </c>
    </row>
    <row r="134" s="2" customFormat="1" ht="16.5" customHeight="1">
      <c r="A134" s="37"/>
      <c r="B134" s="162"/>
      <c r="C134" s="163" t="s">
        <v>475</v>
      </c>
      <c r="D134" s="163" t="s">
        <v>118</v>
      </c>
      <c r="E134" s="164" t="s">
        <v>476</v>
      </c>
      <c r="F134" s="165" t="s">
        <v>477</v>
      </c>
      <c r="G134" s="166" t="s">
        <v>147</v>
      </c>
      <c r="H134" s="167">
        <v>50</v>
      </c>
      <c r="I134" s="168"/>
      <c r="J134" s="169">
        <f>ROUND(I134*H134,2)</f>
        <v>0</v>
      </c>
      <c r="K134" s="165" t="s">
        <v>122</v>
      </c>
      <c r="L134" s="38"/>
      <c r="M134" s="170" t="s">
        <v>3</v>
      </c>
      <c r="N134" s="171" t="s">
        <v>43</v>
      </c>
      <c r="O134" s="71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2">
        <f>S134*H134</f>
        <v>0</v>
      </c>
      <c r="U134" s="173" t="s">
        <v>3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74" t="s">
        <v>123</v>
      </c>
      <c r="AT134" s="174" t="s">
        <v>118</v>
      </c>
      <c r="AU134" s="174" t="s">
        <v>82</v>
      </c>
      <c r="AY134" s="18" t="s">
        <v>116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8" t="s">
        <v>80</v>
      </c>
      <c r="BK134" s="175">
        <f>ROUND(I134*H134,2)</f>
        <v>0</v>
      </c>
      <c r="BL134" s="18" t="s">
        <v>123</v>
      </c>
      <c r="BM134" s="174" t="s">
        <v>478</v>
      </c>
    </row>
    <row r="135" s="2" customFormat="1">
      <c r="A135" s="37"/>
      <c r="B135" s="38"/>
      <c r="C135" s="37"/>
      <c r="D135" s="176" t="s">
        <v>125</v>
      </c>
      <c r="E135" s="37"/>
      <c r="F135" s="177" t="s">
        <v>479</v>
      </c>
      <c r="G135" s="37"/>
      <c r="H135" s="37"/>
      <c r="I135" s="178"/>
      <c r="J135" s="37"/>
      <c r="K135" s="37"/>
      <c r="L135" s="38"/>
      <c r="M135" s="179"/>
      <c r="N135" s="180"/>
      <c r="O135" s="71"/>
      <c r="P135" s="71"/>
      <c r="Q135" s="71"/>
      <c r="R135" s="71"/>
      <c r="S135" s="71"/>
      <c r="T135" s="71"/>
      <c r="U135" s="72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125</v>
      </c>
      <c r="AU135" s="18" t="s">
        <v>82</v>
      </c>
    </row>
    <row r="136" s="2" customFormat="1">
      <c r="A136" s="37"/>
      <c r="B136" s="38"/>
      <c r="C136" s="37"/>
      <c r="D136" s="181" t="s">
        <v>127</v>
      </c>
      <c r="E136" s="37"/>
      <c r="F136" s="182" t="s">
        <v>480</v>
      </c>
      <c r="G136" s="37"/>
      <c r="H136" s="37"/>
      <c r="I136" s="178"/>
      <c r="J136" s="37"/>
      <c r="K136" s="37"/>
      <c r="L136" s="38"/>
      <c r="M136" s="179"/>
      <c r="N136" s="180"/>
      <c r="O136" s="71"/>
      <c r="P136" s="71"/>
      <c r="Q136" s="71"/>
      <c r="R136" s="71"/>
      <c r="S136" s="71"/>
      <c r="T136" s="71"/>
      <c r="U136" s="72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127</v>
      </c>
      <c r="AU136" s="18" t="s">
        <v>82</v>
      </c>
    </row>
    <row r="137" s="2" customFormat="1">
      <c r="A137" s="37"/>
      <c r="B137" s="38"/>
      <c r="C137" s="37"/>
      <c r="D137" s="176" t="s">
        <v>142</v>
      </c>
      <c r="E137" s="37"/>
      <c r="F137" s="191" t="s">
        <v>481</v>
      </c>
      <c r="G137" s="37"/>
      <c r="H137" s="37"/>
      <c r="I137" s="178"/>
      <c r="J137" s="37"/>
      <c r="K137" s="37"/>
      <c r="L137" s="38"/>
      <c r="M137" s="179"/>
      <c r="N137" s="180"/>
      <c r="O137" s="71"/>
      <c r="P137" s="71"/>
      <c r="Q137" s="71"/>
      <c r="R137" s="71"/>
      <c r="S137" s="71"/>
      <c r="T137" s="71"/>
      <c r="U137" s="72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142</v>
      </c>
      <c r="AU137" s="18" t="s">
        <v>82</v>
      </c>
    </row>
    <row r="138" s="13" customFormat="1">
      <c r="A138" s="13"/>
      <c r="B138" s="183"/>
      <c r="C138" s="13"/>
      <c r="D138" s="176" t="s">
        <v>129</v>
      </c>
      <c r="E138" s="184" t="s">
        <v>3</v>
      </c>
      <c r="F138" s="185" t="s">
        <v>482</v>
      </c>
      <c r="G138" s="13"/>
      <c r="H138" s="186">
        <v>50</v>
      </c>
      <c r="I138" s="187"/>
      <c r="J138" s="13"/>
      <c r="K138" s="13"/>
      <c r="L138" s="183"/>
      <c r="M138" s="188"/>
      <c r="N138" s="189"/>
      <c r="O138" s="189"/>
      <c r="P138" s="189"/>
      <c r="Q138" s="189"/>
      <c r="R138" s="189"/>
      <c r="S138" s="189"/>
      <c r="T138" s="189"/>
      <c r="U138" s="190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4" t="s">
        <v>129</v>
      </c>
      <c r="AU138" s="184" t="s">
        <v>82</v>
      </c>
      <c r="AV138" s="13" t="s">
        <v>82</v>
      </c>
      <c r="AW138" s="13" t="s">
        <v>34</v>
      </c>
      <c r="AX138" s="13" t="s">
        <v>80</v>
      </c>
      <c r="AY138" s="184" t="s">
        <v>116</v>
      </c>
    </row>
    <row r="139" s="2" customFormat="1" ht="16.5" customHeight="1">
      <c r="A139" s="37"/>
      <c r="B139" s="162"/>
      <c r="C139" s="163" t="s">
        <v>483</v>
      </c>
      <c r="D139" s="163" t="s">
        <v>118</v>
      </c>
      <c r="E139" s="164" t="s">
        <v>184</v>
      </c>
      <c r="F139" s="165" t="s">
        <v>185</v>
      </c>
      <c r="G139" s="166" t="s">
        <v>147</v>
      </c>
      <c r="H139" s="167">
        <v>50</v>
      </c>
      <c r="I139" s="168"/>
      <c r="J139" s="169">
        <f>ROUND(I139*H139,2)</f>
        <v>0</v>
      </c>
      <c r="K139" s="165" t="s">
        <v>122</v>
      </c>
      <c r="L139" s="38"/>
      <c r="M139" s="170" t="s">
        <v>3</v>
      </c>
      <c r="N139" s="171" t="s">
        <v>43</v>
      </c>
      <c r="O139" s="71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2">
        <f>S139*H139</f>
        <v>0</v>
      </c>
      <c r="U139" s="173" t="s">
        <v>3</v>
      </c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74" t="s">
        <v>123</v>
      </c>
      <c r="AT139" s="174" t="s">
        <v>118</v>
      </c>
      <c r="AU139" s="174" t="s">
        <v>82</v>
      </c>
      <c r="AY139" s="18" t="s">
        <v>116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8" t="s">
        <v>80</v>
      </c>
      <c r="BK139" s="175">
        <f>ROUND(I139*H139,2)</f>
        <v>0</v>
      </c>
      <c r="BL139" s="18" t="s">
        <v>123</v>
      </c>
      <c r="BM139" s="174" t="s">
        <v>484</v>
      </c>
    </row>
    <row r="140" s="2" customFormat="1">
      <c r="A140" s="37"/>
      <c r="B140" s="38"/>
      <c r="C140" s="37"/>
      <c r="D140" s="176" t="s">
        <v>125</v>
      </c>
      <c r="E140" s="37"/>
      <c r="F140" s="177" t="s">
        <v>187</v>
      </c>
      <c r="G140" s="37"/>
      <c r="H140" s="37"/>
      <c r="I140" s="178"/>
      <c r="J140" s="37"/>
      <c r="K140" s="37"/>
      <c r="L140" s="38"/>
      <c r="M140" s="179"/>
      <c r="N140" s="180"/>
      <c r="O140" s="71"/>
      <c r="P140" s="71"/>
      <c r="Q140" s="71"/>
      <c r="R140" s="71"/>
      <c r="S140" s="71"/>
      <c r="T140" s="71"/>
      <c r="U140" s="72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125</v>
      </c>
      <c r="AU140" s="18" t="s">
        <v>82</v>
      </c>
    </row>
    <row r="141" s="2" customFormat="1">
      <c r="A141" s="37"/>
      <c r="B141" s="38"/>
      <c r="C141" s="37"/>
      <c r="D141" s="181" t="s">
        <v>127</v>
      </c>
      <c r="E141" s="37"/>
      <c r="F141" s="182" t="s">
        <v>188</v>
      </c>
      <c r="G141" s="37"/>
      <c r="H141" s="37"/>
      <c r="I141" s="178"/>
      <c r="J141" s="37"/>
      <c r="K141" s="37"/>
      <c r="L141" s="38"/>
      <c r="M141" s="179"/>
      <c r="N141" s="180"/>
      <c r="O141" s="71"/>
      <c r="P141" s="71"/>
      <c r="Q141" s="71"/>
      <c r="R141" s="71"/>
      <c r="S141" s="71"/>
      <c r="T141" s="71"/>
      <c r="U141" s="72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127</v>
      </c>
      <c r="AU141" s="18" t="s">
        <v>82</v>
      </c>
    </row>
    <row r="142" s="13" customFormat="1">
      <c r="A142" s="13"/>
      <c r="B142" s="183"/>
      <c r="C142" s="13"/>
      <c r="D142" s="176" t="s">
        <v>129</v>
      </c>
      <c r="E142" s="184" t="s">
        <v>3</v>
      </c>
      <c r="F142" s="185" t="s">
        <v>343</v>
      </c>
      <c r="G142" s="13"/>
      <c r="H142" s="186">
        <v>50</v>
      </c>
      <c r="I142" s="187"/>
      <c r="J142" s="13"/>
      <c r="K142" s="13"/>
      <c r="L142" s="183"/>
      <c r="M142" s="188"/>
      <c r="N142" s="189"/>
      <c r="O142" s="189"/>
      <c r="P142" s="189"/>
      <c r="Q142" s="189"/>
      <c r="R142" s="189"/>
      <c r="S142" s="189"/>
      <c r="T142" s="189"/>
      <c r="U142" s="190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4" t="s">
        <v>129</v>
      </c>
      <c r="AU142" s="184" t="s">
        <v>82</v>
      </c>
      <c r="AV142" s="13" t="s">
        <v>82</v>
      </c>
      <c r="AW142" s="13" t="s">
        <v>34</v>
      </c>
      <c r="AX142" s="13" t="s">
        <v>80</v>
      </c>
      <c r="AY142" s="184" t="s">
        <v>116</v>
      </c>
    </row>
    <row r="143" s="2" customFormat="1" ht="21.75" customHeight="1">
      <c r="A143" s="37"/>
      <c r="B143" s="162"/>
      <c r="C143" s="163" t="s">
        <v>360</v>
      </c>
      <c r="D143" s="163" t="s">
        <v>118</v>
      </c>
      <c r="E143" s="164" t="s">
        <v>199</v>
      </c>
      <c r="F143" s="165" t="s">
        <v>200</v>
      </c>
      <c r="G143" s="166" t="s">
        <v>147</v>
      </c>
      <c r="H143" s="167">
        <v>2.8799999999999999</v>
      </c>
      <c r="I143" s="168"/>
      <c r="J143" s="169">
        <f>ROUND(I143*H143,2)</f>
        <v>0</v>
      </c>
      <c r="K143" s="165" t="s">
        <v>122</v>
      </c>
      <c r="L143" s="38"/>
      <c r="M143" s="170" t="s">
        <v>3</v>
      </c>
      <c r="N143" s="171" t="s">
        <v>43</v>
      </c>
      <c r="O143" s="71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2">
        <f>S143*H143</f>
        <v>0</v>
      </c>
      <c r="U143" s="173" t="s">
        <v>3</v>
      </c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74" t="s">
        <v>123</v>
      </c>
      <c r="AT143" s="174" t="s">
        <v>118</v>
      </c>
      <c r="AU143" s="174" t="s">
        <v>82</v>
      </c>
      <c r="AY143" s="18" t="s">
        <v>116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8" t="s">
        <v>80</v>
      </c>
      <c r="BK143" s="175">
        <f>ROUND(I143*H143,2)</f>
        <v>0</v>
      </c>
      <c r="BL143" s="18" t="s">
        <v>123</v>
      </c>
      <c r="BM143" s="174" t="s">
        <v>485</v>
      </c>
    </row>
    <row r="144" s="2" customFormat="1">
      <c r="A144" s="37"/>
      <c r="B144" s="38"/>
      <c r="C144" s="37"/>
      <c r="D144" s="176" t="s">
        <v>125</v>
      </c>
      <c r="E144" s="37"/>
      <c r="F144" s="177" t="s">
        <v>202</v>
      </c>
      <c r="G144" s="37"/>
      <c r="H144" s="37"/>
      <c r="I144" s="178"/>
      <c r="J144" s="37"/>
      <c r="K144" s="37"/>
      <c r="L144" s="38"/>
      <c r="M144" s="179"/>
      <c r="N144" s="180"/>
      <c r="O144" s="71"/>
      <c r="P144" s="71"/>
      <c r="Q144" s="71"/>
      <c r="R144" s="71"/>
      <c r="S144" s="71"/>
      <c r="T144" s="71"/>
      <c r="U144" s="72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125</v>
      </c>
      <c r="AU144" s="18" t="s">
        <v>82</v>
      </c>
    </row>
    <row r="145" s="2" customFormat="1">
      <c r="A145" s="37"/>
      <c r="B145" s="38"/>
      <c r="C145" s="37"/>
      <c r="D145" s="181" t="s">
        <v>127</v>
      </c>
      <c r="E145" s="37"/>
      <c r="F145" s="182" t="s">
        <v>203</v>
      </c>
      <c r="G145" s="37"/>
      <c r="H145" s="37"/>
      <c r="I145" s="178"/>
      <c r="J145" s="37"/>
      <c r="K145" s="37"/>
      <c r="L145" s="38"/>
      <c r="M145" s="179"/>
      <c r="N145" s="180"/>
      <c r="O145" s="71"/>
      <c r="P145" s="71"/>
      <c r="Q145" s="71"/>
      <c r="R145" s="71"/>
      <c r="S145" s="71"/>
      <c r="T145" s="71"/>
      <c r="U145" s="72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127</v>
      </c>
      <c r="AU145" s="18" t="s">
        <v>82</v>
      </c>
    </row>
    <row r="146" s="2" customFormat="1">
      <c r="A146" s="37"/>
      <c r="B146" s="38"/>
      <c r="C146" s="37"/>
      <c r="D146" s="176" t="s">
        <v>142</v>
      </c>
      <c r="E146" s="37"/>
      <c r="F146" s="191" t="s">
        <v>486</v>
      </c>
      <c r="G146" s="37"/>
      <c r="H146" s="37"/>
      <c r="I146" s="178"/>
      <c r="J146" s="37"/>
      <c r="K146" s="37"/>
      <c r="L146" s="38"/>
      <c r="M146" s="179"/>
      <c r="N146" s="180"/>
      <c r="O146" s="71"/>
      <c r="P146" s="71"/>
      <c r="Q146" s="71"/>
      <c r="R146" s="71"/>
      <c r="S146" s="71"/>
      <c r="T146" s="71"/>
      <c r="U146" s="72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142</v>
      </c>
      <c r="AU146" s="18" t="s">
        <v>82</v>
      </c>
    </row>
    <row r="147" s="13" customFormat="1">
      <c r="A147" s="13"/>
      <c r="B147" s="183"/>
      <c r="C147" s="13"/>
      <c r="D147" s="176" t="s">
        <v>129</v>
      </c>
      <c r="E147" s="184" t="s">
        <v>3</v>
      </c>
      <c r="F147" s="185" t="s">
        <v>487</v>
      </c>
      <c r="G147" s="13"/>
      <c r="H147" s="186">
        <v>2.8799999999999999</v>
      </c>
      <c r="I147" s="187"/>
      <c r="J147" s="13"/>
      <c r="K147" s="13"/>
      <c r="L147" s="183"/>
      <c r="M147" s="188"/>
      <c r="N147" s="189"/>
      <c r="O147" s="189"/>
      <c r="P147" s="189"/>
      <c r="Q147" s="189"/>
      <c r="R147" s="189"/>
      <c r="S147" s="189"/>
      <c r="T147" s="189"/>
      <c r="U147" s="190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4" t="s">
        <v>129</v>
      </c>
      <c r="AU147" s="184" t="s">
        <v>82</v>
      </c>
      <c r="AV147" s="13" t="s">
        <v>82</v>
      </c>
      <c r="AW147" s="13" t="s">
        <v>34</v>
      </c>
      <c r="AX147" s="13" t="s">
        <v>80</v>
      </c>
      <c r="AY147" s="184" t="s">
        <v>116</v>
      </c>
    </row>
    <row r="148" s="2" customFormat="1" ht="16.5" customHeight="1">
      <c r="A148" s="37"/>
      <c r="B148" s="162"/>
      <c r="C148" s="163" t="s">
        <v>488</v>
      </c>
      <c r="D148" s="163" t="s">
        <v>118</v>
      </c>
      <c r="E148" s="164" t="s">
        <v>207</v>
      </c>
      <c r="F148" s="165" t="s">
        <v>208</v>
      </c>
      <c r="G148" s="166" t="s">
        <v>209</v>
      </c>
      <c r="H148" s="167">
        <v>2</v>
      </c>
      <c r="I148" s="168"/>
      <c r="J148" s="169">
        <f>ROUND(I148*H148,2)</f>
        <v>0</v>
      </c>
      <c r="K148" s="165" t="s">
        <v>122</v>
      </c>
      <c r="L148" s="38"/>
      <c r="M148" s="170" t="s">
        <v>3</v>
      </c>
      <c r="N148" s="171" t="s">
        <v>43</v>
      </c>
      <c r="O148" s="71"/>
      <c r="P148" s="172">
        <f>O148*H148</f>
        <v>0</v>
      </c>
      <c r="Q148" s="172">
        <v>0</v>
      </c>
      <c r="R148" s="172">
        <f>Q148*H148</f>
        <v>0</v>
      </c>
      <c r="S148" s="172">
        <v>0.32000000000000001</v>
      </c>
      <c r="T148" s="172">
        <f>S148*H148</f>
        <v>0.64000000000000001</v>
      </c>
      <c r="U148" s="173" t="s">
        <v>3</v>
      </c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74" t="s">
        <v>123</v>
      </c>
      <c r="AT148" s="174" t="s">
        <v>118</v>
      </c>
      <c r="AU148" s="174" t="s">
        <v>82</v>
      </c>
      <c r="AY148" s="18" t="s">
        <v>116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8" t="s">
        <v>80</v>
      </c>
      <c r="BK148" s="175">
        <f>ROUND(I148*H148,2)</f>
        <v>0</v>
      </c>
      <c r="BL148" s="18" t="s">
        <v>123</v>
      </c>
      <c r="BM148" s="174" t="s">
        <v>489</v>
      </c>
    </row>
    <row r="149" s="2" customFormat="1">
      <c r="A149" s="37"/>
      <c r="B149" s="38"/>
      <c r="C149" s="37"/>
      <c r="D149" s="176" t="s">
        <v>125</v>
      </c>
      <c r="E149" s="37"/>
      <c r="F149" s="177" t="s">
        <v>211</v>
      </c>
      <c r="G149" s="37"/>
      <c r="H149" s="37"/>
      <c r="I149" s="178"/>
      <c r="J149" s="37"/>
      <c r="K149" s="37"/>
      <c r="L149" s="38"/>
      <c r="M149" s="179"/>
      <c r="N149" s="180"/>
      <c r="O149" s="71"/>
      <c r="P149" s="71"/>
      <c r="Q149" s="71"/>
      <c r="R149" s="71"/>
      <c r="S149" s="71"/>
      <c r="T149" s="71"/>
      <c r="U149" s="72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125</v>
      </c>
      <c r="AU149" s="18" t="s">
        <v>82</v>
      </c>
    </row>
    <row r="150" s="2" customFormat="1">
      <c r="A150" s="37"/>
      <c r="B150" s="38"/>
      <c r="C150" s="37"/>
      <c r="D150" s="181" t="s">
        <v>127</v>
      </c>
      <c r="E150" s="37"/>
      <c r="F150" s="182" t="s">
        <v>212</v>
      </c>
      <c r="G150" s="37"/>
      <c r="H150" s="37"/>
      <c r="I150" s="178"/>
      <c r="J150" s="37"/>
      <c r="K150" s="37"/>
      <c r="L150" s="38"/>
      <c r="M150" s="179"/>
      <c r="N150" s="180"/>
      <c r="O150" s="71"/>
      <c r="P150" s="71"/>
      <c r="Q150" s="71"/>
      <c r="R150" s="71"/>
      <c r="S150" s="71"/>
      <c r="T150" s="71"/>
      <c r="U150" s="72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127</v>
      </c>
      <c r="AU150" s="18" t="s">
        <v>82</v>
      </c>
    </row>
    <row r="151" s="2" customFormat="1">
      <c r="A151" s="37"/>
      <c r="B151" s="38"/>
      <c r="C151" s="37"/>
      <c r="D151" s="176" t="s">
        <v>142</v>
      </c>
      <c r="E151" s="37"/>
      <c r="F151" s="191" t="s">
        <v>490</v>
      </c>
      <c r="G151" s="37"/>
      <c r="H151" s="37"/>
      <c r="I151" s="178"/>
      <c r="J151" s="37"/>
      <c r="K151" s="37"/>
      <c r="L151" s="38"/>
      <c r="M151" s="179"/>
      <c r="N151" s="180"/>
      <c r="O151" s="71"/>
      <c r="P151" s="71"/>
      <c r="Q151" s="71"/>
      <c r="R151" s="71"/>
      <c r="S151" s="71"/>
      <c r="T151" s="71"/>
      <c r="U151" s="72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142</v>
      </c>
      <c r="AU151" s="18" t="s">
        <v>82</v>
      </c>
    </row>
    <row r="152" s="13" customFormat="1">
      <c r="A152" s="13"/>
      <c r="B152" s="183"/>
      <c r="C152" s="13"/>
      <c r="D152" s="176" t="s">
        <v>129</v>
      </c>
      <c r="E152" s="184" t="s">
        <v>3</v>
      </c>
      <c r="F152" s="185" t="s">
        <v>82</v>
      </c>
      <c r="G152" s="13"/>
      <c r="H152" s="186">
        <v>2</v>
      </c>
      <c r="I152" s="187"/>
      <c r="J152" s="13"/>
      <c r="K152" s="13"/>
      <c r="L152" s="183"/>
      <c r="M152" s="188"/>
      <c r="N152" s="189"/>
      <c r="O152" s="189"/>
      <c r="P152" s="189"/>
      <c r="Q152" s="189"/>
      <c r="R152" s="189"/>
      <c r="S152" s="189"/>
      <c r="T152" s="189"/>
      <c r="U152" s="190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4" t="s">
        <v>129</v>
      </c>
      <c r="AU152" s="184" t="s">
        <v>82</v>
      </c>
      <c r="AV152" s="13" t="s">
        <v>82</v>
      </c>
      <c r="AW152" s="13" t="s">
        <v>34</v>
      </c>
      <c r="AX152" s="13" t="s">
        <v>80</v>
      </c>
      <c r="AY152" s="184" t="s">
        <v>116</v>
      </c>
    </row>
    <row r="153" s="2" customFormat="1" ht="16.5" customHeight="1">
      <c r="A153" s="37"/>
      <c r="B153" s="162"/>
      <c r="C153" s="192" t="s">
        <v>215</v>
      </c>
      <c r="D153" s="192" t="s">
        <v>223</v>
      </c>
      <c r="E153" s="193" t="s">
        <v>224</v>
      </c>
      <c r="F153" s="194" t="s">
        <v>225</v>
      </c>
      <c r="G153" s="195" t="s">
        <v>209</v>
      </c>
      <c r="H153" s="196">
        <v>2</v>
      </c>
      <c r="I153" s="197"/>
      <c r="J153" s="198">
        <f>ROUND(I153*H153,2)</f>
        <v>0</v>
      </c>
      <c r="K153" s="194" t="s">
        <v>122</v>
      </c>
      <c r="L153" s="199"/>
      <c r="M153" s="200" t="s">
        <v>3</v>
      </c>
      <c r="N153" s="201" t="s">
        <v>43</v>
      </c>
      <c r="O153" s="71"/>
      <c r="P153" s="172">
        <f>O153*H153</f>
        <v>0</v>
      </c>
      <c r="Q153" s="172">
        <v>0.30399999999999999</v>
      </c>
      <c r="R153" s="172">
        <f>Q153*H153</f>
        <v>0.60799999999999998</v>
      </c>
      <c r="S153" s="172">
        <v>0</v>
      </c>
      <c r="T153" s="172">
        <f>S153*H153</f>
        <v>0</v>
      </c>
      <c r="U153" s="173" t="s">
        <v>3</v>
      </c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74" t="s">
        <v>226</v>
      </c>
      <c r="AT153" s="174" t="s">
        <v>223</v>
      </c>
      <c r="AU153" s="174" t="s">
        <v>82</v>
      </c>
      <c r="AY153" s="18" t="s">
        <v>116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8" t="s">
        <v>80</v>
      </c>
      <c r="BK153" s="175">
        <f>ROUND(I153*H153,2)</f>
        <v>0</v>
      </c>
      <c r="BL153" s="18" t="s">
        <v>123</v>
      </c>
      <c r="BM153" s="174" t="s">
        <v>491</v>
      </c>
    </row>
    <row r="154" s="2" customFormat="1">
      <c r="A154" s="37"/>
      <c r="B154" s="38"/>
      <c r="C154" s="37"/>
      <c r="D154" s="176" t="s">
        <v>125</v>
      </c>
      <c r="E154" s="37"/>
      <c r="F154" s="177" t="s">
        <v>225</v>
      </c>
      <c r="G154" s="37"/>
      <c r="H154" s="37"/>
      <c r="I154" s="178"/>
      <c r="J154" s="37"/>
      <c r="K154" s="37"/>
      <c r="L154" s="38"/>
      <c r="M154" s="179"/>
      <c r="N154" s="180"/>
      <c r="O154" s="71"/>
      <c r="P154" s="71"/>
      <c r="Q154" s="71"/>
      <c r="R154" s="71"/>
      <c r="S154" s="71"/>
      <c r="T154" s="71"/>
      <c r="U154" s="72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125</v>
      </c>
      <c r="AU154" s="18" t="s">
        <v>82</v>
      </c>
    </row>
    <row r="155" s="13" customFormat="1">
      <c r="A155" s="13"/>
      <c r="B155" s="183"/>
      <c r="C155" s="13"/>
      <c r="D155" s="176" t="s">
        <v>129</v>
      </c>
      <c r="E155" s="184" t="s">
        <v>3</v>
      </c>
      <c r="F155" s="185" t="s">
        <v>82</v>
      </c>
      <c r="G155" s="13"/>
      <c r="H155" s="186">
        <v>2</v>
      </c>
      <c r="I155" s="187"/>
      <c r="J155" s="13"/>
      <c r="K155" s="13"/>
      <c r="L155" s="183"/>
      <c r="M155" s="188"/>
      <c r="N155" s="189"/>
      <c r="O155" s="189"/>
      <c r="P155" s="189"/>
      <c r="Q155" s="189"/>
      <c r="R155" s="189"/>
      <c r="S155" s="189"/>
      <c r="T155" s="189"/>
      <c r="U155" s="190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4" t="s">
        <v>129</v>
      </c>
      <c r="AU155" s="184" t="s">
        <v>82</v>
      </c>
      <c r="AV155" s="13" t="s">
        <v>82</v>
      </c>
      <c r="AW155" s="13" t="s">
        <v>34</v>
      </c>
      <c r="AX155" s="13" t="s">
        <v>80</v>
      </c>
      <c r="AY155" s="184" t="s">
        <v>116</v>
      </c>
    </row>
    <row r="156" s="2" customFormat="1" ht="16.5" customHeight="1">
      <c r="A156" s="37"/>
      <c r="B156" s="162"/>
      <c r="C156" s="163" t="s">
        <v>492</v>
      </c>
      <c r="D156" s="163" t="s">
        <v>118</v>
      </c>
      <c r="E156" s="164" t="s">
        <v>216</v>
      </c>
      <c r="F156" s="165" t="s">
        <v>217</v>
      </c>
      <c r="G156" s="166" t="s">
        <v>209</v>
      </c>
      <c r="H156" s="167">
        <v>2</v>
      </c>
      <c r="I156" s="168"/>
      <c r="J156" s="169">
        <f>ROUND(I156*H156,2)</f>
        <v>0</v>
      </c>
      <c r="K156" s="165" t="s">
        <v>122</v>
      </c>
      <c r="L156" s="38"/>
      <c r="M156" s="170" t="s">
        <v>3</v>
      </c>
      <c r="N156" s="171" t="s">
        <v>43</v>
      </c>
      <c r="O156" s="71"/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2">
        <f>S156*H156</f>
        <v>0</v>
      </c>
      <c r="U156" s="173" t="s">
        <v>3</v>
      </c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74" t="s">
        <v>123</v>
      </c>
      <c r="AT156" s="174" t="s">
        <v>118</v>
      </c>
      <c r="AU156" s="174" t="s">
        <v>82</v>
      </c>
      <c r="AY156" s="18" t="s">
        <v>116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8" t="s">
        <v>80</v>
      </c>
      <c r="BK156" s="175">
        <f>ROUND(I156*H156,2)</f>
        <v>0</v>
      </c>
      <c r="BL156" s="18" t="s">
        <v>123</v>
      </c>
      <c r="BM156" s="174" t="s">
        <v>493</v>
      </c>
    </row>
    <row r="157" s="2" customFormat="1">
      <c r="A157" s="37"/>
      <c r="B157" s="38"/>
      <c r="C157" s="37"/>
      <c r="D157" s="176" t="s">
        <v>125</v>
      </c>
      <c r="E157" s="37"/>
      <c r="F157" s="177" t="s">
        <v>219</v>
      </c>
      <c r="G157" s="37"/>
      <c r="H157" s="37"/>
      <c r="I157" s="178"/>
      <c r="J157" s="37"/>
      <c r="K157" s="37"/>
      <c r="L157" s="38"/>
      <c r="M157" s="179"/>
      <c r="N157" s="180"/>
      <c r="O157" s="71"/>
      <c r="P157" s="71"/>
      <c r="Q157" s="71"/>
      <c r="R157" s="71"/>
      <c r="S157" s="71"/>
      <c r="T157" s="71"/>
      <c r="U157" s="72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125</v>
      </c>
      <c r="AU157" s="18" t="s">
        <v>82</v>
      </c>
    </row>
    <row r="158" s="2" customFormat="1">
      <c r="A158" s="37"/>
      <c r="B158" s="38"/>
      <c r="C158" s="37"/>
      <c r="D158" s="181" t="s">
        <v>127</v>
      </c>
      <c r="E158" s="37"/>
      <c r="F158" s="182" t="s">
        <v>220</v>
      </c>
      <c r="G158" s="37"/>
      <c r="H158" s="37"/>
      <c r="I158" s="178"/>
      <c r="J158" s="37"/>
      <c r="K158" s="37"/>
      <c r="L158" s="38"/>
      <c r="M158" s="179"/>
      <c r="N158" s="180"/>
      <c r="O158" s="71"/>
      <c r="P158" s="71"/>
      <c r="Q158" s="71"/>
      <c r="R158" s="71"/>
      <c r="S158" s="71"/>
      <c r="T158" s="71"/>
      <c r="U158" s="72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127</v>
      </c>
      <c r="AU158" s="18" t="s">
        <v>82</v>
      </c>
    </row>
    <row r="159" s="13" customFormat="1">
      <c r="A159" s="13"/>
      <c r="B159" s="183"/>
      <c r="C159" s="13"/>
      <c r="D159" s="176" t="s">
        <v>129</v>
      </c>
      <c r="E159" s="184" t="s">
        <v>3</v>
      </c>
      <c r="F159" s="185" t="s">
        <v>82</v>
      </c>
      <c r="G159" s="13"/>
      <c r="H159" s="186">
        <v>2</v>
      </c>
      <c r="I159" s="187"/>
      <c r="J159" s="13"/>
      <c r="K159" s="13"/>
      <c r="L159" s="183"/>
      <c r="M159" s="188"/>
      <c r="N159" s="189"/>
      <c r="O159" s="189"/>
      <c r="P159" s="189"/>
      <c r="Q159" s="189"/>
      <c r="R159" s="189"/>
      <c r="S159" s="189"/>
      <c r="T159" s="189"/>
      <c r="U159" s="190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4" t="s">
        <v>129</v>
      </c>
      <c r="AU159" s="184" t="s">
        <v>82</v>
      </c>
      <c r="AV159" s="13" t="s">
        <v>82</v>
      </c>
      <c r="AW159" s="13" t="s">
        <v>34</v>
      </c>
      <c r="AX159" s="13" t="s">
        <v>80</v>
      </c>
      <c r="AY159" s="184" t="s">
        <v>116</v>
      </c>
    </row>
    <row r="160" s="2" customFormat="1" ht="16.5" customHeight="1">
      <c r="A160" s="37"/>
      <c r="B160" s="162"/>
      <c r="C160" s="163" t="s">
        <v>474</v>
      </c>
      <c r="D160" s="163" t="s">
        <v>118</v>
      </c>
      <c r="E160" s="164" t="s">
        <v>229</v>
      </c>
      <c r="F160" s="165" t="s">
        <v>230</v>
      </c>
      <c r="G160" s="166" t="s">
        <v>147</v>
      </c>
      <c r="H160" s="167">
        <v>2.8799999999999999</v>
      </c>
      <c r="I160" s="168"/>
      <c r="J160" s="169">
        <f>ROUND(I160*H160,2)</f>
        <v>0</v>
      </c>
      <c r="K160" s="165" t="s">
        <v>122</v>
      </c>
      <c r="L160" s="38"/>
      <c r="M160" s="170" t="s">
        <v>3</v>
      </c>
      <c r="N160" s="171" t="s">
        <v>43</v>
      </c>
      <c r="O160" s="71"/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2">
        <f>S160*H160</f>
        <v>0</v>
      </c>
      <c r="U160" s="173" t="s">
        <v>3</v>
      </c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74" t="s">
        <v>123</v>
      </c>
      <c r="AT160" s="174" t="s">
        <v>118</v>
      </c>
      <c r="AU160" s="174" t="s">
        <v>82</v>
      </c>
      <c r="AY160" s="18" t="s">
        <v>116</v>
      </c>
      <c r="BE160" s="175">
        <f>IF(N160="základní",J160,0)</f>
        <v>0</v>
      </c>
      <c r="BF160" s="175">
        <f>IF(N160="snížená",J160,0)</f>
        <v>0</v>
      </c>
      <c r="BG160" s="175">
        <f>IF(N160="zákl. přenesená",J160,0)</f>
        <v>0</v>
      </c>
      <c r="BH160" s="175">
        <f>IF(N160="sníž. přenesená",J160,0)</f>
        <v>0</v>
      </c>
      <c r="BI160" s="175">
        <f>IF(N160="nulová",J160,0)</f>
        <v>0</v>
      </c>
      <c r="BJ160" s="18" t="s">
        <v>80</v>
      </c>
      <c r="BK160" s="175">
        <f>ROUND(I160*H160,2)</f>
        <v>0</v>
      </c>
      <c r="BL160" s="18" t="s">
        <v>123</v>
      </c>
      <c r="BM160" s="174" t="s">
        <v>494</v>
      </c>
    </row>
    <row r="161" s="2" customFormat="1">
      <c r="A161" s="37"/>
      <c r="B161" s="38"/>
      <c r="C161" s="37"/>
      <c r="D161" s="176" t="s">
        <v>125</v>
      </c>
      <c r="E161" s="37"/>
      <c r="F161" s="177" t="s">
        <v>232</v>
      </c>
      <c r="G161" s="37"/>
      <c r="H161" s="37"/>
      <c r="I161" s="178"/>
      <c r="J161" s="37"/>
      <c r="K161" s="37"/>
      <c r="L161" s="38"/>
      <c r="M161" s="179"/>
      <c r="N161" s="180"/>
      <c r="O161" s="71"/>
      <c r="P161" s="71"/>
      <c r="Q161" s="71"/>
      <c r="R161" s="71"/>
      <c r="S161" s="71"/>
      <c r="T161" s="71"/>
      <c r="U161" s="72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125</v>
      </c>
      <c r="AU161" s="18" t="s">
        <v>82</v>
      </c>
    </row>
    <row r="162" s="2" customFormat="1">
      <c r="A162" s="37"/>
      <c r="B162" s="38"/>
      <c r="C162" s="37"/>
      <c r="D162" s="181" t="s">
        <v>127</v>
      </c>
      <c r="E162" s="37"/>
      <c r="F162" s="182" t="s">
        <v>233</v>
      </c>
      <c r="G162" s="37"/>
      <c r="H162" s="37"/>
      <c r="I162" s="178"/>
      <c r="J162" s="37"/>
      <c r="K162" s="37"/>
      <c r="L162" s="38"/>
      <c r="M162" s="179"/>
      <c r="N162" s="180"/>
      <c r="O162" s="71"/>
      <c r="P162" s="71"/>
      <c r="Q162" s="71"/>
      <c r="R162" s="71"/>
      <c r="S162" s="71"/>
      <c r="T162" s="71"/>
      <c r="U162" s="72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127</v>
      </c>
      <c r="AU162" s="18" t="s">
        <v>82</v>
      </c>
    </row>
    <row r="163" s="2" customFormat="1">
      <c r="A163" s="37"/>
      <c r="B163" s="38"/>
      <c r="C163" s="37"/>
      <c r="D163" s="176" t="s">
        <v>142</v>
      </c>
      <c r="E163" s="37"/>
      <c r="F163" s="191" t="s">
        <v>495</v>
      </c>
      <c r="G163" s="37"/>
      <c r="H163" s="37"/>
      <c r="I163" s="178"/>
      <c r="J163" s="37"/>
      <c r="K163" s="37"/>
      <c r="L163" s="38"/>
      <c r="M163" s="179"/>
      <c r="N163" s="180"/>
      <c r="O163" s="71"/>
      <c r="P163" s="71"/>
      <c r="Q163" s="71"/>
      <c r="R163" s="71"/>
      <c r="S163" s="71"/>
      <c r="T163" s="71"/>
      <c r="U163" s="72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142</v>
      </c>
      <c r="AU163" s="18" t="s">
        <v>82</v>
      </c>
    </row>
    <row r="164" s="13" customFormat="1">
      <c r="A164" s="13"/>
      <c r="B164" s="183"/>
      <c r="C164" s="13"/>
      <c r="D164" s="176" t="s">
        <v>129</v>
      </c>
      <c r="E164" s="184" t="s">
        <v>3</v>
      </c>
      <c r="F164" s="185" t="s">
        <v>496</v>
      </c>
      <c r="G164" s="13"/>
      <c r="H164" s="186">
        <v>2.8799999999999999</v>
      </c>
      <c r="I164" s="187"/>
      <c r="J164" s="13"/>
      <c r="K164" s="13"/>
      <c r="L164" s="183"/>
      <c r="M164" s="188"/>
      <c r="N164" s="189"/>
      <c r="O164" s="189"/>
      <c r="P164" s="189"/>
      <c r="Q164" s="189"/>
      <c r="R164" s="189"/>
      <c r="S164" s="189"/>
      <c r="T164" s="189"/>
      <c r="U164" s="190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4" t="s">
        <v>129</v>
      </c>
      <c r="AU164" s="184" t="s">
        <v>82</v>
      </c>
      <c r="AV164" s="13" t="s">
        <v>82</v>
      </c>
      <c r="AW164" s="13" t="s">
        <v>34</v>
      </c>
      <c r="AX164" s="13" t="s">
        <v>80</v>
      </c>
      <c r="AY164" s="184" t="s">
        <v>116</v>
      </c>
    </row>
    <row r="165" s="2" customFormat="1" ht="16.5" customHeight="1">
      <c r="A165" s="37"/>
      <c r="B165" s="162"/>
      <c r="C165" s="163" t="s">
        <v>497</v>
      </c>
      <c r="D165" s="163" t="s">
        <v>118</v>
      </c>
      <c r="E165" s="164" t="s">
        <v>254</v>
      </c>
      <c r="F165" s="165" t="s">
        <v>255</v>
      </c>
      <c r="G165" s="166" t="s">
        <v>256</v>
      </c>
      <c r="H165" s="167">
        <v>1</v>
      </c>
      <c r="I165" s="168"/>
      <c r="J165" s="169">
        <f>ROUND(I165*H165,2)</f>
        <v>0</v>
      </c>
      <c r="K165" s="165" t="s">
        <v>122</v>
      </c>
      <c r="L165" s="38"/>
      <c r="M165" s="170" t="s">
        <v>3</v>
      </c>
      <c r="N165" s="171" t="s">
        <v>43</v>
      </c>
      <c r="O165" s="71"/>
      <c r="P165" s="172">
        <f>O165*H165</f>
        <v>0</v>
      </c>
      <c r="Q165" s="172">
        <v>2.7654399999999999</v>
      </c>
      <c r="R165" s="172">
        <f>Q165*H165</f>
        <v>2.7654399999999999</v>
      </c>
      <c r="S165" s="172">
        <v>0</v>
      </c>
      <c r="T165" s="172">
        <f>S165*H165</f>
        <v>0</v>
      </c>
      <c r="U165" s="173" t="s">
        <v>3</v>
      </c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74" t="s">
        <v>123</v>
      </c>
      <c r="AT165" s="174" t="s">
        <v>118</v>
      </c>
      <c r="AU165" s="174" t="s">
        <v>82</v>
      </c>
      <c r="AY165" s="18" t="s">
        <v>116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8" t="s">
        <v>80</v>
      </c>
      <c r="BK165" s="175">
        <f>ROUND(I165*H165,2)</f>
        <v>0</v>
      </c>
      <c r="BL165" s="18" t="s">
        <v>123</v>
      </c>
      <c r="BM165" s="174" t="s">
        <v>498</v>
      </c>
    </row>
    <row r="166" s="2" customFormat="1">
      <c r="A166" s="37"/>
      <c r="B166" s="38"/>
      <c r="C166" s="37"/>
      <c r="D166" s="176" t="s">
        <v>125</v>
      </c>
      <c r="E166" s="37"/>
      <c r="F166" s="177" t="s">
        <v>258</v>
      </c>
      <c r="G166" s="37"/>
      <c r="H166" s="37"/>
      <c r="I166" s="178"/>
      <c r="J166" s="37"/>
      <c r="K166" s="37"/>
      <c r="L166" s="38"/>
      <c r="M166" s="179"/>
      <c r="N166" s="180"/>
      <c r="O166" s="71"/>
      <c r="P166" s="71"/>
      <c r="Q166" s="71"/>
      <c r="R166" s="71"/>
      <c r="S166" s="71"/>
      <c r="T166" s="71"/>
      <c r="U166" s="72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125</v>
      </c>
      <c r="AU166" s="18" t="s">
        <v>82</v>
      </c>
    </row>
    <row r="167" s="2" customFormat="1">
      <c r="A167" s="37"/>
      <c r="B167" s="38"/>
      <c r="C167" s="37"/>
      <c r="D167" s="181" t="s">
        <v>127</v>
      </c>
      <c r="E167" s="37"/>
      <c r="F167" s="182" t="s">
        <v>259</v>
      </c>
      <c r="G167" s="37"/>
      <c r="H167" s="37"/>
      <c r="I167" s="178"/>
      <c r="J167" s="37"/>
      <c r="K167" s="37"/>
      <c r="L167" s="38"/>
      <c r="M167" s="179"/>
      <c r="N167" s="180"/>
      <c r="O167" s="71"/>
      <c r="P167" s="71"/>
      <c r="Q167" s="71"/>
      <c r="R167" s="71"/>
      <c r="S167" s="71"/>
      <c r="T167" s="71"/>
      <c r="U167" s="72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127</v>
      </c>
      <c r="AU167" s="18" t="s">
        <v>82</v>
      </c>
    </row>
    <row r="168" s="2" customFormat="1">
      <c r="A168" s="37"/>
      <c r="B168" s="38"/>
      <c r="C168" s="37"/>
      <c r="D168" s="176" t="s">
        <v>142</v>
      </c>
      <c r="E168" s="37"/>
      <c r="F168" s="191" t="s">
        <v>499</v>
      </c>
      <c r="G168" s="37"/>
      <c r="H168" s="37"/>
      <c r="I168" s="178"/>
      <c r="J168" s="37"/>
      <c r="K168" s="37"/>
      <c r="L168" s="38"/>
      <c r="M168" s="179"/>
      <c r="N168" s="180"/>
      <c r="O168" s="71"/>
      <c r="P168" s="71"/>
      <c r="Q168" s="71"/>
      <c r="R168" s="71"/>
      <c r="S168" s="71"/>
      <c r="T168" s="71"/>
      <c r="U168" s="72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142</v>
      </c>
      <c r="AU168" s="18" t="s">
        <v>82</v>
      </c>
    </row>
    <row r="169" s="13" customFormat="1">
      <c r="A169" s="13"/>
      <c r="B169" s="183"/>
      <c r="C169" s="13"/>
      <c r="D169" s="176" t="s">
        <v>129</v>
      </c>
      <c r="E169" s="184" t="s">
        <v>3</v>
      </c>
      <c r="F169" s="185" t="s">
        <v>80</v>
      </c>
      <c r="G169" s="13"/>
      <c r="H169" s="186">
        <v>1</v>
      </c>
      <c r="I169" s="187"/>
      <c r="J169" s="13"/>
      <c r="K169" s="13"/>
      <c r="L169" s="183"/>
      <c r="M169" s="188"/>
      <c r="N169" s="189"/>
      <c r="O169" s="189"/>
      <c r="P169" s="189"/>
      <c r="Q169" s="189"/>
      <c r="R169" s="189"/>
      <c r="S169" s="189"/>
      <c r="T169" s="189"/>
      <c r="U169" s="190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4" t="s">
        <v>129</v>
      </c>
      <c r="AU169" s="184" t="s">
        <v>82</v>
      </c>
      <c r="AV169" s="13" t="s">
        <v>82</v>
      </c>
      <c r="AW169" s="13" t="s">
        <v>34</v>
      </c>
      <c r="AX169" s="13" t="s">
        <v>80</v>
      </c>
      <c r="AY169" s="184" t="s">
        <v>116</v>
      </c>
    </row>
    <row r="170" s="2" customFormat="1" ht="16.5" customHeight="1">
      <c r="A170" s="37"/>
      <c r="B170" s="162"/>
      <c r="C170" s="163" t="s">
        <v>190</v>
      </c>
      <c r="D170" s="163" t="s">
        <v>118</v>
      </c>
      <c r="E170" s="164" t="s">
        <v>237</v>
      </c>
      <c r="F170" s="165" t="s">
        <v>238</v>
      </c>
      <c r="G170" s="166" t="s">
        <v>239</v>
      </c>
      <c r="H170" s="167">
        <v>5</v>
      </c>
      <c r="I170" s="168"/>
      <c r="J170" s="169">
        <f>ROUND(I170*H170,2)</f>
        <v>0</v>
      </c>
      <c r="K170" s="165" t="s">
        <v>122</v>
      </c>
      <c r="L170" s="38"/>
      <c r="M170" s="170" t="s">
        <v>3</v>
      </c>
      <c r="N170" s="171" t="s">
        <v>43</v>
      </c>
      <c r="O170" s="71"/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2">
        <f>S170*H170</f>
        <v>0</v>
      </c>
      <c r="U170" s="173" t="s">
        <v>3</v>
      </c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74" t="s">
        <v>123</v>
      </c>
      <c r="AT170" s="174" t="s">
        <v>118</v>
      </c>
      <c r="AU170" s="174" t="s">
        <v>82</v>
      </c>
      <c r="AY170" s="18" t="s">
        <v>116</v>
      </c>
      <c r="BE170" s="175">
        <f>IF(N170="základní",J170,0)</f>
        <v>0</v>
      </c>
      <c r="BF170" s="175">
        <f>IF(N170="snížená",J170,0)</f>
        <v>0</v>
      </c>
      <c r="BG170" s="175">
        <f>IF(N170="zákl. přenesená",J170,0)</f>
        <v>0</v>
      </c>
      <c r="BH170" s="175">
        <f>IF(N170="sníž. přenesená",J170,0)</f>
        <v>0</v>
      </c>
      <c r="BI170" s="175">
        <f>IF(N170="nulová",J170,0)</f>
        <v>0</v>
      </c>
      <c r="BJ170" s="18" t="s">
        <v>80</v>
      </c>
      <c r="BK170" s="175">
        <f>ROUND(I170*H170,2)</f>
        <v>0</v>
      </c>
      <c r="BL170" s="18" t="s">
        <v>123</v>
      </c>
      <c r="BM170" s="174" t="s">
        <v>500</v>
      </c>
    </row>
    <row r="171" s="2" customFormat="1">
      <c r="A171" s="37"/>
      <c r="B171" s="38"/>
      <c r="C171" s="37"/>
      <c r="D171" s="176" t="s">
        <v>125</v>
      </c>
      <c r="E171" s="37"/>
      <c r="F171" s="177" t="s">
        <v>241</v>
      </c>
      <c r="G171" s="37"/>
      <c r="H171" s="37"/>
      <c r="I171" s="178"/>
      <c r="J171" s="37"/>
      <c r="K171" s="37"/>
      <c r="L171" s="38"/>
      <c r="M171" s="179"/>
      <c r="N171" s="180"/>
      <c r="O171" s="71"/>
      <c r="P171" s="71"/>
      <c r="Q171" s="71"/>
      <c r="R171" s="71"/>
      <c r="S171" s="71"/>
      <c r="T171" s="71"/>
      <c r="U171" s="72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125</v>
      </c>
      <c r="AU171" s="18" t="s">
        <v>82</v>
      </c>
    </row>
    <row r="172" s="2" customFormat="1">
      <c r="A172" s="37"/>
      <c r="B172" s="38"/>
      <c r="C172" s="37"/>
      <c r="D172" s="181" t="s">
        <v>127</v>
      </c>
      <c r="E172" s="37"/>
      <c r="F172" s="182" t="s">
        <v>242</v>
      </c>
      <c r="G172" s="37"/>
      <c r="H172" s="37"/>
      <c r="I172" s="178"/>
      <c r="J172" s="37"/>
      <c r="K172" s="37"/>
      <c r="L172" s="38"/>
      <c r="M172" s="179"/>
      <c r="N172" s="180"/>
      <c r="O172" s="71"/>
      <c r="P172" s="71"/>
      <c r="Q172" s="71"/>
      <c r="R172" s="71"/>
      <c r="S172" s="71"/>
      <c r="T172" s="71"/>
      <c r="U172" s="72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127</v>
      </c>
      <c r="AU172" s="18" t="s">
        <v>82</v>
      </c>
    </row>
    <row r="173" s="2" customFormat="1">
      <c r="A173" s="37"/>
      <c r="B173" s="38"/>
      <c r="C173" s="37"/>
      <c r="D173" s="176" t="s">
        <v>142</v>
      </c>
      <c r="E173" s="37"/>
      <c r="F173" s="191" t="s">
        <v>501</v>
      </c>
      <c r="G173" s="37"/>
      <c r="H173" s="37"/>
      <c r="I173" s="178"/>
      <c r="J173" s="37"/>
      <c r="K173" s="37"/>
      <c r="L173" s="38"/>
      <c r="M173" s="179"/>
      <c r="N173" s="180"/>
      <c r="O173" s="71"/>
      <c r="P173" s="71"/>
      <c r="Q173" s="71"/>
      <c r="R173" s="71"/>
      <c r="S173" s="71"/>
      <c r="T173" s="71"/>
      <c r="U173" s="72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142</v>
      </c>
      <c r="AU173" s="18" t="s">
        <v>82</v>
      </c>
    </row>
    <row r="174" s="13" customFormat="1">
      <c r="A174" s="13"/>
      <c r="B174" s="183"/>
      <c r="C174" s="13"/>
      <c r="D174" s="176" t="s">
        <v>129</v>
      </c>
      <c r="E174" s="184" t="s">
        <v>3</v>
      </c>
      <c r="F174" s="185" t="s">
        <v>502</v>
      </c>
      <c r="G174" s="13"/>
      <c r="H174" s="186">
        <v>5</v>
      </c>
      <c r="I174" s="187"/>
      <c r="J174" s="13"/>
      <c r="K174" s="13"/>
      <c r="L174" s="183"/>
      <c r="M174" s="188"/>
      <c r="N174" s="189"/>
      <c r="O174" s="189"/>
      <c r="P174" s="189"/>
      <c r="Q174" s="189"/>
      <c r="R174" s="189"/>
      <c r="S174" s="189"/>
      <c r="T174" s="189"/>
      <c r="U174" s="190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4" t="s">
        <v>129</v>
      </c>
      <c r="AU174" s="184" t="s">
        <v>82</v>
      </c>
      <c r="AV174" s="13" t="s">
        <v>82</v>
      </c>
      <c r="AW174" s="13" t="s">
        <v>34</v>
      </c>
      <c r="AX174" s="13" t="s">
        <v>80</v>
      </c>
      <c r="AY174" s="184" t="s">
        <v>116</v>
      </c>
    </row>
    <row r="175" s="2" customFormat="1" ht="16.5" customHeight="1">
      <c r="A175" s="37"/>
      <c r="B175" s="162"/>
      <c r="C175" s="163" t="s">
        <v>503</v>
      </c>
      <c r="D175" s="163" t="s">
        <v>118</v>
      </c>
      <c r="E175" s="164" t="s">
        <v>246</v>
      </c>
      <c r="F175" s="165" t="s">
        <v>247</v>
      </c>
      <c r="G175" s="166" t="s">
        <v>147</v>
      </c>
      <c r="H175" s="167">
        <v>2.3999999999999999</v>
      </c>
      <c r="I175" s="168"/>
      <c r="J175" s="169">
        <f>ROUND(I175*H175,2)</f>
        <v>0</v>
      </c>
      <c r="K175" s="165" t="s">
        <v>122</v>
      </c>
      <c r="L175" s="38"/>
      <c r="M175" s="170" t="s">
        <v>3</v>
      </c>
      <c r="N175" s="171" t="s">
        <v>43</v>
      </c>
      <c r="O175" s="71"/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2">
        <f>S175*H175</f>
        <v>0</v>
      </c>
      <c r="U175" s="173" t="s">
        <v>3</v>
      </c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74" t="s">
        <v>123</v>
      </c>
      <c r="AT175" s="174" t="s">
        <v>118</v>
      </c>
      <c r="AU175" s="174" t="s">
        <v>82</v>
      </c>
      <c r="AY175" s="18" t="s">
        <v>116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8" t="s">
        <v>80</v>
      </c>
      <c r="BK175" s="175">
        <f>ROUND(I175*H175,2)</f>
        <v>0</v>
      </c>
      <c r="BL175" s="18" t="s">
        <v>123</v>
      </c>
      <c r="BM175" s="174" t="s">
        <v>504</v>
      </c>
    </row>
    <row r="176" s="2" customFormat="1">
      <c r="A176" s="37"/>
      <c r="B176" s="38"/>
      <c r="C176" s="37"/>
      <c r="D176" s="176" t="s">
        <v>125</v>
      </c>
      <c r="E176" s="37"/>
      <c r="F176" s="177" t="s">
        <v>249</v>
      </c>
      <c r="G176" s="37"/>
      <c r="H176" s="37"/>
      <c r="I176" s="178"/>
      <c r="J176" s="37"/>
      <c r="K176" s="37"/>
      <c r="L176" s="38"/>
      <c r="M176" s="179"/>
      <c r="N176" s="180"/>
      <c r="O176" s="71"/>
      <c r="P176" s="71"/>
      <c r="Q176" s="71"/>
      <c r="R176" s="71"/>
      <c r="S176" s="71"/>
      <c r="T176" s="71"/>
      <c r="U176" s="72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125</v>
      </c>
      <c r="AU176" s="18" t="s">
        <v>82</v>
      </c>
    </row>
    <row r="177" s="2" customFormat="1">
      <c r="A177" s="37"/>
      <c r="B177" s="38"/>
      <c r="C177" s="37"/>
      <c r="D177" s="181" t="s">
        <v>127</v>
      </c>
      <c r="E177" s="37"/>
      <c r="F177" s="182" t="s">
        <v>250</v>
      </c>
      <c r="G177" s="37"/>
      <c r="H177" s="37"/>
      <c r="I177" s="178"/>
      <c r="J177" s="37"/>
      <c r="K177" s="37"/>
      <c r="L177" s="38"/>
      <c r="M177" s="179"/>
      <c r="N177" s="180"/>
      <c r="O177" s="71"/>
      <c r="P177" s="71"/>
      <c r="Q177" s="71"/>
      <c r="R177" s="71"/>
      <c r="S177" s="71"/>
      <c r="T177" s="71"/>
      <c r="U177" s="72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127</v>
      </c>
      <c r="AU177" s="18" t="s">
        <v>82</v>
      </c>
    </row>
    <row r="178" s="2" customFormat="1">
      <c r="A178" s="37"/>
      <c r="B178" s="38"/>
      <c r="C178" s="37"/>
      <c r="D178" s="176" t="s">
        <v>142</v>
      </c>
      <c r="E178" s="37"/>
      <c r="F178" s="191" t="s">
        <v>505</v>
      </c>
      <c r="G178" s="37"/>
      <c r="H178" s="37"/>
      <c r="I178" s="178"/>
      <c r="J178" s="37"/>
      <c r="K178" s="37"/>
      <c r="L178" s="38"/>
      <c r="M178" s="179"/>
      <c r="N178" s="180"/>
      <c r="O178" s="71"/>
      <c r="P178" s="71"/>
      <c r="Q178" s="71"/>
      <c r="R178" s="71"/>
      <c r="S178" s="71"/>
      <c r="T178" s="71"/>
      <c r="U178" s="72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142</v>
      </c>
      <c r="AU178" s="18" t="s">
        <v>82</v>
      </c>
    </row>
    <row r="179" s="13" customFormat="1">
      <c r="A179" s="13"/>
      <c r="B179" s="183"/>
      <c r="C179" s="13"/>
      <c r="D179" s="176" t="s">
        <v>129</v>
      </c>
      <c r="E179" s="184" t="s">
        <v>3</v>
      </c>
      <c r="F179" s="185" t="s">
        <v>506</v>
      </c>
      <c r="G179" s="13"/>
      <c r="H179" s="186">
        <v>2.3999999999999999</v>
      </c>
      <c r="I179" s="187"/>
      <c r="J179" s="13"/>
      <c r="K179" s="13"/>
      <c r="L179" s="183"/>
      <c r="M179" s="188"/>
      <c r="N179" s="189"/>
      <c r="O179" s="189"/>
      <c r="P179" s="189"/>
      <c r="Q179" s="189"/>
      <c r="R179" s="189"/>
      <c r="S179" s="189"/>
      <c r="T179" s="189"/>
      <c r="U179" s="190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4" t="s">
        <v>129</v>
      </c>
      <c r="AU179" s="184" t="s">
        <v>82</v>
      </c>
      <c r="AV179" s="13" t="s">
        <v>82</v>
      </c>
      <c r="AW179" s="13" t="s">
        <v>34</v>
      </c>
      <c r="AX179" s="13" t="s">
        <v>80</v>
      </c>
      <c r="AY179" s="184" t="s">
        <v>116</v>
      </c>
    </row>
    <row r="180" s="2" customFormat="1" ht="16.5" customHeight="1">
      <c r="A180" s="37"/>
      <c r="B180" s="162"/>
      <c r="C180" s="192" t="s">
        <v>175</v>
      </c>
      <c r="D180" s="192" t="s">
        <v>223</v>
      </c>
      <c r="E180" s="193" t="s">
        <v>344</v>
      </c>
      <c r="F180" s="194" t="s">
        <v>345</v>
      </c>
      <c r="G180" s="195" t="s">
        <v>256</v>
      </c>
      <c r="H180" s="196">
        <v>1</v>
      </c>
      <c r="I180" s="197"/>
      <c r="J180" s="198">
        <f>ROUND(I180*H180,2)</f>
        <v>0</v>
      </c>
      <c r="K180" s="194" t="s">
        <v>122</v>
      </c>
      <c r="L180" s="199"/>
      <c r="M180" s="200" t="s">
        <v>3</v>
      </c>
      <c r="N180" s="201" t="s">
        <v>43</v>
      </c>
      <c r="O180" s="71"/>
      <c r="P180" s="172">
        <f>O180*H180</f>
        <v>0</v>
      </c>
      <c r="Q180" s="172">
        <v>0.37</v>
      </c>
      <c r="R180" s="172">
        <f>Q180*H180</f>
        <v>0.37</v>
      </c>
      <c r="S180" s="172">
        <v>0</v>
      </c>
      <c r="T180" s="172">
        <f>S180*H180</f>
        <v>0</v>
      </c>
      <c r="U180" s="173" t="s">
        <v>3</v>
      </c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74" t="s">
        <v>226</v>
      </c>
      <c r="AT180" s="174" t="s">
        <v>223</v>
      </c>
      <c r="AU180" s="174" t="s">
        <v>82</v>
      </c>
      <c r="AY180" s="18" t="s">
        <v>116</v>
      </c>
      <c r="BE180" s="175">
        <f>IF(N180="základní",J180,0)</f>
        <v>0</v>
      </c>
      <c r="BF180" s="175">
        <f>IF(N180="snížená",J180,0)</f>
        <v>0</v>
      </c>
      <c r="BG180" s="175">
        <f>IF(N180="zákl. přenesená",J180,0)</f>
        <v>0</v>
      </c>
      <c r="BH180" s="175">
        <f>IF(N180="sníž. přenesená",J180,0)</f>
        <v>0</v>
      </c>
      <c r="BI180" s="175">
        <f>IF(N180="nulová",J180,0)</f>
        <v>0</v>
      </c>
      <c r="BJ180" s="18" t="s">
        <v>80</v>
      </c>
      <c r="BK180" s="175">
        <f>ROUND(I180*H180,2)</f>
        <v>0</v>
      </c>
      <c r="BL180" s="18" t="s">
        <v>123</v>
      </c>
      <c r="BM180" s="174" t="s">
        <v>507</v>
      </c>
    </row>
    <row r="181" s="2" customFormat="1">
      <c r="A181" s="37"/>
      <c r="B181" s="38"/>
      <c r="C181" s="37"/>
      <c r="D181" s="176" t="s">
        <v>125</v>
      </c>
      <c r="E181" s="37"/>
      <c r="F181" s="177" t="s">
        <v>345</v>
      </c>
      <c r="G181" s="37"/>
      <c r="H181" s="37"/>
      <c r="I181" s="178"/>
      <c r="J181" s="37"/>
      <c r="K181" s="37"/>
      <c r="L181" s="38"/>
      <c r="M181" s="179"/>
      <c r="N181" s="180"/>
      <c r="O181" s="71"/>
      <c r="P181" s="71"/>
      <c r="Q181" s="71"/>
      <c r="R181" s="71"/>
      <c r="S181" s="71"/>
      <c r="T181" s="71"/>
      <c r="U181" s="72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125</v>
      </c>
      <c r="AU181" s="18" t="s">
        <v>82</v>
      </c>
    </row>
    <row r="182" s="2" customFormat="1">
      <c r="A182" s="37"/>
      <c r="B182" s="38"/>
      <c r="C182" s="37"/>
      <c r="D182" s="176" t="s">
        <v>142</v>
      </c>
      <c r="E182" s="37"/>
      <c r="F182" s="191" t="s">
        <v>508</v>
      </c>
      <c r="G182" s="37"/>
      <c r="H182" s="37"/>
      <c r="I182" s="178"/>
      <c r="J182" s="37"/>
      <c r="K182" s="37"/>
      <c r="L182" s="38"/>
      <c r="M182" s="179"/>
      <c r="N182" s="180"/>
      <c r="O182" s="71"/>
      <c r="P182" s="71"/>
      <c r="Q182" s="71"/>
      <c r="R182" s="71"/>
      <c r="S182" s="71"/>
      <c r="T182" s="71"/>
      <c r="U182" s="72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142</v>
      </c>
      <c r="AU182" s="18" t="s">
        <v>82</v>
      </c>
    </row>
    <row r="183" s="13" customFormat="1">
      <c r="A183" s="13"/>
      <c r="B183" s="183"/>
      <c r="C183" s="13"/>
      <c r="D183" s="176" t="s">
        <v>129</v>
      </c>
      <c r="E183" s="184" t="s">
        <v>3</v>
      </c>
      <c r="F183" s="185" t="s">
        <v>80</v>
      </c>
      <c r="G183" s="13"/>
      <c r="H183" s="186">
        <v>1</v>
      </c>
      <c r="I183" s="187"/>
      <c r="J183" s="13"/>
      <c r="K183" s="13"/>
      <c r="L183" s="183"/>
      <c r="M183" s="188"/>
      <c r="N183" s="189"/>
      <c r="O183" s="189"/>
      <c r="P183" s="189"/>
      <c r="Q183" s="189"/>
      <c r="R183" s="189"/>
      <c r="S183" s="189"/>
      <c r="T183" s="189"/>
      <c r="U183" s="190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4" t="s">
        <v>129</v>
      </c>
      <c r="AU183" s="184" t="s">
        <v>82</v>
      </c>
      <c r="AV183" s="13" t="s">
        <v>82</v>
      </c>
      <c r="AW183" s="13" t="s">
        <v>34</v>
      </c>
      <c r="AX183" s="13" t="s">
        <v>80</v>
      </c>
      <c r="AY183" s="184" t="s">
        <v>116</v>
      </c>
    </row>
    <row r="184" s="2" customFormat="1" ht="16.5" customHeight="1">
      <c r="A184" s="37"/>
      <c r="B184" s="162"/>
      <c r="C184" s="163" t="s">
        <v>509</v>
      </c>
      <c r="D184" s="163" t="s">
        <v>118</v>
      </c>
      <c r="E184" s="164" t="s">
        <v>338</v>
      </c>
      <c r="F184" s="165" t="s">
        <v>339</v>
      </c>
      <c r="G184" s="166" t="s">
        <v>256</v>
      </c>
      <c r="H184" s="167">
        <v>1</v>
      </c>
      <c r="I184" s="168"/>
      <c r="J184" s="169">
        <f>ROUND(I184*H184,2)</f>
        <v>0</v>
      </c>
      <c r="K184" s="165" t="s">
        <v>122</v>
      </c>
      <c r="L184" s="38"/>
      <c r="M184" s="170" t="s">
        <v>3</v>
      </c>
      <c r="N184" s="171" t="s">
        <v>43</v>
      </c>
      <c r="O184" s="71"/>
      <c r="P184" s="172">
        <f>O184*H184</f>
        <v>0</v>
      </c>
      <c r="Q184" s="172">
        <v>0.010189999999999999</v>
      </c>
      <c r="R184" s="172">
        <f>Q184*H184</f>
        <v>0.010189999999999999</v>
      </c>
      <c r="S184" s="172">
        <v>0</v>
      </c>
      <c r="T184" s="172">
        <f>S184*H184</f>
        <v>0</v>
      </c>
      <c r="U184" s="173" t="s">
        <v>3</v>
      </c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74" t="s">
        <v>123</v>
      </c>
      <c r="AT184" s="174" t="s">
        <v>118</v>
      </c>
      <c r="AU184" s="174" t="s">
        <v>82</v>
      </c>
      <c r="AY184" s="18" t="s">
        <v>116</v>
      </c>
      <c r="BE184" s="175">
        <f>IF(N184="základní",J184,0)</f>
        <v>0</v>
      </c>
      <c r="BF184" s="175">
        <f>IF(N184="snížená",J184,0)</f>
        <v>0</v>
      </c>
      <c r="BG184" s="175">
        <f>IF(N184="zákl. přenesená",J184,0)</f>
        <v>0</v>
      </c>
      <c r="BH184" s="175">
        <f>IF(N184="sníž. přenesená",J184,0)</f>
        <v>0</v>
      </c>
      <c r="BI184" s="175">
        <f>IF(N184="nulová",J184,0)</f>
        <v>0</v>
      </c>
      <c r="BJ184" s="18" t="s">
        <v>80</v>
      </c>
      <c r="BK184" s="175">
        <f>ROUND(I184*H184,2)</f>
        <v>0</v>
      </c>
      <c r="BL184" s="18" t="s">
        <v>123</v>
      </c>
      <c r="BM184" s="174" t="s">
        <v>510</v>
      </c>
    </row>
    <row r="185" s="2" customFormat="1">
      <c r="A185" s="37"/>
      <c r="B185" s="38"/>
      <c r="C185" s="37"/>
      <c r="D185" s="176" t="s">
        <v>125</v>
      </c>
      <c r="E185" s="37"/>
      <c r="F185" s="177" t="s">
        <v>339</v>
      </c>
      <c r="G185" s="37"/>
      <c r="H185" s="37"/>
      <c r="I185" s="178"/>
      <c r="J185" s="37"/>
      <c r="K185" s="37"/>
      <c r="L185" s="38"/>
      <c r="M185" s="179"/>
      <c r="N185" s="180"/>
      <c r="O185" s="71"/>
      <c r="P185" s="71"/>
      <c r="Q185" s="71"/>
      <c r="R185" s="71"/>
      <c r="S185" s="71"/>
      <c r="T185" s="71"/>
      <c r="U185" s="72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125</v>
      </c>
      <c r="AU185" s="18" t="s">
        <v>82</v>
      </c>
    </row>
    <row r="186" s="2" customFormat="1">
      <c r="A186" s="37"/>
      <c r="B186" s="38"/>
      <c r="C186" s="37"/>
      <c r="D186" s="181" t="s">
        <v>127</v>
      </c>
      <c r="E186" s="37"/>
      <c r="F186" s="182" t="s">
        <v>341</v>
      </c>
      <c r="G186" s="37"/>
      <c r="H186" s="37"/>
      <c r="I186" s="178"/>
      <c r="J186" s="37"/>
      <c r="K186" s="37"/>
      <c r="L186" s="38"/>
      <c r="M186" s="179"/>
      <c r="N186" s="180"/>
      <c r="O186" s="71"/>
      <c r="P186" s="71"/>
      <c r="Q186" s="71"/>
      <c r="R186" s="71"/>
      <c r="S186" s="71"/>
      <c r="T186" s="71"/>
      <c r="U186" s="72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127</v>
      </c>
      <c r="AU186" s="18" t="s">
        <v>82</v>
      </c>
    </row>
    <row r="187" s="2" customFormat="1">
      <c r="A187" s="37"/>
      <c r="B187" s="38"/>
      <c r="C187" s="37"/>
      <c r="D187" s="176" t="s">
        <v>142</v>
      </c>
      <c r="E187" s="37"/>
      <c r="F187" s="191" t="s">
        <v>511</v>
      </c>
      <c r="G187" s="37"/>
      <c r="H187" s="37"/>
      <c r="I187" s="178"/>
      <c r="J187" s="37"/>
      <c r="K187" s="37"/>
      <c r="L187" s="38"/>
      <c r="M187" s="179"/>
      <c r="N187" s="180"/>
      <c r="O187" s="71"/>
      <c r="P187" s="71"/>
      <c r="Q187" s="71"/>
      <c r="R187" s="71"/>
      <c r="S187" s="71"/>
      <c r="T187" s="71"/>
      <c r="U187" s="72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142</v>
      </c>
      <c r="AU187" s="18" t="s">
        <v>82</v>
      </c>
    </row>
    <row r="188" s="2" customFormat="1" ht="16.5" customHeight="1">
      <c r="A188" s="37"/>
      <c r="B188" s="162"/>
      <c r="C188" s="192" t="s">
        <v>394</v>
      </c>
      <c r="D188" s="192" t="s">
        <v>223</v>
      </c>
      <c r="E188" s="193" t="s">
        <v>374</v>
      </c>
      <c r="F188" s="194" t="s">
        <v>375</v>
      </c>
      <c r="G188" s="195" t="s">
        <v>256</v>
      </c>
      <c r="H188" s="196">
        <v>3</v>
      </c>
      <c r="I188" s="197"/>
      <c r="J188" s="198">
        <f>ROUND(I188*H188,2)</f>
        <v>0</v>
      </c>
      <c r="K188" s="194" t="s">
        <v>122</v>
      </c>
      <c r="L188" s="199"/>
      <c r="M188" s="200" t="s">
        <v>3</v>
      </c>
      <c r="N188" s="201" t="s">
        <v>43</v>
      </c>
      <c r="O188" s="71"/>
      <c r="P188" s="172">
        <f>O188*H188</f>
        <v>0</v>
      </c>
      <c r="Q188" s="172">
        <v>0.218</v>
      </c>
      <c r="R188" s="172">
        <f>Q188*H188</f>
        <v>0.65400000000000003</v>
      </c>
      <c r="S188" s="172">
        <v>0</v>
      </c>
      <c r="T188" s="172">
        <f>S188*H188</f>
        <v>0</v>
      </c>
      <c r="U188" s="173" t="s">
        <v>3</v>
      </c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74" t="s">
        <v>226</v>
      </c>
      <c r="AT188" s="174" t="s">
        <v>223</v>
      </c>
      <c r="AU188" s="174" t="s">
        <v>82</v>
      </c>
      <c r="AY188" s="18" t="s">
        <v>116</v>
      </c>
      <c r="BE188" s="175">
        <f>IF(N188="základní",J188,0)</f>
        <v>0</v>
      </c>
      <c r="BF188" s="175">
        <f>IF(N188="snížená",J188,0)</f>
        <v>0</v>
      </c>
      <c r="BG188" s="175">
        <f>IF(N188="zákl. přenesená",J188,0)</f>
        <v>0</v>
      </c>
      <c r="BH188" s="175">
        <f>IF(N188="sníž. přenesená",J188,0)</f>
        <v>0</v>
      </c>
      <c r="BI188" s="175">
        <f>IF(N188="nulová",J188,0)</f>
        <v>0</v>
      </c>
      <c r="BJ188" s="18" t="s">
        <v>80</v>
      </c>
      <c r="BK188" s="175">
        <f>ROUND(I188*H188,2)</f>
        <v>0</v>
      </c>
      <c r="BL188" s="18" t="s">
        <v>123</v>
      </c>
      <c r="BM188" s="174" t="s">
        <v>512</v>
      </c>
    </row>
    <row r="189" s="2" customFormat="1">
      <c r="A189" s="37"/>
      <c r="B189" s="38"/>
      <c r="C189" s="37"/>
      <c r="D189" s="176" t="s">
        <v>125</v>
      </c>
      <c r="E189" s="37"/>
      <c r="F189" s="177" t="s">
        <v>375</v>
      </c>
      <c r="G189" s="37"/>
      <c r="H189" s="37"/>
      <c r="I189" s="178"/>
      <c r="J189" s="37"/>
      <c r="K189" s="37"/>
      <c r="L189" s="38"/>
      <c r="M189" s="179"/>
      <c r="N189" s="180"/>
      <c r="O189" s="71"/>
      <c r="P189" s="71"/>
      <c r="Q189" s="71"/>
      <c r="R189" s="71"/>
      <c r="S189" s="71"/>
      <c r="T189" s="71"/>
      <c r="U189" s="72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125</v>
      </c>
      <c r="AU189" s="18" t="s">
        <v>82</v>
      </c>
    </row>
    <row r="190" s="2" customFormat="1">
      <c r="A190" s="37"/>
      <c r="B190" s="38"/>
      <c r="C190" s="37"/>
      <c r="D190" s="176" t="s">
        <v>142</v>
      </c>
      <c r="E190" s="37"/>
      <c r="F190" s="191" t="s">
        <v>513</v>
      </c>
      <c r="G190" s="37"/>
      <c r="H190" s="37"/>
      <c r="I190" s="178"/>
      <c r="J190" s="37"/>
      <c r="K190" s="37"/>
      <c r="L190" s="38"/>
      <c r="M190" s="179"/>
      <c r="N190" s="180"/>
      <c r="O190" s="71"/>
      <c r="P190" s="71"/>
      <c r="Q190" s="71"/>
      <c r="R190" s="71"/>
      <c r="S190" s="71"/>
      <c r="T190" s="71"/>
      <c r="U190" s="72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142</v>
      </c>
      <c r="AU190" s="18" t="s">
        <v>82</v>
      </c>
    </row>
    <row r="191" s="13" customFormat="1">
      <c r="A191" s="13"/>
      <c r="B191" s="183"/>
      <c r="C191" s="13"/>
      <c r="D191" s="176" t="s">
        <v>129</v>
      </c>
      <c r="E191" s="184" t="s">
        <v>3</v>
      </c>
      <c r="F191" s="185" t="s">
        <v>137</v>
      </c>
      <c r="G191" s="13"/>
      <c r="H191" s="186">
        <v>3</v>
      </c>
      <c r="I191" s="187"/>
      <c r="J191" s="13"/>
      <c r="K191" s="13"/>
      <c r="L191" s="183"/>
      <c r="M191" s="188"/>
      <c r="N191" s="189"/>
      <c r="O191" s="189"/>
      <c r="P191" s="189"/>
      <c r="Q191" s="189"/>
      <c r="R191" s="189"/>
      <c r="S191" s="189"/>
      <c r="T191" s="189"/>
      <c r="U191" s="190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4" t="s">
        <v>129</v>
      </c>
      <c r="AU191" s="184" t="s">
        <v>82</v>
      </c>
      <c r="AV191" s="13" t="s">
        <v>82</v>
      </c>
      <c r="AW191" s="13" t="s">
        <v>34</v>
      </c>
      <c r="AX191" s="13" t="s">
        <v>80</v>
      </c>
      <c r="AY191" s="184" t="s">
        <v>116</v>
      </c>
    </row>
    <row r="192" s="2" customFormat="1" ht="16.5" customHeight="1">
      <c r="A192" s="37"/>
      <c r="B192" s="162"/>
      <c r="C192" s="163" t="s">
        <v>337</v>
      </c>
      <c r="D192" s="163" t="s">
        <v>118</v>
      </c>
      <c r="E192" s="164" t="s">
        <v>514</v>
      </c>
      <c r="F192" s="165" t="s">
        <v>515</v>
      </c>
      <c r="G192" s="166" t="s">
        <v>256</v>
      </c>
      <c r="H192" s="167">
        <v>3</v>
      </c>
      <c r="I192" s="168"/>
      <c r="J192" s="169">
        <f>ROUND(I192*H192,2)</f>
        <v>0</v>
      </c>
      <c r="K192" s="165" t="s">
        <v>122</v>
      </c>
      <c r="L192" s="38"/>
      <c r="M192" s="170" t="s">
        <v>3</v>
      </c>
      <c r="N192" s="171" t="s">
        <v>43</v>
      </c>
      <c r="O192" s="71"/>
      <c r="P192" s="172">
        <f>O192*H192</f>
        <v>0</v>
      </c>
      <c r="Q192" s="172">
        <v>0.0070200000000000002</v>
      </c>
      <c r="R192" s="172">
        <f>Q192*H192</f>
        <v>0.021060000000000002</v>
      </c>
      <c r="S192" s="172">
        <v>0</v>
      </c>
      <c r="T192" s="172">
        <f>S192*H192</f>
        <v>0</v>
      </c>
      <c r="U192" s="173" t="s">
        <v>3</v>
      </c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74" t="s">
        <v>123</v>
      </c>
      <c r="AT192" s="174" t="s">
        <v>118</v>
      </c>
      <c r="AU192" s="174" t="s">
        <v>82</v>
      </c>
      <c r="AY192" s="18" t="s">
        <v>116</v>
      </c>
      <c r="BE192" s="175">
        <f>IF(N192="základní",J192,0)</f>
        <v>0</v>
      </c>
      <c r="BF192" s="175">
        <f>IF(N192="snížená",J192,0)</f>
        <v>0</v>
      </c>
      <c r="BG192" s="175">
        <f>IF(N192="zákl. přenesená",J192,0)</f>
        <v>0</v>
      </c>
      <c r="BH192" s="175">
        <f>IF(N192="sníž. přenesená",J192,0)</f>
        <v>0</v>
      </c>
      <c r="BI192" s="175">
        <f>IF(N192="nulová",J192,0)</f>
        <v>0</v>
      </c>
      <c r="BJ192" s="18" t="s">
        <v>80</v>
      </c>
      <c r="BK192" s="175">
        <f>ROUND(I192*H192,2)</f>
        <v>0</v>
      </c>
      <c r="BL192" s="18" t="s">
        <v>123</v>
      </c>
      <c r="BM192" s="174" t="s">
        <v>516</v>
      </c>
    </row>
    <row r="193" s="2" customFormat="1">
      <c r="A193" s="37"/>
      <c r="B193" s="38"/>
      <c r="C193" s="37"/>
      <c r="D193" s="176" t="s">
        <v>125</v>
      </c>
      <c r="E193" s="37"/>
      <c r="F193" s="177" t="s">
        <v>517</v>
      </c>
      <c r="G193" s="37"/>
      <c r="H193" s="37"/>
      <c r="I193" s="178"/>
      <c r="J193" s="37"/>
      <c r="K193" s="37"/>
      <c r="L193" s="38"/>
      <c r="M193" s="179"/>
      <c r="N193" s="180"/>
      <c r="O193" s="71"/>
      <c r="P193" s="71"/>
      <c r="Q193" s="71"/>
      <c r="R193" s="71"/>
      <c r="S193" s="71"/>
      <c r="T193" s="71"/>
      <c r="U193" s="72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125</v>
      </c>
      <c r="AU193" s="18" t="s">
        <v>82</v>
      </c>
    </row>
    <row r="194" s="2" customFormat="1">
      <c r="A194" s="37"/>
      <c r="B194" s="38"/>
      <c r="C194" s="37"/>
      <c r="D194" s="181" t="s">
        <v>127</v>
      </c>
      <c r="E194" s="37"/>
      <c r="F194" s="182" t="s">
        <v>518</v>
      </c>
      <c r="G194" s="37"/>
      <c r="H194" s="37"/>
      <c r="I194" s="178"/>
      <c r="J194" s="37"/>
      <c r="K194" s="37"/>
      <c r="L194" s="38"/>
      <c r="M194" s="179"/>
      <c r="N194" s="180"/>
      <c r="O194" s="71"/>
      <c r="P194" s="71"/>
      <c r="Q194" s="71"/>
      <c r="R194" s="71"/>
      <c r="S194" s="71"/>
      <c r="T194" s="71"/>
      <c r="U194" s="72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127</v>
      </c>
      <c r="AU194" s="18" t="s">
        <v>82</v>
      </c>
    </row>
    <row r="195" s="13" customFormat="1">
      <c r="A195" s="13"/>
      <c r="B195" s="183"/>
      <c r="C195" s="13"/>
      <c r="D195" s="176" t="s">
        <v>129</v>
      </c>
      <c r="E195" s="184" t="s">
        <v>3</v>
      </c>
      <c r="F195" s="185" t="s">
        <v>137</v>
      </c>
      <c r="G195" s="13"/>
      <c r="H195" s="186">
        <v>3</v>
      </c>
      <c r="I195" s="187"/>
      <c r="J195" s="13"/>
      <c r="K195" s="13"/>
      <c r="L195" s="183"/>
      <c r="M195" s="188"/>
      <c r="N195" s="189"/>
      <c r="O195" s="189"/>
      <c r="P195" s="189"/>
      <c r="Q195" s="189"/>
      <c r="R195" s="189"/>
      <c r="S195" s="189"/>
      <c r="T195" s="189"/>
      <c r="U195" s="190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4" t="s">
        <v>129</v>
      </c>
      <c r="AU195" s="184" t="s">
        <v>82</v>
      </c>
      <c r="AV195" s="13" t="s">
        <v>82</v>
      </c>
      <c r="AW195" s="13" t="s">
        <v>34</v>
      </c>
      <c r="AX195" s="13" t="s">
        <v>80</v>
      </c>
      <c r="AY195" s="184" t="s">
        <v>116</v>
      </c>
    </row>
    <row r="196" s="2" customFormat="1" ht="16.5" customHeight="1">
      <c r="A196" s="37"/>
      <c r="B196" s="162"/>
      <c r="C196" s="163" t="s">
        <v>183</v>
      </c>
      <c r="D196" s="163" t="s">
        <v>118</v>
      </c>
      <c r="E196" s="164" t="s">
        <v>348</v>
      </c>
      <c r="F196" s="165" t="s">
        <v>349</v>
      </c>
      <c r="G196" s="166" t="s">
        <v>350</v>
      </c>
      <c r="H196" s="167">
        <v>9.5169999999999995</v>
      </c>
      <c r="I196" s="168"/>
      <c r="J196" s="169">
        <f>ROUND(I196*H196,2)</f>
        <v>0</v>
      </c>
      <c r="K196" s="165" t="s">
        <v>122</v>
      </c>
      <c r="L196" s="38"/>
      <c r="M196" s="170" t="s">
        <v>3</v>
      </c>
      <c r="N196" s="171" t="s">
        <v>43</v>
      </c>
      <c r="O196" s="71"/>
      <c r="P196" s="172">
        <f>O196*H196</f>
        <v>0</v>
      </c>
      <c r="Q196" s="172">
        <v>0</v>
      </c>
      <c r="R196" s="172">
        <f>Q196*H196</f>
        <v>0</v>
      </c>
      <c r="S196" s="172">
        <v>0</v>
      </c>
      <c r="T196" s="172">
        <f>S196*H196</f>
        <v>0</v>
      </c>
      <c r="U196" s="173" t="s">
        <v>3</v>
      </c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74" t="s">
        <v>123</v>
      </c>
      <c r="AT196" s="174" t="s">
        <v>118</v>
      </c>
      <c r="AU196" s="174" t="s">
        <v>82</v>
      </c>
      <c r="AY196" s="18" t="s">
        <v>116</v>
      </c>
      <c r="BE196" s="175">
        <f>IF(N196="základní",J196,0)</f>
        <v>0</v>
      </c>
      <c r="BF196" s="175">
        <f>IF(N196="snížená",J196,0)</f>
        <v>0</v>
      </c>
      <c r="BG196" s="175">
        <f>IF(N196="zákl. přenesená",J196,0)</f>
        <v>0</v>
      </c>
      <c r="BH196" s="175">
        <f>IF(N196="sníž. přenesená",J196,0)</f>
        <v>0</v>
      </c>
      <c r="BI196" s="175">
        <f>IF(N196="nulová",J196,0)</f>
        <v>0</v>
      </c>
      <c r="BJ196" s="18" t="s">
        <v>80</v>
      </c>
      <c r="BK196" s="175">
        <f>ROUND(I196*H196,2)</f>
        <v>0</v>
      </c>
      <c r="BL196" s="18" t="s">
        <v>123</v>
      </c>
      <c r="BM196" s="174" t="s">
        <v>519</v>
      </c>
    </row>
    <row r="197" s="2" customFormat="1">
      <c r="A197" s="37"/>
      <c r="B197" s="38"/>
      <c r="C197" s="37"/>
      <c r="D197" s="176" t="s">
        <v>125</v>
      </c>
      <c r="E197" s="37"/>
      <c r="F197" s="177" t="s">
        <v>352</v>
      </c>
      <c r="G197" s="37"/>
      <c r="H197" s="37"/>
      <c r="I197" s="178"/>
      <c r="J197" s="37"/>
      <c r="K197" s="37"/>
      <c r="L197" s="38"/>
      <c r="M197" s="179"/>
      <c r="N197" s="180"/>
      <c r="O197" s="71"/>
      <c r="P197" s="71"/>
      <c r="Q197" s="71"/>
      <c r="R197" s="71"/>
      <c r="S197" s="71"/>
      <c r="T197" s="71"/>
      <c r="U197" s="72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125</v>
      </c>
      <c r="AU197" s="18" t="s">
        <v>82</v>
      </c>
    </row>
    <row r="198" s="2" customFormat="1">
      <c r="A198" s="37"/>
      <c r="B198" s="38"/>
      <c r="C198" s="37"/>
      <c r="D198" s="181" t="s">
        <v>127</v>
      </c>
      <c r="E198" s="37"/>
      <c r="F198" s="182" t="s">
        <v>353</v>
      </c>
      <c r="G198" s="37"/>
      <c r="H198" s="37"/>
      <c r="I198" s="178"/>
      <c r="J198" s="37"/>
      <c r="K198" s="37"/>
      <c r="L198" s="38"/>
      <c r="M198" s="179"/>
      <c r="N198" s="180"/>
      <c r="O198" s="71"/>
      <c r="P198" s="71"/>
      <c r="Q198" s="71"/>
      <c r="R198" s="71"/>
      <c r="S198" s="71"/>
      <c r="T198" s="71"/>
      <c r="U198" s="72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127</v>
      </c>
      <c r="AU198" s="18" t="s">
        <v>82</v>
      </c>
    </row>
    <row r="199" s="12" customFormat="1" ht="22.8" customHeight="1">
      <c r="A199" s="12"/>
      <c r="B199" s="149"/>
      <c r="C199" s="12"/>
      <c r="D199" s="150" t="s">
        <v>71</v>
      </c>
      <c r="E199" s="160" t="s">
        <v>360</v>
      </c>
      <c r="F199" s="160" t="s">
        <v>385</v>
      </c>
      <c r="G199" s="12"/>
      <c r="H199" s="12"/>
      <c r="I199" s="152"/>
      <c r="J199" s="161">
        <f>BK199</f>
        <v>0</v>
      </c>
      <c r="K199" s="12"/>
      <c r="L199" s="149"/>
      <c r="M199" s="154"/>
      <c r="N199" s="155"/>
      <c r="O199" s="155"/>
      <c r="P199" s="156">
        <f>SUM(P200:P220)</f>
        <v>0</v>
      </c>
      <c r="Q199" s="155"/>
      <c r="R199" s="156">
        <f>SUM(R200:R220)</f>
        <v>0.02896</v>
      </c>
      <c r="S199" s="155"/>
      <c r="T199" s="156">
        <f>SUM(T200:T220)</f>
        <v>0</v>
      </c>
      <c r="U199" s="157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0" t="s">
        <v>80</v>
      </c>
      <c r="AT199" s="158" t="s">
        <v>71</v>
      </c>
      <c r="AU199" s="158" t="s">
        <v>80</v>
      </c>
      <c r="AY199" s="150" t="s">
        <v>116</v>
      </c>
      <c r="BK199" s="159">
        <f>SUM(BK200:BK220)</f>
        <v>0</v>
      </c>
    </row>
    <row r="200" s="2" customFormat="1" ht="16.5" customHeight="1">
      <c r="A200" s="37"/>
      <c r="B200" s="162"/>
      <c r="C200" s="192" t="s">
        <v>455</v>
      </c>
      <c r="D200" s="192" t="s">
        <v>223</v>
      </c>
      <c r="E200" s="193" t="s">
        <v>368</v>
      </c>
      <c r="F200" s="194" t="s">
        <v>369</v>
      </c>
      <c r="G200" s="195" t="s">
        <v>209</v>
      </c>
      <c r="H200" s="196">
        <v>8</v>
      </c>
      <c r="I200" s="197"/>
      <c r="J200" s="198">
        <f>ROUND(I200*H200,2)</f>
        <v>0</v>
      </c>
      <c r="K200" s="194" t="s">
        <v>3</v>
      </c>
      <c r="L200" s="199"/>
      <c r="M200" s="200" t="s">
        <v>3</v>
      </c>
      <c r="N200" s="201" t="s">
        <v>43</v>
      </c>
      <c r="O200" s="71"/>
      <c r="P200" s="172">
        <f>O200*H200</f>
        <v>0</v>
      </c>
      <c r="Q200" s="172">
        <v>0.0024299999999999999</v>
      </c>
      <c r="R200" s="172">
        <f>Q200*H200</f>
        <v>0.019439999999999999</v>
      </c>
      <c r="S200" s="172">
        <v>0</v>
      </c>
      <c r="T200" s="172">
        <f>S200*H200</f>
        <v>0</v>
      </c>
      <c r="U200" s="173" t="s">
        <v>3</v>
      </c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74" t="s">
        <v>226</v>
      </c>
      <c r="AT200" s="174" t="s">
        <v>223</v>
      </c>
      <c r="AU200" s="174" t="s">
        <v>82</v>
      </c>
      <c r="AY200" s="18" t="s">
        <v>116</v>
      </c>
      <c r="BE200" s="175">
        <f>IF(N200="základní",J200,0)</f>
        <v>0</v>
      </c>
      <c r="BF200" s="175">
        <f>IF(N200="snížená",J200,0)</f>
        <v>0</v>
      </c>
      <c r="BG200" s="175">
        <f>IF(N200="zákl. přenesená",J200,0)</f>
        <v>0</v>
      </c>
      <c r="BH200" s="175">
        <f>IF(N200="sníž. přenesená",J200,0)</f>
        <v>0</v>
      </c>
      <c r="BI200" s="175">
        <f>IF(N200="nulová",J200,0)</f>
        <v>0</v>
      </c>
      <c r="BJ200" s="18" t="s">
        <v>80</v>
      </c>
      <c r="BK200" s="175">
        <f>ROUND(I200*H200,2)</f>
        <v>0</v>
      </c>
      <c r="BL200" s="18" t="s">
        <v>123</v>
      </c>
      <c r="BM200" s="174" t="s">
        <v>520</v>
      </c>
    </row>
    <row r="201" s="2" customFormat="1">
      <c r="A201" s="37"/>
      <c r="B201" s="38"/>
      <c r="C201" s="37"/>
      <c r="D201" s="176" t="s">
        <v>125</v>
      </c>
      <c r="E201" s="37"/>
      <c r="F201" s="177" t="s">
        <v>369</v>
      </c>
      <c r="G201" s="37"/>
      <c r="H201" s="37"/>
      <c r="I201" s="178"/>
      <c r="J201" s="37"/>
      <c r="K201" s="37"/>
      <c r="L201" s="38"/>
      <c r="M201" s="179"/>
      <c r="N201" s="180"/>
      <c r="O201" s="71"/>
      <c r="P201" s="71"/>
      <c r="Q201" s="71"/>
      <c r="R201" s="71"/>
      <c r="S201" s="71"/>
      <c r="T201" s="71"/>
      <c r="U201" s="72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125</v>
      </c>
      <c r="AU201" s="18" t="s">
        <v>82</v>
      </c>
    </row>
    <row r="202" s="2" customFormat="1">
      <c r="A202" s="37"/>
      <c r="B202" s="38"/>
      <c r="C202" s="37"/>
      <c r="D202" s="176" t="s">
        <v>142</v>
      </c>
      <c r="E202" s="37"/>
      <c r="F202" s="191" t="s">
        <v>371</v>
      </c>
      <c r="G202" s="37"/>
      <c r="H202" s="37"/>
      <c r="I202" s="178"/>
      <c r="J202" s="37"/>
      <c r="K202" s="37"/>
      <c r="L202" s="38"/>
      <c r="M202" s="179"/>
      <c r="N202" s="180"/>
      <c r="O202" s="71"/>
      <c r="P202" s="71"/>
      <c r="Q202" s="71"/>
      <c r="R202" s="71"/>
      <c r="S202" s="71"/>
      <c r="T202" s="71"/>
      <c r="U202" s="72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142</v>
      </c>
      <c r="AU202" s="18" t="s">
        <v>82</v>
      </c>
    </row>
    <row r="203" s="13" customFormat="1">
      <c r="A203" s="13"/>
      <c r="B203" s="183"/>
      <c r="C203" s="13"/>
      <c r="D203" s="176" t="s">
        <v>129</v>
      </c>
      <c r="E203" s="184" t="s">
        <v>3</v>
      </c>
      <c r="F203" s="185" t="s">
        <v>521</v>
      </c>
      <c r="G203" s="13"/>
      <c r="H203" s="186">
        <v>8</v>
      </c>
      <c r="I203" s="187"/>
      <c r="J203" s="13"/>
      <c r="K203" s="13"/>
      <c r="L203" s="183"/>
      <c r="M203" s="188"/>
      <c r="N203" s="189"/>
      <c r="O203" s="189"/>
      <c r="P203" s="189"/>
      <c r="Q203" s="189"/>
      <c r="R203" s="189"/>
      <c r="S203" s="189"/>
      <c r="T203" s="189"/>
      <c r="U203" s="190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4" t="s">
        <v>129</v>
      </c>
      <c r="AU203" s="184" t="s">
        <v>82</v>
      </c>
      <c r="AV203" s="13" t="s">
        <v>82</v>
      </c>
      <c r="AW203" s="13" t="s">
        <v>34</v>
      </c>
      <c r="AX203" s="13" t="s">
        <v>80</v>
      </c>
      <c r="AY203" s="184" t="s">
        <v>116</v>
      </c>
    </row>
    <row r="204" s="2" customFormat="1" ht="16.5" customHeight="1">
      <c r="A204" s="37"/>
      <c r="B204" s="162"/>
      <c r="C204" s="163" t="s">
        <v>522</v>
      </c>
      <c r="D204" s="163" t="s">
        <v>118</v>
      </c>
      <c r="E204" s="164" t="s">
        <v>395</v>
      </c>
      <c r="F204" s="165" t="s">
        <v>396</v>
      </c>
      <c r="G204" s="166" t="s">
        <v>256</v>
      </c>
      <c r="H204" s="167">
        <v>4</v>
      </c>
      <c r="I204" s="168"/>
      <c r="J204" s="169">
        <f>ROUND(I204*H204,2)</f>
        <v>0</v>
      </c>
      <c r="K204" s="165" t="s">
        <v>122</v>
      </c>
      <c r="L204" s="38"/>
      <c r="M204" s="170" t="s">
        <v>3</v>
      </c>
      <c r="N204" s="171" t="s">
        <v>43</v>
      </c>
      <c r="O204" s="71"/>
      <c r="P204" s="172">
        <f>O204*H204</f>
        <v>0</v>
      </c>
      <c r="Q204" s="172">
        <v>0.0023800000000000002</v>
      </c>
      <c r="R204" s="172">
        <f>Q204*H204</f>
        <v>0.0095200000000000007</v>
      </c>
      <c r="S204" s="172">
        <v>0</v>
      </c>
      <c r="T204" s="172">
        <f>S204*H204</f>
        <v>0</v>
      </c>
      <c r="U204" s="173" t="s">
        <v>3</v>
      </c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74" t="s">
        <v>123</v>
      </c>
      <c r="AT204" s="174" t="s">
        <v>118</v>
      </c>
      <c r="AU204" s="174" t="s">
        <v>82</v>
      </c>
      <c r="AY204" s="18" t="s">
        <v>116</v>
      </c>
      <c r="BE204" s="175">
        <f>IF(N204="základní",J204,0)</f>
        <v>0</v>
      </c>
      <c r="BF204" s="175">
        <f>IF(N204="snížená",J204,0)</f>
        <v>0</v>
      </c>
      <c r="BG204" s="175">
        <f>IF(N204="zákl. přenesená",J204,0)</f>
        <v>0</v>
      </c>
      <c r="BH204" s="175">
        <f>IF(N204="sníž. přenesená",J204,0)</f>
        <v>0</v>
      </c>
      <c r="BI204" s="175">
        <f>IF(N204="nulová",J204,0)</f>
        <v>0</v>
      </c>
      <c r="BJ204" s="18" t="s">
        <v>80</v>
      </c>
      <c r="BK204" s="175">
        <f>ROUND(I204*H204,2)</f>
        <v>0</v>
      </c>
      <c r="BL204" s="18" t="s">
        <v>123</v>
      </c>
      <c r="BM204" s="174" t="s">
        <v>523</v>
      </c>
    </row>
    <row r="205" s="2" customFormat="1">
      <c r="A205" s="37"/>
      <c r="B205" s="38"/>
      <c r="C205" s="37"/>
      <c r="D205" s="176" t="s">
        <v>125</v>
      </c>
      <c r="E205" s="37"/>
      <c r="F205" s="177" t="s">
        <v>398</v>
      </c>
      <c r="G205" s="37"/>
      <c r="H205" s="37"/>
      <c r="I205" s="178"/>
      <c r="J205" s="37"/>
      <c r="K205" s="37"/>
      <c r="L205" s="38"/>
      <c r="M205" s="179"/>
      <c r="N205" s="180"/>
      <c r="O205" s="71"/>
      <c r="P205" s="71"/>
      <c r="Q205" s="71"/>
      <c r="R205" s="71"/>
      <c r="S205" s="71"/>
      <c r="T205" s="71"/>
      <c r="U205" s="72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125</v>
      </c>
      <c r="AU205" s="18" t="s">
        <v>82</v>
      </c>
    </row>
    <row r="206" s="2" customFormat="1">
      <c r="A206" s="37"/>
      <c r="B206" s="38"/>
      <c r="C206" s="37"/>
      <c r="D206" s="181" t="s">
        <v>127</v>
      </c>
      <c r="E206" s="37"/>
      <c r="F206" s="182" t="s">
        <v>399</v>
      </c>
      <c r="G206" s="37"/>
      <c r="H206" s="37"/>
      <c r="I206" s="178"/>
      <c r="J206" s="37"/>
      <c r="K206" s="37"/>
      <c r="L206" s="38"/>
      <c r="M206" s="179"/>
      <c r="N206" s="180"/>
      <c r="O206" s="71"/>
      <c r="P206" s="71"/>
      <c r="Q206" s="71"/>
      <c r="R206" s="71"/>
      <c r="S206" s="71"/>
      <c r="T206" s="71"/>
      <c r="U206" s="72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127</v>
      </c>
      <c r="AU206" s="18" t="s">
        <v>82</v>
      </c>
    </row>
    <row r="207" s="2" customFormat="1">
      <c r="A207" s="37"/>
      <c r="B207" s="38"/>
      <c r="C207" s="37"/>
      <c r="D207" s="176" t="s">
        <v>142</v>
      </c>
      <c r="E207" s="37"/>
      <c r="F207" s="191" t="s">
        <v>400</v>
      </c>
      <c r="G207" s="37"/>
      <c r="H207" s="37"/>
      <c r="I207" s="178"/>
      <c r="J207" s="37"/>
      <c r="K207" s="37"/>
      <c r="L207" s="38"/>
      <c r="M207" s="179"/>
      <c r="N207" s="180"/>
      <c r="O207" s="71"/>
      <c r="P207" s="71"/>
      <c r="Q207" s="71"/>
      <c r="R207" s="71"/>
      <c r="S207" s="71"/>
      <c r="T207" s="71"/>
      <c r="U207" s="72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142</v>
      </c>
      <c r="AU207" s="18" t="s">
        <v>82</v>
      </c>
    </row>
    <row r="208" s="13" customFormat="1">
      <c r="A208" s="13"/>
      <c r="B208" s="183"/>
      <c r="C208" s="13"/>
      <c r="D208" s="176" t="s">
        <v>129</v>
      </c>
      <c r="E208" s="184" t="s">
        <v>3</v>
      </c>
      <c r="F208" s="185" t="s">
        <v>123</v>
      </c>
      <c r="G208" s="13"/>
      <c r="H208" s="186">
        <v>4</v>
      </c>
      <c r="I208" s="187"/>
      <c r="J208" s="13"/>
      <c r="K208" s="13"/>
      <c r="L208" s="183"/>
      <c r="M208" s="188"/>
      <c r="N208" s="189"/>
      <c r="O208" s="189"/>
      <c r="P208" s="189"/>
      <c r="Q208" s="189"/>
      <c r="R208" s="189"/>
      <c r="S208" s="189"/>
      <c r="T208" s="189"/>
      <c r="U208" s="190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4" t="s">
        <v>129</v>
      </c>
      <c r="AU208" s="184" t="s">
        <v>82</v>
      </c>
      <c r="AV208" s="13" t="s">
        <v>82</v>
      </c>
      <c r="AW208" s="13" t="s">
        <v>34</v>
      </c>
      <c r="AX208" s="13" t="s">
        <v>80</v>
      </c>
      <c r="AY208" s="184" t="s">
        <v>116</v>
      </c>
    </row>
    <row r="209" s="2" customFormat="1" ht="24.15" customHeight="1">
      <c r="A209" s="37"/>
      <c r="B209" s="162"/>
      <c r="C209" s="163" t="s">
        <v>386</v>
      </c>
      <c r="D209" s="163" t="s">
        <v>118</v>
      </c>
      <c r="E209" s="164" t="s">
        <v>402</v>
      </c>
      <c r="F209" s="165" t="s">
        <v>403</v>
      </c>
      <c r="G209" s="166" t="s">
        <v>350</v>
      </c>
      <c r="H209" s="167">
        <v>1.345</v>
      </c>
      <c r="I209" s="168"/>
      <c r="J209" s="169">
        <f>ROUND(I209*H209,2)</f>
        <v>0</v>
      </c>
      <c r="K209" s="165" t="s">
        <v>3</v>
      </c>
      <c r="L209" s="38"/>
      <c r="M209" s="170" t="s">
        <v>3</v>
      </c>
      <c r="N209" s="171" t="s">
        <v>43</v>
      </c>
      <c r="O209" s="71"/>
      <c r="P209" s="172">
        <f>O209*H209</f>
        <v>0</v>
      </c>
      <c r="Q209" s="172">
        <v>0</v>
      </c>
      <c r="R209" s="172">
        <f>Q209*H209</f>
        <v>0</v>
      </c>
      <c r="S209" s="172">
        <v>0</v>
      </c>
      <c r="T209" s="172">
        <f>S209*H209</f>
        <v>0</v>
      </c>
      <c r="U209" s="173" t="s">
        <v>3</v>
      </c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74" t="s">
        <v>123</v>
      </c>
      <c r="AT209" s="174" t="s">
        <v>118</v>
      </c>
      <c r="AU209" s="174" t="s">
        <v>82</v>
      </c>
      <c r="AY209" s="18" t="s">
        <v>116</v>
      </c>
      <c r="BE209" s="175">
        <f>IF(N209="základní",J209,0)</f>
        <v>0</v>
      </c>
      <c r="BF209" s="175">
        <f>IF(N209="snížená",J209,0)</f>
        <v>0</v>
      </c>
      <c r="BG209" s="175">
        <f>IF(N209="zákl. přenesená",J209,0)</f>
        <v>0</v>
      </c>
      <c r="BH209" s="175">
        <f>IF(N209="sníž. přenesená",J209,0)</f>
        <v>0</v>
      </c>
      <c r="BI209" s="175">
        <f>IF(N209="nulová",J209,0)</f>
        <v>0</v>
      </c>
      <c r="BJ209" s="18" t="s">
        <v>80</v>
      </c>
      <c r="BK209" s="175">
        <f>ROUND(I209*H209,2)</f>
        <v>0</v>
      </c>
      <c r="BL209" s="18" t="s">
        <v>123</v>
      </c>
      <c r="BM209" s="174" t="s">
        <v>524</v>
      </c>
    </row>
    <row r="210" s="2" customFormat="1">
      <c r="A210" s="37"/>
      <c r="B210" s="38"/>
      <c r="C210" s="37"/>
      <c r="D210" s="176" t="s">
        <v>125</v>
      </c>
      <c r="E210" s="37"/>
      <c r="F210" s="177" t="s">
        <v>405</v>
      </c>
      <c r="G210" s="37"/>
      <c r="H210" s="37"/>
      <c r="I210" s="178"/>
      <c r="J210" s="37"/>
      <c r="K210" s="37"/>
      <c r="L210" s="38"/>
      <c r="M210" s="179"/>
      <c r="N210" s="180"/>
      <c r="O210" s="71"/>
      <c r="P210" s="71"/>
      <c r="Q210" s="71"/>
      <c r="R210" s="71"/>
      <c r="S210" s="71"/>
      <c r="T210" s="71"/>
      <c r="U210" s="72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125</v>
      </c>
      <c r="AU210" s="18" t="s">
        <v>82</v>
      </c>
    </row>
    <row r="211" s="2" customFormat="1">
      <c r="A211" s="37"/>
      <c r="B211" s="38"/>
      <c r="C211" s="37"/>
      <c r="D211" s="176" t="s">
        <v>142</v>
      </c>
      <c r="E211" s="37"/>
      <c r="F211" s="191" t="s">
        <v>406</v>
      </c>
      <c r="G211" s="37"/>
      <c r="H211" s="37"/>
      <c r="I211" s="178"/>
      <c r="J211" s="37"/>
      <c r="K211" s="37"/>
      <c r="L211" s="38"/>
      <c r="M211" s="179"/>
      <c r="N211" s="180"/>
      <c r="O211" s="71"/>
      <c r="P211" s="71"/>
      <c r="Q211" s="71"/>
      <c r="R211" s="71"/>
      <c r="S211" s="71"/>
      <c r="T211" s="71"/>
      <c r="U211" s="72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8" t="s">
        <v>142</v>
      </c>
      <c r="AU211" s="18" t="s">
        <v>82</v>
      </c>
    </row>
    <row r="212" s="13" customFormat="1">
      <c r="A212" s="13"/>
      <c r="B212" s="183"/>
      <c r="C212" s="13"/>
      <c r="D212" s="176" t="s">
        <v>129</v>
      </c>
      <c r="E212" s="184" t="s">
        <v>3</v>
      </c>
      <c r="F212" s="185" t="s">
        <v>525</v>
      </c>
      <c r="G212" s="13"/>
      <c r="H212" s="186">
        <v>1.345</v>
      </c>
      <c r="I212" s="187"/>
      <c r="J212" s="13"/>
      <c r="K212" s="13"/>
      <c r="L212" s="183"/>
      <c r="M212" s="188"/>
      <c r="N212" s="189"/>
      <c r="O212" s="189"/>
      <c r="P212" s="189"/>
      <c r="Q212" s="189"/>
      <c r="R212" s="189"/>
      <c r="S212" s="189"/>
      <c r="T212" s="189"/>
      <c r="U212" s="190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4" t="s">
        <v>129</v>
      </c>
      <c r="AU212" s="184" t="s">
        <v>82</v>
      </c>
      <c r="AV212" s="13" t="s">
        <v>82</v>
      </c>
      <c r="AW212" s="13" t="s">
        <v>34</v>
      </c>
      <c r="AX212" s="13" t="s">
        <v>80</v>
      </c>
      <c r="AY212" s="184" t="s">
        <v>116</v>
      </c>
    </row>
    <row r="213" s="2" customFormat="1" ht="16.5" customHeight="1">
      <c r="A213" s="37"/>
      <c r="B213" s="162"/>
      <c r="C213" s="163" t="s">
        <v>236</v>
      </c>
      <c r="D213" s="163" t="s">
        <v>118</v>
      </c>
      <c r="E213" s="164" t="s">
        <v>409</v>
      </c>
      <c r="F213" s="165" t="s">
        <v>410</v>
      </c>
      <c r="G213" s="166" t="s">
        <v>209</v>
      </c>
      <c r="H213" s="167">
        <v>150</v>
      </c>
      <c r="I213" s="168"/>
      <c r="J213" s="169">
        <f>ROUND(I213*H213,2)</f>
        <v>0</v>
      </c>
      <c r="K213" s="165" t="s">
        <v>3</v>
      </c>
      <c r="L213" s="38"/>
      <c r="M213" s="170" t="s">
        <v>3</v>
      </c>
      <c r="N213" s="171" t="s">
        <v>43</v>
      </c>
      <c r="O213" s="71"/>
      <c r="P213" s="172">
        <f>O213*H213</f>
        <v>0</v>
      </c>
      <c r="Q213" s="172">
        <v>0</v>
      </c>
      <c r="R213" s="172">
        <f>Q213*H213</f>
        <v>0</v>
      </c>
      <c r="S213" s="172">
        <v>0</v>
      </c>
      <c r="T213" s="172">
        <f>S213*H213</f>
        <v>0</v>
      </c>
      <c r="U213" s="173" t="s">
        <v>3</v>
      </c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74" t="s">
        <v>123</v>
      </c>
      <c r="AT213" s="174" t="s">
        <v>118</v>
      </c>
      <c r="AU213" s="174" t="s">
        <v>82</v>
      </c>
      <c r="AY213" s="18" t="s">
        <v>116</v>
      </c>
      <c r="BE213" s="175">
        <f>IF(N213="základní",J213,0)</f>
        <v>0</v>
      </c>
      <c r="BF213" s="175">
        <f>IF(N213="snížená",J213,0)</f>
        <v>0</v>
      </c>
      <c r="BG213" s="175">
        <f>IF(N213="zákl. přenesená",J213,0)</f>
        <v>0</v>
      </c>
      <c r="BH213" s="175">
        <f>IF(N213="sníž. přenesená",J213,0)</f>
        <v>0</v>
      </c>
      <c r="BI213" s="175">
        <f>IF(N213="nulová",J213,0)</f>
        <v>0</v>
      </c>
      <c r="BJ213" s="18" t="s">
        <v>80</v>
      </c>
      <c r="BK213" s="175">
        <f>ROUND(I213*H213,2)</f>
        <v>0</v>
      </c>
      <c r="BL213" s="18" t="s">
        <v>123</v>
      </c>
      <c r="BM213" s="174" t="s">
        <v>526</v>
      </c>
    </row>
    <row r="214" s="2" customFormat="1">
      <c r="A214" s="37"/>
      <c r="B214" s="38"/>
      <c r="C214" s="37"/>
      <c r="D214" s="176" t="s">
        <v>125</v>
      </c>
      <c r="E214" s="37"/>
      <c r="F214" s="177" t="s">
        <v>412</v>
      </c>
      <c r="G214" s="37"/>
      <c r="H214" s="37"/>
      <c r="I214" s="178"/>
      <c r="J214" s="37"/>
      <c r="K214" s="37"/>
      <c r="L214" s="38"/>
      <c r="M214" s="179"/>
      <c r="N214" s="180"/>
      <c r="O214" s="71"/>
      <c r="P214" s="71"/>
      <c r="Q214" s="71"/>
      <c r="R214" s="71"/>
      <c r="S214" s="71"/>
      <c r="T214" s="71"/>
      <c r="U214" s="72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125</v>
      </c>
      <c r="AU214" s="18" t="s">
        <v>82</v>
      </c>
    </row>
    <row r="215" s="2" customFormat="1">
      <c r="A215" s="37"/>
      <c r="B215" s="38"/>
      <c r="C215" s="37"/>
      <c r="D215" s="176" t="s">
        <v>142</v>
      </c>
      <c r="E215" s="37"/>
      <c r="F215" s="191" t="s">
        <v>527</v>
      </c>
      <c r="G215" s="37"/>
      <c r="H215" s="37"/>
      <c r="I215" s="178"/>
      <c r="J215" s="37"/>
      <c r="K215" s="37"/>
      <c r="L215" s="38"/>
      <c r="M215" s="179"/>
      <c r="N215" s="180"/>
      <c r="O215" s="71"/>
      <c r="P215" s="71"/>
      <c r="Q215" s="71"/>
      <c r="R215" s="71"/>
      <c r="S215" s="71"/>
      <c r="T215" s="71"/>
      <c r="U215" s="72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142</v>
      </c>
      <c r="AU215" s="18" t="s">
        <v>82</v>
      </c>
    </row>
    <row r="216" s="13" customFormat="1">
      <c r="A216" s="13"/>
      <c r="B216" s="183"/>
      <c r="C216" s="13"/>
      <c r="D216" s="176" t="s">
        <v>129</v>
      </c>
      <c r="E216" s="184" t="s">
        <v>3</v>
      </c>
      <c r="F216" s="185" t="s">
        <v>528</v>
      </c>
      <c r="G216" s="13"/>
      <c r="H216" s="186">
        <v>150</v>
      </c>
      <c r="I216" s="187"/>
      <c r="J216" s="13"/>
      <c r="K216" s="13"/>
      <c r="L216" s="183"/>
      <c r="M216" s="188"/>
      <c r="N216" s="189"/>
      <c r="O216" s="189"/>
      <c r="P216" s="189"/>
      <c r="Q216" s="189"/>
      <c r="R216" s="189"/>
      <c r="S216" s="189"/>
      <c r="T216" s="189"/>
      <c r="U216" s="190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4" t="s">
        <v>129</v>
      </c>
      <c r="AU216" s="184" t="s">
        <v>82</v>
      </c>
      <c r="AV216" s="13" t="s">
        <v>82</v>
      </c>
      <c r="AW216" s="13" t="s">
        <v>34</v>
      </c>
      <c r="AX216" s="13" t="s">
        <v>80</v>
      </c>
      <c r="AY216" s="184" t="s">
        <v>116</v>
      </c>
    </row>
    <row r="217" s="2" customFormat="1" ht="16.5" customHeight="1">
      <c r="A217" s="37"/>
      <c r="B217" s="162"/>
      <c r="C217" s="163" t="s">
        <v>160</v>
      </c>
      <c r="D217" s="163" t="s">
        <v>118</v>
      </c>
      <c r="E217" s="164" t="s">
        <v>416</v>
      </c>
      <c r="F217" s="165" t="s">
        <v>417</v>
      </c>
      <c r="G217" s="166" t="s">
        <v>209</v>
      </c>
      <c r="H217" s="167">
        <v>150</v>
      </c>
      <c r="I217" s="168"/>
      <c r="J217" s="169">
        <f>ROUND(I217*H217,2)</f>
        <v>0</v>
      </c>
      <c r="K217" s="165" t="s">
        <v>3</v>
      </c>
      <c r="L217" s="38"/>
      <c r="M217" s="170" t="s">
        <v>3</v>
      </c>
      <c r="N217" s="171" t="s">
        <v>43</v>
      </c>
      <c r="O217" s="71"/>
      <c r="P217" s="172">
        <f>O217*H217</f>
        <v>0</v>
      </c>
      <c r="Q217" s="172">
        <v>0</v>
      </c>
      <c r="R217" s="172">
        <f>Q217*H217</f>
        <v>0</v>
      </c>
      <c r="S217" s="172">
        <v>0</v>
      </c>
      <c r="T217" s="172">
        <f>S217*H217</f>
        <v>0</v>
      </c>
      <c r="U217" s="173" t="s">
        <v>3</v>
      </c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74" t="s">
        <v>123</v>
      </c>
      <c r="AT217" s="174" t="s">
        <v>118</v>
      </c>
      <c r="AU217" s="174" t="s">
        <v>82</v>
      </c>
      <c r="AY217" s="18" t="s">
        <v>116</v>
      </c>
      <c r="BE217" s="175">
        <f>IF(N217="základní",J217,0)</f>
        <v>0</v>
      </c>
      <c r="BF217" s="175">
        <f>IF(N217="snížená",J217,0)</f>
        <v>0</v>
      </c>
      <c r="BG217" s="175">
        <f>IF(N217="zákl. přenesená",J217,0)</f>
        <v>0</v>
      </c>
      <c r="BH217" s="175">
        <f>IF(N217="sníž. přenesená",J217,0)</f>
        <v>0</v>
      </c>
      <c r="BI217" s="175">
        <f>IF(N217="nulová",J217,0)</f>
        <v>0</v>
      </c>
      <c r="BJ217" s="18" t="s">
        <v>80</v>
      </c>
      <c r="BK217" s="175">
        <f>ROUND(I217*H217,2)</f>
        <v>0</v>
      </c>
      <c r="BL217" s="18" t="s">
        <v>123</v>
      </c>
      <c r="BM217" s="174" t="s">
        <v>529</v>
      </c>
    </row>
    <row r="218" s="2" customFormat="1">
      <c r="A218" s="37"/>
      <c r="B218" s="38"/>
      <c r="C218" s="37"/>
      <c r="D218" s="176" t="s">
        <v>125</v>
      </c>
      <c r="E218" s="37"/>
      <c r="F218" s="177" t="s">
        <v>419</v>
      </c>
      <c r="G218" s="37"/>
      <c r="H218" s="37"/>
      <c r="I218" s="178"/>
      <c r="J218" s="37"/>
      <c r="K218" s="37"/>
      <c r="L218" s="38"/>
      <c r="M218" s="179"/>
      <c r="N218" s="180"/>
      <c r="O218" s="71"/>
      <c r="P218" s="71"/>
      <c r="Q218" s="71"/>
      <c r="R218" s="71"/>
      <c r="S218" s="71"/>
      <c r="T218" s="71"/>
      <c r="U218" s="72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125</v>
      </c>
      <c r="AU218" s="18" t="s">
        <v>82</v>
      </c>
    </row>
    <row r="219" s="2" customFormat="1">
      <c r="A219" s="37"/>
      <c r="B219" s="38"/>
      <c r="C219" s="37"/>
      <c r="D219" s="176" t="s">
        <v>142</v>
      </c>
      <c r="E219" s="37"/>
      <c r="F219" s="191" t="s">
        <v>530</v>
      </c>
      <c r="G219" s="37"/>
      <c r="H219" s="37"/>
      <c r="I219" s="178"/>
      <c r="J219" s="37"/>
      <c r="K219" s="37"/>
      <c r="L219" s="38"/>
      <c r="M219" s="179"/>
      <c r="N219" s="180"/>
      <c r="O219" s="71"/>
      <c r="P219" s="71"/>
      <c r="Q219" s="71"/>
      <c r="R219" s="71"/>
      <c r="S219" s="71"/>
      <c r="T219" s="71"/>
      <c r="U219" s="72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8" t="s">
        <v>142</v>
      </c>
      <c r="AU219" s="18" t="s">
        <v>82</v>
      </c>
    </row>
    <row r="220" s="13" customFormat="1">
      <c r="A220" s="13"/>
      <c r="B220" s="183"/>
      <c r="C220" s="13"/>
      <c r="D220" s="176" t="s">
        <v>129</v>
      </c>
      <c r="E220" s="184" t="s">
        <v>3</v>
      </c>
      <c r="F220" s="185" t="s">
        <v>528</v>
      </c>
      <c r="G220" s="13"/>
      <c r="H220" s="186">
        <v>150</v>
      </c>
      <c r="I220" s="187"/>
      <c r="J220" s="13"/>
      <c r="K220" s="13"/>
      <c r="L220" s="183"/>
      <c r="M220" s="210"/>
      <c r="N220" s="211"/>
      <c r="O220" s="211"/>
      <c r="P220" s="211"/>
      <c r="Q220" s="211"/>
      <c r="R220" s="211"/>
      <c r="S220" s="211"/>
      <c r="T220" s="211"/>
      <c r="U220" s="212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4" t="s">
        <v>129</v>
      </c>
      <c r="AU220" s="184" t="s">
        <v>82</v>
      </c>
      <c r="AV220" s="13" t="s">
        <v>82</v>
      </c>
      <c r="AW220" s="13" t="s">
        <v>34</v>
      </c>
      <c r="AX220" s="13" t="s">
        <v>80</v>
      </c>
      <c r="AY220" s="184" t="s">
        <v>116</v>
      </c>
    </row>
    <row r="221" s="2" customFormat="1" ht="6.96" customHeight="1">
      <c r="A221" s="37"/>
      <c r="B221" s="54"/>
      <c r="C221" s="55"/>
      <c r="D221" s="55"/>
      <c r="E221" s="55"/>
      <c r="F221" s="55"/>
      <c r="G221" s="55"/>
      <c r="H221" s="55"/>
      <c r="I221" s="55"/>
      <c r="J221" s="55"/>
      <c r="K221" s="55"/>
      <c r="L221" s="38"/>
      <c r="M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</row>
  </sheetData>
  <autoFilter ref="C81:K22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3_01/111203201"/>
    <hyperlink ref="F96" r:id="rId2" display="https://podminky.urs.cz/item/CS_URS_2023_01/111103313"/>
    <hyperlink ref="F100" r:id="rId3" display="https://podminky.urs.cz/item/CS_URS_2023_01/185803106"/>
    <hyperlink ref="F108" r:id="rId4" display="https://podminky.urs.cz/item/CS_URS_2023_01/125703312"/>
    <hyperlink ref="F112" r:id="rId5" display="https://podminky.urs.cz/item/CS_URS_2023_01/125703322"/>
    <hyperlink ref="F116" r:id="rId6" display="https://podminky.urs.cz/item/CS_URS_2023_01/321212225"/>
    <hyperlink ref="F121" r:id="rId7" display="https://podminky.urs.cz/item/CS_URS_2023_01/938904111"/>
    <hyperlink ref="F126" r:id="rId8" display="https://podminky.urs.cz/item/CS_URS_2023_01/162351103"/>
    <hyperlink ref="F131" r:id="rId9" display="https://podminky.urs.cz/item/CS_URS_2023_01/162451106"/>
    <hyperlink ref="F136" r:id="rId10" display="https://podminky.urs.cz/item/CS_URS_2023_01/167151101"/>
    <hyperlink ref="F141" r:id="rId11" display="https://podminky.urs.cz/item/CS_URS_2023_01/171251101"/>
    <hyperlink ref="F145" r:id="rId12" display="https://podminky.urs.cz/item/CS_URS_2023_01/123212101"/>
    <hyperlink ref="F150" r:id="rId13" display="https://podminky.urs.cz/item/CS_URS_2023_01/810391811"/>
    <hyperlink ref="F158" r:id="rId14" display="https://podminky.urs.cz/item/CS_URS_2023_01/811387111"/>
    <hyperlink ref="F162" r:id="rId15" display="https://podminky.urs.cz/item/CS_URS_2023_01/174151101"/>
    <hyperlink ref="F167" r:id="rId16" display="https://podminky.urs.cz/item/CS_URS_2023_01/895211141"/>
    <hyperlink ref="F172" r:id="rId17" display="https://podminky.urs.cz/item/CS_URS_2023_01/181951112"/>
    <hyperlink ref="F177" r:id="rId18" display="https://podminky.urs.cz/item/CS_URS_2023_01/938907141"/>
    <hyperlink ref="F186" r:id="rId19" display="https://podminky.urs.cz/item/CS_URS_2023_01/894411311"/>
    <hyperlink ref="F194" r:id="rId20" display="https://podminky.urs.cz/item/CS_URS_2023_01/899304111"/>
    <hyperlink ref="F198" r:id="rId21" display="https://podminky.urs.cz/item/CS_URS_2023_01/998332011"/>
    <hyperlink ref="F206" r:id="rId22" display="https://podminky.urs.cz/item/CS_URS_2023_01/936173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89</v>
      </c>
      <c r="L4" s="21"/>
      <c r="M4" s="11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14" t="str">
        <f>'Rekapitulace stavby'!K6</f>
        <v>Údržba HOZ Okrouhlá II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90</v>
      </c>
      <c r="E8" s="37"/>
      <c r="F8" s="37"/>
      <c r="G8" s="37"/>
      <c r="H8" s="37"/>
      <c r="I8" s="37"/>
      <c r="J8" s="37"/>
      <c r="K8" s="37"/>
      <c r="L8" s="115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1" t="s">
        <v>531</v>
      </c>
      <c r="F9" s="37"/>
      <c r="G9" s="37"/>
      <c r="H9" s="37"/>
      <c r="I9" s="37"/>
      <c r="J9" s="37"/>
      <c r="K9" s="37"/>
      <c r="L9" s="115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115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3</v>
      </c>
      <c r="G11" s="37"/>
      <c r="H11" s="37"/>
      <c r="I11" s="31" t="s">
        <v>20</v>
      </c>
      <c r="J11" s="26" t="s">
        <v>3</v>
      </c>
      <c r="K11" s="37"/>
      <c r="L11" s="115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3" t="str">
        <f>'Rekapitulace stavby'!AN8</f>
        <v>11. 7. 2023</v>
      </c>
      <c r="K12" s="37"/>
      <c r="L12" s="115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115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27</v>
      </c>
      <c r="K14" s="37"/>
      <c r="L14" s="115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28</v>
      </c>
      <c r="F15" s="37"/>
      <c r="G15" s="37"/>
      <c r="H15" s="37"/>
      <c r="I15" s="31" t="s">
        <v>29</v>
      </c>
      <c r="J15" s="26" t="s">
        <v>3</v>
      </c>
      <c r="K15" s="37"/>
      <c r="L15" s="115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115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30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115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29</v>
      </c>
      <c r="J18" s="32" t="str">
        <f>'Rekapitulace stavby'!AN14</f>
        <v>Vyplň údaj</v>
      </c>
      <c r="K18" s="37"/>
      <c r="L18" s="115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115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32</v>
      </c>
      <c r="E20" s="37"/>
      <c r="F20" s="37"/>
      <c r="G20" s="37"/>
      <c r="H20" s="37"/>
      <c r="I20" s="31" t="s">
        <v>26</v>
      </c>
      <c r="J20" s="26" t="s">
        <v>3</v>
      </c>
      <c r="K20" s="37"/>
      <c r="L20" s="115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29</v>
      </c>
      <c r="J21" s="26" t="s">
        <v>3</v>
      </c>
      <c r="K21" s="37"/>
      <c r="L21" s="115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115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26</v>
      </c>
      <c r="J23" s="26" t="s">
        <v>3</v>
      </c>
      <c r="K23" s="37"/>
      <c r="L23" s="115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28</v>
      </c>
      <c r="F24" s="37"/>
      <c r="G24" s="37"/>
      <c r="H24" s="37"/>
      <c r="I24" s="31" t="s">
        <v>29</v>
      </c>
      <c r="J24" s="26" t="s">
        <v>3</v>
      </c>
      <c r="K24" s="37"/>
      <c r="L24" s="115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115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115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16"/>
      <c r="B27" s="117"/>
      <c r="C27" s="116"/>
      <c r="D27" s="116"/>
      <c r="E27" s="35" t="s">
        <v>3</v>
      </c>
      <c r="F27" s="35"/>
      <c r="G27" s="35"/>
      <c r="H27" s="35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115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3"/>
      <c r="E29" s="83"/>
      <c r="F29" s="83"/>
      <c r="G29" s="83"/>
      <c r="H29" s="83"/>
      <c r="I29" s="83"/>
      <c r="J29" s="83"/>
      <c r="K29" s="83"/>
      <c r="L29" s="115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19" t="s">
        <v>38</v>
      </c>
      <c r="E30" s="37"/>
      <c r="F30" s="37"/>
      <c r="G30" s="37"/>
      <c r="H30" s="37"/>
      <c r="I30" s="37"/>
      <c r="J30" s="89">
        <f>ROUND(J82, 2)</f>
        <v>0</v>
      </c>
      <c r="K30" s="37"/>
      <c r="L30" s="115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15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115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0" t="s">
        <v>42</v>
      </c>
      <c r="E33" s="31" t="s">
        <v>43</v>
      </c>
      <c r="F33" s="121">
        <f>ROUND((SUM(BE82:BE253)),  2)</f>
        <v>0</v>
      </c>
      <c r="G33" s="37"/>
      <c r="H33" s="37"/>
      <c r="I33" s="122">
        <v>0.20999999999999999</v>
      </c>
      <c r="J33" s="121">
        <f>ROUND(((SUM(BE82:BE253))*I33),  2)</f>
        <v>0</v>
      </c>
      <c r="K33" s="37"/>
      <c r="L33" s="115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1">
        <f>ROUND((SUM(BF82:BF253)),  2)</f>
        <v>0</v>
      </c>
      <c r="G34" s="37"/>
      <c r="H34" s="37"/>
      <c r="I34" s="122">
        <v>0.14999999999999999</v>
      </c>
      <c r="J34" s="121">
        <f>ROUND(((SUM(BF82:BF253))*I34),  2)</f>
        <v>0</v>
      </c>
      <c r="K34" s="37"/>
      <c r="L34" s="115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1">
        <f>ROUND((SUM(BG82:BG253)),  2)</f>
        <v>0</v>
      </c>
      <c r="G35" s="37"/>
      <c r="H35" s="37"/>
      <c r="I35" s="122">
        <v>0.20999999999999999</v>
      </c>
      <c r="J35" s="121">
        <f>0</f>
        <v>0</v>
      </c>
      <c r="K35" s="37"/>
      <c r="L35" s="115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1">
        <f>ROUND((SUM(BH82:BH253)),  2)</f>
        <v>0</v>
      </c>
      <c r="G36" s="37"/>
      <c r="H36" s="37"/>
      <c r="I36" s="122">
        <v>0.14999999999999999</v>
      </c>
      <c r="J36" s="121">
        <f>0</f>
        <v>0</v>
      </c>
      <c r="K36" s="37"/>
      <c r="L36" s="115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1">
        <f>ROUND((SUM(BI82:BI253)),  2)</f>
        <v>0</v>
      </c>
      <c r="G37" s="37"/>
      <c r="H37" s="37"/>
      <c r="I37" s="122">
        <v>0</v>
      </c>
      <c r="J37" s="121">
        <f>0</f>
        <v>0</v>
      </c>
      <c r="K37" s="37"/>
      <c r="L37" s="115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115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3"/>
      <c r="D39" s="124" t="s">
        <v>48</v>
      </c>
      <c r="E39" s="75"/>
      <c r="F39" s="75"/>
      <c r="G39" s="125" t="s">
        <v>49</v>
      </c>
      <c r="H39" s="126" t="s">
        <v>50</v>
      </c>
      <c r="I39" s="75"/>
      <c r="J39" s="127">
        <f>SUM(J30:J37)</f>
        <v>0</v>
      </c>
      <c r="K39" s="128"/>
      <c r="L39" s="115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115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15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7"/>
      <c r="E45" s="37"/>
      <c r="F45" s="37"/>
      <c r="G45" s="37"/>
      <c r="H45" s="37"/>
      <c r="I45" s="37"/>
      <c r="J45" s="37"/>
      <c r="K45" s="37"/>
      <c r="L45" s="115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7"/>
      <c r="E47" s="37"/>
      <c r="F47" s="37"/>
      <c r="G47" s="37"/>
      <c r="H47" s="37"/>
      <c r="I47" s="37"/>
      <c r="J47" s="37"/>
      <c r="K47" s="37"/>
      <c r="L47" s="115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7"/>
      <c r="D48" s="37"/>
      <c r="E48" s="114" t="str">
        <f>E7</f>
        <v>Údržba HOZ Okrouhlá II</v>
      </c>
      <c r="F48" s="31"/>
      <c r="G48" s="31"/>
      <c r="H48" s="31"/>
      <c r="I48" s="37"/>
      <c r="J48" s="37"/>
      <c r="K48" s="37"/>
      <c r="L48" s="115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7"/>
      <c r="E49" s="37"/>
      <c r="F49" s="37"/>
      <c r="G49" s="37"/>
      <c r="H49" s="37"/>
      <c r="I49" s="37"/>
      <c r="J49" s="37"/>
      <c r="K49" s="37"/>
      <c r="L49" s="115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61" t="str">
        <f>E9</f>
        <v>302_111 - SO 3</v>
      </c>
      <c r="F50" s="37"/>
      <c r="G50" s="37"/>
      <c r="H50" s="37"/>
      <c r="I50" s="37"/>
      <c r="J50" s="37"/>
      <c r="K50" s="37"/>
      <c r="L50" s="115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7"/>
      <c r="E52" s="37"/>
      <c r="F52" s="26" t="str">
        <f>F12</f>
        <v xml:space="preserve"> </v>
      </c>
      <c r="G52" s="37"/>
      <c r="H52" s="37"/>
      <c r="I52" s="31" t="s">
        <v>23</v>
      </c>
      <c r="J52" s="63" t="str">
        <f>IF(J12="","",J12)</f>
        <v>11. 7. 2023</v>
      </c>
      <c r="K52" s="37"/>
      <c r="L52" s="115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7"/>
      <c r="E54" s="37"/>
      <c r="F54" s="26" t="str">
        <f>E15</f>
        <v>Státní pozemkový úřad</v>
      </c>
      <c r="G54" s="37"/>
      <c r="H54" s="37"/>
      <c r="I54" s="31" t="s">
        <v>32</v>
      </c>
      <c r="J54" s="35" t="str">
        <f>E21</f>
        <v>Ing. Markéta Pejzlová</v>
      </c>
      <c r="K54" s="37"/>
      <c r="L54" s="115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30</v>
      </c>
      <c r="D55" s="37"/>
      <c r="E55" s="37"/>
      <c r="F55" s="26" t="str">
        <f>IF(E18="","",E18)</f>
        <v>Vyplň údaj</v>
      </c>
      <c r="G55" s="37"/>
      <c r="H55" s="37"/>
      <c r="I55" s="31" t="s">
        <v>35</v>
      </c>
      <c r="J55" s="35" t="str">
        <f>E24</f>
        <v>Státní pozemkový úřad</v>
      </c>
      <c r="K55" s="37"/>
      <c r="L55" s="115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29" t="s">
        <v>93</v>
      </c>
      <c r="D57" s="123"/>
      <c r="E57" s="123"/>
      <c r="F57" s="123"/>
      <c r="G57" s="123"/>
      <c r="H57" s="123"/>
      <c r="I57" s="123"/>
      <c r="J57" s="130" t="s">
        <v>94</v>
      </c>
      <c r="K57" s="123"/>
      <c r="L57" s="115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31" t="s">
        <v>70</v>
      </c>
      <c r="D59" s="37"/>
      <c r="E59" s="37"/>
      <c r="F59" s="37"/>
      <c r="G59" s="37"/>
      <c r="H59" s="37"/>
      <c r="I59" s="37"/>
      <c r="J59" s="89">
        <f>J82</f>
        <v>0</v>
      </c>
      <c r="K59" s="37"/>
      <c r="L59" s="115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8" t="s">
        <v>95</v>
      </c>
    </row>
    <row r="60" s="9" customFormat="1" ht="24.96" customHeight="1">
      <c r="A60" s="9"/>
      <c r="B60" s="132"/>
      <c r="C60" s="9"/>
      <c r="D60" s="133" t="s">
        <v>96</v>
      </c>
      <c r="E60" s="134"/>
      <c r="F60" s="134"/>
      <c r="G60" s="134"/>
      <c r="H60" s="134"/>
      <c r="I60" s="134"/>
      <c r="J60" s="135">
        <f>J83</f>
        <v>0</v>
      </c>
      <c r="K60" s="9"/>
      <c r="L60" s="13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6"/>
      <c r="C61" s="10"/>
      <c r="D61" s="137" t="s">
        <v>97</v>
      </c>
      <c r="E61" s="138"/>
      <c r="F61" s="138"/>
      <c r="G61" s="138"/>
      <c r="H61" s="138"/>
      <c r="I61" s="138"/>
      <c r="J61" s="139">
        <f>J84</f>
        <v>0</v>
      </c>
      <c r="K61" s="10"/>
      <c r="L61" s="13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6"/>
      <c r="C62" s="10"/>
      <c r="D62" s="137" t="s">
        <v>99</v>
      </c>
      <c r="E62" s="138"/>
      <c r="F62" s="138"/>
      <c r="G62" s="138"/>
      <c r="H62" s="138"/>
      <c r="I62" s="138"/>
      <c r="J62" s="139">
        <f>J155</f>
        <v>0</v>
      </c>
      <c r="K62" s="10"/>
      <c r="L62" s="13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7"/>
      <c r="D63" s="37"/>
      <c r="E63" s="37"/>
      <c r="F63" s="37"/>
      <c r="G63" s="37"/>
      <c r="H63" s="37"/>
      <c r="I63" s="37"/>
      <c r="J63" s="37"/>
      <c r="K63" s="37"/>
      <c r="L63" s="115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115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115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100</v>
      </c>
      <c r="D69" s="37"/>
      <c r="E69" s="37"/>
      <c r="F69" s="37"/>
      <c r="G69" s="37"/>
      <c r="H69" s="37"/>
      <c r="I69" s="37"/>
      <c r="J69" s="37"/>
      <c r="K69" s="37"/>
      <c r="L69" s="115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7"/>
      <c r="D70" s="37"/>
      <c r="E70" s="37"/>
      <c r="F70" s="37"/>
      <c r="G70" s="37"/>
      <c r="H70" s="37"/>
      <c r="I70" s="37"/>
      <c r="J70" s="37"/>
      <c r="K70" s="37"/>
      <c r="L70" s="115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17</v>
      </c>
      <c r="D71" s="37"/>
      <c r="E71" s="37"/>
      <c r="F71" s="37"/>
      <c r="G71" s="37"/>
      <c r="H71" s="37"/>
      <c r="I71" s="37"/>
      <c r="J71" s="37"/>
      <c r="K71" s="37"/>
      <c r="L71" s="115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7"/>
      <c r="D72" s="37"/>
      <c r="E72" s="114" t="str">
        <f>E7</f>
        <v>Údržba HOZ Okrouhlá II</v>
      </c>
      <c r="F72" s="31"/>
      <c r="G72" s="31"/>
      <c r="H72" s="31"/>
      <c r="I72" s="37"/>
      <c r="J72" s="37"/>
      <c r="K72" s="37"/>
      <c r="L72" s="115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90</v>
      </c>
      <c r="D73" s="37"/>
      <c r="E73" s="37"/>
      <c r="F73" s="37"/>
      <c r="G73" s="37"/>
      <c r="H73" s="37"/>
      <c r="I73" s="37"/>
      <c r="J73" s="37"/>
      <c r="K73" s="37"/>
      <c r="L73" s="115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7"/>
      <c r="D74" s="37"/>
      <c r="E74" s="61" t="str">
        <f>E9</f>
        <v>302_111 - SO 3</v>
      </c>
      <c r="F74" s="37"/>
      <c r="G74" s="37"/>
      <c r="H74" s="37"/>
      <c r="I74" s="37"/>
      <c r="J74" s="37"/>
      <c r="K74" s="37"/>
      <c r="L74" s="115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7"/>
      <c r="D75" s="37"/>
      <c r="E75" s="37"/>
      <c r="F75" s="37"/>
      <c r="G75" s="37"/>
      <c r="H75" s="37"/>
      <c r="I75" s="37"/>
      <c r="J75" s="37"/>
      <c r="K75" s="37"/>
      <c r="L75" s="115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7"/>
      <c r="E76" s="37"/>
      <c r="F76" s="26" t="str">
        <f>F12</f>
        <v xml:space="preserve"> </v>
      </c>
      <c r="G76" s="37"/>
      <c r="H76" s="37"/>
      <c r="I76" s="31" t="s">
        <v>23</v>
      </c>
      <c r="J76" s="63" t="str">
        <f>IF(J12="","",J12)</f>
        <v>11. 7. 2023</v>
      </c>
      <c r="K76" s="37"/>
      <c r="L76" s="115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7"/>
      <c r="D77" s="37"/>
      <c r="E77" s="37"/>
      <c r="F77" s="37"/>
      <c r="G77" s="37"/>
      <c r="H77" s="37"/>
      <c r="I77" s="37"/>
      <c r="J77" s="37"/>
      <c r="K77" s="37"/>
      <c r="L77" s="115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25</v>
      </c>
      <c r="D78" s="37"/>
      <c r="E78" s="37"/>
      <c r="F78" s="26" t="str">
        <f>E15</f>
        <v>Státní pozemkový úřad</v>
      </c>
      <c r="G78" s="37"/>
      <c r="H78" s="37"/>
      <c r="I78" s="31" t="s">
        <v>32</v>
      </c>
      <c r="J78" s="35" t="str">
        <f>E21</f>
        <v>Ing. Markéta Pejzlová</v>
      </c>
      <c r="K78" s="37"/>
      <c r="L78" s="115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5.65" customHeight="1">
      <c r="A79" s="37"/>
      <c r="B79" s="38"/>
      <c r="C79" s="31" t="s">
        <v>30</v>
      </c>
      <c r="D79" s="37"/>
      <c r="E79" s="37"/>
      <c r="F79" s="26" t="str">
        <f>IF(E18="","",E18)</f>
        <v>Vyplň údaj</v>
      </c>
      <c r="G79" s="37"/>
      <c r="H79" s="37"/>
      <c r="I79" s="31" t="s">
        <v>35</v>
      </c>
      <c r="J79" s="35" t="str">
        <f>E24</f>
        <v>Státní pozemkový úřad</v>
      </c>
      <c r="K79" s="37"/>
      <c r="L79" s="115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7"/>
      <c r="D80" s="37"/>
      <c r="E80" s="37"/>
      <c r="F80" s="37"/>
      <c r="G80" s="37"/>
      <c r="H80" s="37"/>
      <c r="I80" s="37"/>
      <c r="J80" s="37"/>
      <c r="K80" s="37"/>
      <c r="L80" s="115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40"/>
      <c r="B81" s="141"/>
      <c r="C81" s="142" t="s">
        <v>101</v>
      </c>
      <c r="D81" s="143" t="s">
        <v>57</v>
      </c>
      <c r="E81" s="143" t="s">
        <v>53</v>
      </c>
      <c r="F81" s="143" t="s">
        <v>54</v>
      </c>
      <c r="G81" s="143" t="s">
        <v>102</v>
      </c>
      <c r="H81" s="143" t="s">
        <v>103</v>
      </c>
      <c r="I81" s="143" t="s">
        <v>104</v>
      </c>
      <c r="J81" s="143" t="s">
        <v>94</v>
      </c>
      <c r="K81" s="144" t="s">
        <v>105</v>
      </c>
      <c r="L81" s="145"/>
      <c r="M81" s="79" t="s">
        <v>3</v>
      </c>
      <c r="N81" s="80" t="s">
        <v>42</v>
      </c>
      <c r="O81" s="80" t="s">
        <v>106</v>
      </c>
      <c r="P81" s="80" t="s">
        <v>107</v>
      </c>
      <c r="Q81" s="80" t="s">
        <v>108</v>
      </c>
      <c r="R81" s="80" t="s">
        <v>109</v>
      </c>
      <c r="S81" s="80" t="s">
        <v>110</v>
      </c>
      <c r="T81" s="80" t="s">
        <v>111</v>
      </c>
      <c r="U81" s="81" t="s">
        <v>112</v>
      </c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</row>
    <row r="82" s="2" customFormat="1" ht="22.8" customHeight="1">
      <c r="A82" s="37"/>
      <c r="B82" s="38"/>
      <c r="C82" s="86" t="s">
        <v>113</v>
      </c>
      <c r="D82" s="37"/>
      <c r="E82" s="37"/>
      <c r="F82" s="37"/>
      <c r="G82" s="37"/>
      <c r="H82" s="37"/>
      <c r="I82" s="37"/>
      <c r="J82" s="146">
        <f>BK82</f>
        <v>0</v>
      </c>
      <c r="K82" s="37"/>
      <c r="L82" s="38"/>
      <c r="M82" s="82"/>
      <c r="N82" s="67"/>
      <c r="O82" s="83"/>
      <c r="P82" s="147">
        <f>P83</f>
        <v>0</v>
      </c>
      <c r="Q82" s="83"/>
      <c r="R82" s="147">
        <f>R83</f>
        <v>35.28396248</v>
      </c>
      <c r="S82" s="83"/>
      <c r="T82" s="147">
        <f>T83</f>
        <v>8.4439999999999991</v>
      </c>
      <c r="U82" s="84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8" t="s">
        <v>71</v>
      </c>
      <c r="AU82" s="18" t="s">
        <v>95</v>
      </c>
      <c r="BK82" s="148">
        <f>BK83</f>
        <v>0</v>
      </c>
    </row>
    <row r="83" s="12" customFormat="1" ht="25.92" customHeight="1">
      <c r="A83" s="12"/>
      <c r="B83" s="149"/>
      <c r="C83" s="12"/>
      <c r="D83" s="150" t="s">
        <v>71</v>
      </c>
      <c r="E83" s="151" t="s">
        <v>114</v>
      </c>
      <c r="F83" s="151" t="s">
        <v>115</v>
      </c>
      <c r="G83" s="12"/>
      <c r="H83" s="12"/>
      <c r="I83" s="152"/>
      <c r="J83" s="153">
        <f>BK83</f>
        <v>0</v>
      </c>
      <c r="K83" s="12"/>
      <c r="L83" s="149"/>
      <c r="M83" s="154"/>
      <c r="N83" s="155"/>
      <c r="O83" s="155"/>
      <c r="P83" s="156">
        <f>P84+P155</f>
        <v>0</v>
      </c>
      <c r="Q83" s="155"/>
      <c r="R83" s="156">
        <f>R84+R155</f>
        <v>35.28396248</v>
      </c>
      <c r="S83" s="155"/>
      <c r="T83" s="156">
        <f>T84+T155</f>
        <v>8.4439999999999991</v>
      </c>
      <c r="U83" s="157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0" t="s">
        <v>80</v>
      </c>
      <c r="AT83" s="158" t="s">
        <v>71</v>
      </c>
      <c r="AU83" s="158" t="s">
        <v>72</v>
      </c>
      <c r="AY83" s="150" t="s">
        <v>116</v>
      </c>
      <c r="BK83" s="159">
        <f>BK84+BK155</f>
        <v>0</v>
      </c>
    </row>
    <row r="84" s="12" customFormat="1" ht="22.8" customHeight="1">
      <c r="A84" s="12"/>
      <c r="B84" s="149"/>
      <c r="C84" s="12"/>
      <c r="D84" s="150" t="s">
        <v>71</v>
      </c>
      <c r="E84" s="160" t="s">
        <v>80</v>
      </c>
      <c r="F84" s="160" t="s">
        <v>117</v>
      </c>
      <c r="G84" s="12"/>
      <c r="H84" s="12"/>
      <c r="I84" s="152"/>
      <c r="J84" s="161">
        <f>BK84</f>
        <v>0</v>
      </c>
      <c r="K84" s="12"/>
      <c r="L84" s="149"/>
      <c r="M84" s="154"/>
      <c r="N84" s="155"/>
      <c r="O84" s="155"/>
      <c r="P84" s="156">
        <f>SUM(P85:P154)</f>
        <v>0</v>
      </c>
      <c r="Q84" s="155"/>
      <c r="R84" s="156">
        <f>SUM(R85:R154)</f>
        <v>17.279429999999998</v>
      </c>
      <c r="S84" s="155"/>
      <c r="T84" s="156">
        <f>SUM(T85:T154)</f>
        <v>4.1600000000000001</v>
      </c>
      <c r="U84" s="157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0" t="s">
        <v>80</v>
      </c>
      <c r="AT84" s="158" t="s">
        <v>71</v>
      </c>
      <c r="AU84" s="158" t="s">
        <v>80</v>
      </c>
      <c r="AY84" s="150" t="s">
        <v>116</v>
      </c>
      <c r="BK84" s="159">
        <f>SUM(BK85:BK154)</f>
        <v>0</v>
      </c>
    </row>
    <row r="85" s="2" customFormat="1" ht="16.5" customHeight="1">
      <c r="A85" s="37"/>
      <c r="B85" s="162"/>
      <c r="C85" s="163" t="s">
        <v>152</v>
      </c>
      <c r="D85" s="163" t="s">
        <v>118</v>
      </c>
      <c r="E85" s="164" t="s">
        <v>246</v>
      </c>
      <c r="F85" s="165" t="s">
        <v>247</v>
      </c>
      <c r="G85" s="166" t="s">
        <v>147</v>
      </c>
      <c r="H85" s="167">
        <v>5.4000000000000004</v>
      </c>
      <c r="I85" s="168"/>
      <c r="J85" s="169">
        <f>ROUND(I85*H85,2)</f>
        <v>0</v>
      </c>
      <c r="K85" s="165" t="s">
        <v>122</v>
      </c>
      <c r="L85" s="38"/>
      <c r="M85" s="170" t="s">
        <v>3</v>
      </c>
      <c r="N85" s="171" t="s">
        <v>43</v>
      </c>
      <c r="O85" s="71"/>
      <c r="P85" s="172">
        <f>O85*H85</f>
        <v>0</v>
      </c>
      <c r="Q85" s="172">
        <v>0</v>
      </c>
      <c r="R85" s="172">
        <f>Q85*H85</f>
        <v>0</v>
      </c>
      <c r="S85" s="172">
        <v>0</v>
      </c>
      <c r="T85" s="172">
        <f>S85*H85</f>
        <v>0</v>
      </c>
      <c r="U85" s="173" t="s">
        <v>3</v>
      </c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74" t="s">
        <v>123</v>
      </c>
      <c r="AT85" s="174" t="s">
        <v>118</v>
      </c>
      <c r="AU85" s="174" t="s">
        <v>82</v>
      </c>
      <c r="AY85" s="18" t="s">
        <v>116</v>
      </c>
      <c r="BE85" s="175">
        <f>IF(N85="základní",J85,0)</f>
        <v>0</v>
      </c>
      <c r="BF85" s="175">
        <f>IF(N85="snížená",J85,0)</f>
        <v>0</v>
      </c>
      <c r="BG85" s="175">
        <f>IF(N85="zákl. přenesená",J85,0)</f>
        <v>0</v>
      </c>
      <c r="BH85" s="175">
        <f>IF(N85="sníž. přenesená",J85,0)</f>
        <v>0</v>
      </c>
      <c r="BI85" s="175">
        <f>IF(N85="nulová",J85,0)</f>
        <v>0</v>
      </c>
      <c r="BJ85" s="18" t="s">
        <v>80</v>
      </c>
      <c r="BK85" s="175">
        <f>ROUND(I85*H85,2)</f>
        <v>0</v>
      </c>
      <c r="BL85" s="18" t="s">
        <v>123</v>
      </c>
      <c r="BM85" s="174" t="s">
        <v>532</v>
      </c>
    </row>
    <row r="86" s="2" customFormat="1">
      <c r="A86" s="37"/>
      <c r="B86" s="38"/>
      <c r="C86" s="37"/>
      <c r="D86" s="176" t="s">
        <v>125</v>
      </c>
      <c r="E86" s="37"/>
      <c r="F86" s="177" t="s">
        <v>249</v>
      </c>
      <c r="G86" s="37"/>
      <c r="H86" s="37"/>
      <c r="I86" s="178"/>
      <c r="J86" s="37"/>
      <c r="K86" s="37"/>
      <c r="L86" s="38"/>
      <c r="M86" s="179"/>
      <c r="N86" s="180"/>
      <c r="O86" s="71"/>
      <c r="P86" s="71"/>
      <c r="Q86" s="71"/>
      <c r="R86" s="71"/>
      <c r="S86" s="71"/>
      <c r="T86" s="71"/>
      <c r="U86" s="72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8" t="s">
        <v>125</v>
      </c>
      <c r="AU86" s="18" t="s">
        <v>82</v>
      </c>
    </row>
    <row r="87" s="2" customFormat="1">
      <c r="A87" s="37"/>
      <c r="B87" s="38"/>
      <c r="C87" s="37"/>
      <c r="D87" s="181" t="s">
        <v>127</v>
      </c>
      <c r="E87" s="37"/>
      <c r="F87" s="182" t="s">
        <v>250</v>
      </c>
      <c r="G87" s="37"/>
      <c r="H87" s="37"/>
      <c r="I87" s="178"/>
      <c r="J87" s="37"/>
      <c r="K87" s="37"/>
      <c r="L87" s="38"/>
      <c r="M87" s="179"/>
      <c r="N87" s="180"/>
      <c r="O87" s="71"/>
      <c r="P87" s="71"/>
      <c r="Q87" s="71"/>
      <c r="R87" s="71"/>
      <c r="S87" s="71"/>
      <c r="T87" s="71"/>
      <c r="U87" s="72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8" t="s">
        <v>127</v>
      </c>
      <c r="AU87" s="18" t="s">
        <v>82</v>
      </c>
    </row>
    <row r="88" s="2" customFormat="1">
      <c r="A88" s="37"/>
      <c r="B88" s="38"/>
      <c r="C88" s="37"/>
      <c r="D88" s="176" t="s">
        <v>142</v>
      </c>
      <c r="E88" s="37"/>
      <c r="F88" s="191" t="s">
        <v>533</v>
      </c>
      <c r="G88" s="37"/>
      <c r="H88" s="37"/>
      <c r="I88" s="178"/>
      <c r="J88" s="37"/>
      <c r="K88" s="37"/>
      <c r="L88" s="38"/>
      <c r="M88" s="179"/>
      <c r="N88" s="180"/>
      <c r="O88" s="71"/>
      <c r="P88" s="71"/>
      <c r="Q88" s="71"/>
      <c r="R88" s="71"/>
      <c r="S88" s="71"/>
      <c r="T88" s="71"/>
      <c r="U88" s="72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8" t="s">
        <v>142</v>
      </c>
      <c r="AU88" s="18" t="s">
        <v>82</v>
      </c>
    </row>
    <row r="89" s="13" customFormat="1">
      <c r="A89" s="13"/>
      <c r="B89" s="183"/>
      <c r="C89" s="13"/>
      <c r="D89" s="176" t="s">
        <v>129</v>
      </c>
      <c r="E89" s="184" t="s">
        <v>3</v>
      </c>
      <c r="F89" s="185" t="s">
        <v>534</v>
      </c>
      <c r="G89" s="13"/>
      <c r="H89" s="186">
        <v>5.4000000000000004</v>
      </c>
      <c r="I89" s="187"/>
      <c r="J89" s="13"/>
      <c r="K89" s="13"/>
      <c r="L89" s="183"/>
      <c r="M89" s="188"/>
      <c r="N89" s="189"/>
      <c r="O89" s="189"/>
      <c r="P89" s="189"/>
      <c r="Q89" s="189"/>
      <c r="R89" s="189"/>
      <c r="S89" s="189"/>
      <c r="T89" s="189"/>
      <c r="U89" s="190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4" t="s">
        <v>129</v>
      </c>
      <c r="AU89" s="184" t="s">
        <v>82</v>
      </c>
      <c r="AV89" s="13" t="s">
        <v>82</v>
      </c>
      <c r="AW89" s="13" t="s">
        <v>34</v>
      </c>
      <c r="AX89" s="13" t="s">
        <v>80</v>
      </c>
      <c r="AY89" s="184" t="s">
        <v>116</v>
      </c>
    </row>
    <row r="90" s="2" customFormat="1" ht="16.5" customHeight="1">
      <c r="A90" s="37"/>
      <c r="B90" s="162"/>
      <c r="C90" s="163" t="s">
        <v>167</v>
      </c>
      <c r="D90" s="163" t="s">
        <v>118</v>
      </c>
      <c r="E90" s="164" t="s">
        <v>535</v>
      </c>
      <c r="F90" s="165" t="s">
        <v>536</v>
      </c>
      <c r="G90" s="166" t="s">
        <v>147</v>
      </c>
      <c r="H90" s="167">
        <v>18.100000000000001</v>
      </c>
      <c r="I90" s="168"/>
      <c r="J90" s="169">
        <f>ROUND(I90*H90,2)</f>
        <v>0</v>
      </c>
      <c r="K90" s="165" t="s">
        <v>122</v>
      </c>
      <c r="L90" s="38"/>
      <c r="M90" s="170" t="s">
        <v>3</v>
      </c>
      <c r="N90" s="171" t="s">
        <v>43</v>
      </c>
      <c r="O90" s="71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2">
        <f>S90*H90</f>
        <v>0</v>
      </c>
      <c r="U90" s="173" t="s">
        <v>3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74" t="s">
        <v>123</v>
      </c>
      <c r="AT90" s="174" t="s">
        <v>118</v>
      </c>
      <c r="AU90" s="174" t="s">
        <v>82</v>
      </c>
      <c r="AY90" s="18" t="s">
        <v>116</v>
      </c>
      <c r="BE90" s="175">
        <f>IF(N90="základní",J90,0)</f>
        <v>0</v>
      </c>
      <c r="BF90" s="175">
        <f>IF(N90="snížená",J90,0)</f>
        <v>0</v>
      </c>
      <c r="BG90" s="175">
        <f>IF(N90="zákl. přenesená",J90,0)</f>
        <v>0</v>
      </c>
      <c r="BH90" s="175">
        <f>IF(N90="sníž. přenesená",J90,0)</f>
        <v>0</v>
      </c>
      <c r="BI90" s="175">
        <f>IF(N90="nulová",J90,0)</f>
        <v>0</v>
      </c>
      <c r="BJ90" s="18" t="s">
        <v>80</v>
      </c>
      <c r="BK90" s="175">
        <f>ROUND(I90*H90,2)</f>
        <v>0</v>
      </c>
      <c r="BL90" s="18" t="s">
        <v>123</v>
      </c>
      <c r="BM90" s="174" t="s">
        <v>537</v>
      </c>
    </row>
    <row r="91" s="2" customFormat="1">
      <c r="A91" s="37"/>
      <c r="B91" s="38"/>
      <c r="C91" s="37"/>
      <c r="D91" s="176" t="s">
        <v>125</v>
      </c>
      <c r="E91" s="37"/>
      <c r="F91" s="177" t="s">
        <v>538</v>
      </c>
      <c r="G91" s="37"/>
      <c r="H91" s="37"/>
      <c r="I91" s="178"/>
      <c r="J91" s="37"/>
      <c r="K91" s="37"/>
      <c r="L91" s="38"/>
      <c r="M91" s="179"/>
      <c r="N91" s="180"/>
      <c r="O91" s="71"/>
      <c r="P91" s="71"/>
      <c r="Q91" s="71"/>
      <c r="R91" s="71"/>
      <c r="S91" s="71"/>
      <c r="T91" s="71"/>
      <c r="U91" s="72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8" t="s">
        <v>125</v>
      </c>
      <c r="AU91" s="18" t="s">
        <v>82</v>
      </c>
    </row>
    <row r="92" s="2" customFormat="1">
      <c r="A92" s="37"/>
      <c r="B92" s="38"/>
      <c r="C92" s="37"/>
      <c r="D92" s="181" t="s">
        <v>127</v>
      </c>
      <c r="E92" s="37"/>
      <c r="F92" s="182" t="s">
        <v>539</v>
      </c>
      <c r="G92" s="37"/>
      <c r="H92" s="37"/>
      <c r="I92" s="178"/>
      <c r="J92" s="37"/>
      <c r="K92" s="37"/>
      <c r="L92" s="38"/>
      <c r="M92" s="179"/>
      <c r="N92" s="180"/>
      <c r="O92" s="71"/>
      <c r="P92" s="71"/>
      <c r="Q92" s="71"/>
      <c r="R92" s="71"/>
      <c r="S92" s="71"/>
      <c r="T92" s="71"/>
      <c r="U92" s="72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8" t="s">
        <v>127</v>
      </c>
      <c r="AU92" s="18" t="s">
        <v>82</v>
      </c>
    </row>
    <row r="93" s="2" customFormat="1">
      <c r="A93" s="37"/>
      <c r="B93" s="38"/>
      <c r="C93" s="37"/>
      <c r="D93" s="176" t="s">
        <v>142</v>
      </c>
      <c r="E93" s="37"/>
      <c r="F93" s="191" t="s">
        <v>540</v>
      </c>
      <c r="G93" s="37"/>
      <c r="H93" s="37"/>
      <c r="I93" s="178"/>
      <c r="J93" s="37"/>
      <c r="K93" s="37"/>
      <c r="L93" s="38"/>
      <c r="M93" s="179"/>
      <c r="N93" s="180"/>
      <c r="O93" s="71"/>
      <c r="P93" s="71"/>
      <c r="Q93" s="71"/>
      <c r="R93" s="71"/>
      <c r="S93" s="71"/>
      <c r="T93" s="71"/>
      <c r="U93" s="72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8" t="s">
        <v>142</v>
      </c>
      <c r="AU93" s="18" t="s">
        <v>82</v>
      </c>
    </row>
    <row r="94" s="13" customFormat="1">
      <c r="A94" s="13"/>
      <c r="B94" s="183"/>
      <c r="C94" s="13"/>
      <c r="D94" s="176" t="s">
        <v>129</v>
      </c>
      <c r="E94" s="184" t="s">
        <v>3</v>
      </c>
      <c r="F94" s="185" t="s">
        <v>541</v>
      </c>
      <c r="G94" s="13"/>
      <c r="H94" s="186">
        <v>18.100000000000001</v>
      </c>
      <c r="I94" s="187"/>
      <c r="J94" s="13"/>
      <c r="K94" s="13"/>
      <c r="L94" s="183"/>
      <c r="M94" s="188"/>
      <c r="N94" s="189"/>
      <c r="O94" s="189"/>
      <c r="P94" s="189"/>
      <c r="Q94" s="189"/>
      <c r="R94" s="189"/>
      <c r="S94" s="189"/>
      <c r="T94" s="189"/>
      <c r="U94" s="190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4" t="s">
        <v>129</v>
      </c>
      <c r="AU94" s="184" t="s">
        <v>82</v>
      </c>
      <c r="AV94" s="13" t="s">
        <v>82</v>
      </c>
      <c r="AW94" s="13" t="s">
        <v>34</v>
      </c>
      <c r="AX94" s="13" t="s">
        <v>80</v>
      </c>
      <c r="AY94" s="184" t="s">
        <v>116</v>
      </c>
    </row>
    <row r="95" s="2" customFormat="1" ht="21.75" customHeight="1">
      <c r="A95" s="37"/>
      <c r="B95" s="162"/>
      <c r="C95" s="163" t="s">
        <v>222</v>
      </c>
      <c r="D95" s="163" t="s">
        <v>118</v>
      </c>
      <c r="E95" s="164" t="s">
        <v>191</v>
      </c>
      <c r="F95" s="165" t="s">
        <v>192</v>
      </c>
      <c r="G95" s="166" t="s">
        <v>147</v>
      </c>
      <c r="H95" s="167">
        <v>18.100000000000001</v>
      </c>
      <c r="I95" s="168"/>
      <c r="J95" s="169">
        <f>ROUND(I95*H95,2)</f>
        <v>0</v>
      </c>
      <c r="K95" s="165" t="s">
        <v>122</v>
      </c>
      <c r="L95" s="38"/>
      <c r="M95" s="170" t="s">
        <v>3</v>
      </c>
      <c r="N95" s="171" t="s">
        <v>43</v>
      </c>
      <c r="O95" s="71"/>
      <c r="P95" s="172">
        <f>O95*H95</f>
        <v>0</v>
      </c>
      <c r="Q95" s="172">
        <v>0</v>
      </c>
      <c r="R95" s="172">
        <f>Q95*H95</f>
        <v>0</v>
      </c>
      <c r="S95" s="172">
        <v>0</v>
      </c>
      <c r="T95" s="172">
        <f>S95*H95</f>
        <v>0</v>
      </c>
      <c r="U95" s="173" t="s">
        <v>3</v>
      </c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74" t="s">
        <v>123</v>
      </c>
      <c r="AT95" s="174" t="s">
        <v>118</v>
      </c>
      <c r="AU95" s="174" t="s">
        <v>82</v>
      </c>
      <c r="AY95" s="18" t="s">
        <v>116</v>
      </c>
      <c r="BE95" s="175">
        <f>IF(N95="základní",J95,0)</f>
        <v>0</v>
      </c>
      <c r="BF95" s="175">
        <f>IF(N95="snížená",J95,0)</f>
        <v>0</v>
      </c>
      <c r="BG95" s="175">
        <f>IF(N95="zákl. přenesená",J95,0)</f>
        <v>0</v>
      </c>
      <c r="BH95" s="175">
        <f>IF(N95="sníž. přenesená",J95,0)</f>
        <v>0</v>
      </c>
      <c r="BI95" s="175">
        <f>IF(N95="nulová",J95,0)</f>
        <v>0</v>
      </c>
      <c r="BJ95" s="18" t="s">
        <v>80</v>
      </c>
      <c r="BK95" s="175">
        <f>ROUND(I95*H95,2)</f>
        <v>0</v>
      </c>
      <c r="BL95" s="18" t="s">
        <v>123</v>
      </c>
      <c r="BM95" s="174" t="s">
        <v>542</v>
      </c>
    </row>
    <row r="96" s="2" customFormat="1">
      <c r="A96" s="37"/>
      <c r="B96" s="38"/>
      <c r="C96" s="37"/>
      <c r="D96" s="176" t="s">
        <v>125</v>
      </c>
      <c r="E96" s="37"/>
      <c r="F96" s="177" t="s">
        <v>194</v>
      </c>
      <c r="G96" s="37"/>
      <c r="H96" s="37"/>
      <c r="I96" s="178"/>
      <c r="J96" s="37"/>
      <c r="K96" s="37"/>
      <c r="L96" s="38"/>
      <c r="M96" s="179"/>
      <c r="N96" s="180"/>
      <c r="O96" s="71"/>
      <c r="P96" s="71"/>
      <c r="Q96" s="71"/>
      <c r="R96" s="71"/>
      <c r="S96" s="71"/>
      <c r="T96" s="71"/>
      <c r="U96" s="72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8" t="s">
        <v>125</v>
      </c>
      <c r="AU96" s="18" t="s">
        <v>82</v>
      </c>
    </row>
    <row r="97" s="2" customFormat="1">
      <c r="A97" s="37"/>
      <c r="B97" s="38"/>
      <c r="C97" s="37"/>
      <c r="D97" s="181" t="s">
        <v>127</v>
      </c>
      <c r="E97" s="37"/>
      <c r="F97" s="182" t="s">
        <v>195</v>
      </c>
      <c r="G97" s="37"/>
      <c r="H97" s="37"/>
      <c r="I97" s="178"/>
      <c r="J97" s="37"/>
      <c r="K97" s="37"/>
      <c r="L97" s="38"/>
      <c r="M97" s="179"/>
      <c r="N97" s="180"/>
      <c r="O97" s="71"/>
      <c r="P97" s="71"/>
      <c r="Q97" s="71"/>
      <c r="R97" s="71"/>
      <c r="S97" s="71"/>
      <c r="T97" s="71"/>
      <c r="U97" s="72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8" t="s">
        <v>127</v>
      </c>
      <c r="AU97" s="18" t="s">
        <v>82</v>
      </c>
    </row>
    <row r="98" s="2" customFormat="1">
      <c r="A98" s="37"/>
      <c r="B98" s="38"/>
      <c r="C98" s="37"/>
      <c r="D98" s="176" t="s">
        <v>142</v>
      </c>
      <c r="E98" s="37"/>
      <c r="F98" s="191" t="s">
        <v>543</v>
      </c>
      <c r="G98" s="37"/>
      <c r="H98" s="37"/>
      <c r="I98" s="178"/>
      <c r="J98" s="37"/>
      <c r="K98" s="37"/>
      <c r="L98" s="38"/>
      <c r="M98" s="179"/>
      <c r="N98" s="180"/>
      <c r="O98" s="71"/>
      <c r="P98" s="71"/>
      <c r="Q98" s="71"/>
      <c r="R98" s="71"/>
      <c r="S98" s="71"/>
      <c r="T98" s="71"/>
      <c r="U98" s="72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8" t="s">
        <v>142</v>
      </c>
      <c r="AU98" s="18" t="s">
        <v>82</v>
      </c>
    </row>
    <row r="99" s="13" customFormat="1">
      <c r="A99" s="13"/>
      <c r="B99" s="183"/>
      <c r="C99" s="13"/>
      <c r="D99" s="176" t="s">
        <v>129</v>
      </c>
      <c r="E99" s="184" t="s">
        <v>3</v>
      </c>
      <c r="F99" s="185" t="s">
        <v>541</v>
      </c>
      <c r="G99" s="13"/>
      <c r="H99" s="186">
        <v>18.100000000000001</v>
      </c>
      <c r="I99" s="187"/>
      <c r="J99" s="13"/>
      <c r="K99" s="13"/>
      <c r="L99" s="183"/>
      <c r="M99" s="188"/>
      <c r="N99" s="189"/>
      <c r="O99" s="189"/>
      <c r="P99" s="189"/>
      <c r="Q99" s="189"/>
      <c r="R99" s="189"/>
      <c r="S99" s="189"/>
      <c r="T99" s="189"/>
      <c r="U99" s="190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129</v>
      </c>
      <c r="AU99" s="184" t="s">
        <v>82</v>
      </c>
      <c r="AV99" s="13" t="s">
        <v>82</v>
      </c>
      <c r="AW99" s="13" t="s">
        <v>34</v>
      </c>
      <c r="AX99" s="13" t="s">
        <v>80</v>
      </c>
      <c r="AY99" s="184" t="s">
        <v>116</v>
      </c>
    </row>
    <row r="100" s="2" customFormat="1" ht="21.75" customHeight="1">
      <c r="A100" s="37"/>
      <c r="B100" s="162"/>
      <c r="C100" s="163" t="s">
        <v>137</v>
      </c>
      <c r="D100" s="163" t="s">
        <v>118</v>
      </c>
      <c r="E100" s="164" t="s">
        <v>199</v>
      </c>
      <c r="F100" s="165" t="s">
        <v>200</v>
      </c>
      <c r="G100" s="166" t="s">
        <v>147</v>
      </c>
      <c r="H100" s="167">
        <v>28.600000000000001</v>
      </c>
      <c r="I100" s="168"/>
      <c r="J100" s="169">
        <f>ROUND(I100*H100,2)</f>
        <v>0</v>
      </c>
      <c r="K100" s="165" t="s">
        <v>122</v>
      </c>
      <c r="L100" s="38"/>
      <c r="M100" s="170" t="s">
        <v>3</v>
      </c>
      <c r="N100" s="171" t="s">
        <v>43</v>
      </c>
      <c r="O100" s="71"/>
      <c r="P100" s="172">
        <f>O100*H100</f>
        <v>0</v>
      </c>
      <c r="Q100" s="172">
        <v>0</v>
      </c>
      <c r="R100" s="172">
        <f>Q100*H100</f>
        <v>0</v>
      </c>
      <c r="S100" s="172">
        <v>0</v>
      </c>
      <c r="T100" s="172">
        <f>S100*H100</f>
        <v>0</v>
      </c>
      <c r="U100" s="173" t="s">
        <v>3</v>
      </c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74" t="s">
        <v>123</v>
      </c>
      <c r="AT100" s="174" t="s">
        <v>118</v>
      </c>
      <c r="AU100" s="174" t="s">
        <v>82</v>
      </c>
      <c r="AY100" s="18" t="s">
        <v>116</v>
      </c>
      <c r="BE100" s="175">
        <f>IF(N100="základní",J100,0)</f>
        <v>0</v>
      </c>
      <c r="BF100" s="175">
        <f>IF(N100="snížená",J100,0)</f>
        <v>0</v>
      </c>
      <c r="BG100" s="175">
        <f>IF(N100="zákl. přenesená",J100,0)</f>
        <v>0</v>
      </c>
      <c r="BH100" s="175">
        <f>IF(N100="sníž. přenesená",J100,0)</f>
        <v>0</v>
      </c>
      <c r="BI100" s="175">
        <f>IF(N100="nulová",J100,0)</f>
        <v>0</v>
      </c>
      <c r="BJ100" s="18" t="s">
        <v>80</v>
      </c>
      <c r="BK100" s="175">
        <f>ROUND(I100*H100,2)</f>
        <v>0</v>
      </c>
      <c r="BL100" s="18" t="s">
        <v>123</v>
      </c>
      <c r="BM100" s="174" t="s">
        <v>544</v>
      </c>
    </row>
    <row r="101" s="2" customFormat="1">
      <c r="A101" s="37"/>
      <c r="B101" s="38"/>
      <c r="C101" s="37"/>
      <c r="D101" s="176" t="s">
        <v>125</v>
      </c>
      <c r="E101" s="37"/>
      <c r="F101" s="177" t="s">
        <v>202</v>
      </c>
      <c r="G101" s="37"/>
      <c r="H101" s="37"/>
      <c r="I101" s="178"/>
      <c r="J101" s="37"/>
      <c r="K101" s="37"/>
      <c r="L101" s="38"/>
      <c r="M101" s="179"/>
      <c r="N101" s="180"/>
      <c r="O101" s="71"/>
      <c r="P101" s="71"/>
      <c r="Q101" s="71"/>
      <c r="R101" s="71"/>
      <c r="S101" s="71"/>
      <c r="T101" s="71"/>
      <c r="U101" s="72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8" t="s">
        <v>125</v>
      </c>
      <c r="AU101" s="18" t="s">
        <v>82</v>
      </c>
    </row>
    <row r="102" s="2" customFormat="1">
      <c r="A102" s="37"/>
      <c r="B102" s="38"/>
      <c r="C102" s="37"/>
      <c r="D102" s="181" t="s">
        <v>127</v>
      </c>
      <c r="E102" s="37"/>
      <c r="F102" s="182" t="s">
        <v>203</v>
      </c>
      <c r="G102" s="37"/>
      <c r="H102" s="37"/>
      <c r="I102" s="178"/>
      <c r="J102" s="37"/>
      <c r="K102" s="37"/>
      <c r="L102" s="38"/>
      <c r="M102" s="179"/>
      <c r="N102" s="180"/>
      <c r="O102" s="71"/>
      <c r="P102" s="71"/>
      <c r="Q102" s="71"/>
      <c r="R102" s="71"/>
      <c r="S102" s="71"/>
      <c r="T102" s="71"/>
      <c r="U102" s="72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8" t="s">
        <v>127</v>
      </c>
      <c r="AU102" s="18" t="s">
        <v>82</v>
      </c>
    </row>
    <row r="103" s="2" customFormat="1">
      <c r="A103" s="37"/>
      <c r="B103" s="38"/>
      <c r="C103" s="37"/>
      <c r="D103" s="176" t="s">
        <v>142</v>
      </c>
      <c r="E103" s="37"/>
      <c r="F103" s="191" t="s">
        <v>545</v>
      </c>
      <c r="G103" s="37"/>
      <c r="H103" s="37"/>
      <c r="I103" s="178"/>
      <c r="J103" s="37"/>
      <c r="K103" s="37"/>
      <c r="L103" s="38"/>
      <c r="M103" s="179"/>
      <c r="N103" s="180"/>
      <c r="O103" s="71"/>
      <c r="P103" s="71"/>
      <c r="Q103" s="71"/>
      <c r="R103" s="71"/>
      <c r="S103" s="71"/>
      <c r="T103" s="71"/>
      <c r="U103" s="72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8" t="s">
        <v>142</v>
      </c>
      <c r="AU103" s="18" t="s">
        <v>82</v>
      </c>
    </row>
    <row r="104" s="13" customFormat="1">
      <c r="A104" s="13"/>
      <c r="B104" s="183"/>
      <c r="C104" s="13"/>
      <c r="D104" s="176" t="s">
        <v>129</v>
      </c>
      <c r="E104" s="184" t="s">
        <v>3</v>
      </c>
      <c r="F104" s="185" t="s">
        <v>546</v>
      </c>
      <c r="G104" s="13"/>
      <c r="H104" s="186">
        <v>28.600000000000001</v>
      </c>
      <c r="I104" s="187"/>
      <c r="J104" s="13"/>
      <c r="K104" s="13"/>
      <c r="L104" s="183"/>
      <c r="M104" s="188"/>
      <c r="N104" s="189"/>
      <c r="O104" s="189"/>
      <c r="P104" s="189"/>
      <c r="Q104" s="189"/>
      <c r="R104" s="189"/>
      <c r="S104" s="189"/>
      <c r="T104" s="189"/>
      <c r="U104" s="190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4" t="s">
        <v>129</v>
      </c>
      <c r="AU104" s="184" t="s">
        <v>82</v>
      </c>
      <c r="AV104" s="13" t="s">
        <v>82</v>
      </c>
      <c r="AW104" s="13" t="s">
        <v>34</v>
      </c>
      <c r="AX104" s="13" t="s">
        <v>80</v>
      </c>
      <c r="AY104" s="184" t="s">
        <v>116</v>
      </c>
    </row>
    <row r="105" s="2" customFormat="1" ht="16.5" customHeight="1">
      <c r="A105" s="37"/>
      <c r="B105" s="162"/>
      <c r="C105" s="163" t="s">
        <v>497</v>
      </c>
      <c r="D105" s="163" t="s">
        <v>118</v>
      </c>
      <c r="E105" s="164" t="s">
        <v>207</v>
      </c>
      <c r="F105" s="165" t="s">
        <v>208</v>
      </c>
      <c r="G105" s="166" t="s">
        <v>209</v>
      </c>
      <c r="H105" s="167">
        <v>13</v>
      </c>
      <c r="I105" s="168"/>
      <c r="J105" s="169">
        <f>ROUND(I105*H105,2)</f>
        <v>0</v>
      </c>
      <c r="K105" s="165" t="s">
        <v>122</v>
      </c>
      <c r="L105" s="38"/>
      <c r="M105" s="170" t="s">
        <v>3</v>
      </c>
      <c r="N105" s="171" t="s">
        <v>43</v>
      </c>
      <c r="O105" s="71"/>
      <c r="P105" s="172">
        <f>O105*H105</f>
        <v>0</v>
      </c>
      <c r="Q105" s="172">
        <v>0</v>
      </c>
      <c r="R105" s="172">
        <f>Q105*H105</f>
        <v>0</v>
      </c>
      <c r="S105" s="172">
        <v>0.32000000000000001</v>
      </c>
      <c r="T105" s="172">
        <f>S105*H105</f>
        <v>4.1600000000000001</v>
      </c>
      <c r="U105" s="173" t="s">
        <v>3</v>
      </c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74" t="s">
        <v>123</v>
      </c>
      <c r="AT105" s="174" t="s">
        <v>118</v>
      </c>
      <c r="AU105" s="174" t="s">
        <v>82</v>
      </c>
      <c r="AY105" s="18" t="s">
        <v>116</v>
      </c>
      <c r="BE105" s="175">
        <f>IF(N105="základní",J105,0)</f>
        <v>0</v>
      </c>
      <c r="BF105" s="175">
        <f>IF(N105="snížená",J105,0)</f>
        <v>0</v>
      </c>
      <c r="BG105" s="175">
        <f>IF(N105="zákl. přenesená",J105,0)</f>
        <v>0</v>
      </c>
      <c r="BH105" s="175">
        <f>IF(N105="sníž. přenesená",J105,0)</f>
        <v>0</v>
      </c>
      <c r="BI105" s="175">
        <f>IF(N105="nulová",J105,0)</f>
        <v>0</v>
      </c>
      <c r="BJ105" s="18" t="s">
        <v>80</v>
      </c>
      <c r="BK105" s="175">
        <f>ROUND(I105*H105,2)</f>
        <v>0</v>
      </c>
      <c r="BL105" s="18" t="s">
        <v>123</v>
      </c>
      <c r="BM105" s="174" t="s">
        <v>547</v>
      </c>
    </row>
    <row r="106" s="2" customFormat="1">
      <c r="A106" s="37"/>
      <c r="B106" s="38"/>
      <c r="C106" s="37"/>
      <c r="D106" s="176" t="s">
        <v>125</v>
      </c>
      <c r="E106" s="37"/>
      <c r="F106" s="177" t="s">
        <v>211</v>
      </c>
      <c r="G106" s="37"/>
      <c r="H106" s="37"/>
      <c r="I106" s="178"/>
      <c r="J106" s="37"/>
      <c r="K106" s="37"/>
      <c r="L106" s="38"/>
      <c r="M106" s="179"/>
      <c r="N106" s="180"/>
      <c r="O106" s="71"/>
      <c r="P106" s="71"/>
      <c r="Q106" s="71"/>
      <c r="R106" s="71"/>
      <c r="S106" s="71"/>
      <c r="T106" s="71"/>
      <c r="U106" s="72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8" t="s">
        <v>125</v>
      </c>
      <c r="AU106" s="18" t="s">
        <v>82</v>
      </c>
    </row>
    <row r="107" s="2" customFormat="1">
      <c r="A107" s="37"/>
      <c r="B107" s="38"/>
      <c r="C107" s="37"/>
      <c r="D107" s="181" t="s">
        <v>127</v>
      </c>
      <c r="E107" s="37"/>
      <c r="F107" s="182" t="s">
        <v>212</v>
      </c>
      <c r="G107" s="37"/>
      <c r="H107" s="37"/>
      <c r="I107" s="178"/>
      <c r="J107" s="37"/>
      <c r="K107" s="37"/>
      <c r="L107" s="38"/>
      <c r="M107" s="179"/>
      <c r="N107" s="180"/>
      <c r="O107" s="71"/>
      <c r="P107" s="71"/>
      <c r="Q107" s="71"/>
      <c r="R107" s="71"/>
      <c r="S107" s="71"/>
      <c r="T107" s="71"/>
      <c r="U107" s="72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8" t="s">
        <v>127</v>
      </c>
      <c r="AU107" s="18" t="s">
        <v>82</v>
      </c>
    </row>
    <row r="108" s="2" customFormat="1">
      <c r="A108" s="37"/>
      <c r="B108" s="38"/>
      <c r="C108" s="37"/>
      <c r="D108" s="176" t="s">
        <v>142</v>
      </c>
      <c r="E108" s="37"/>
      <c r="F108" s="191" t="s">
        <v>548</v>
      </c>
      <c r="G108" s="37"/>
      <c r="H108" s="37"/>
      <c r="I108" s="178"/>
      <c r="J108" s="37"/>
      <c r="K108" s="37"/>
      <c r="L108" s="38"/>
      <c r="M108" s="179"/>
      <c r="N108" s="180"/>
      <c r="O108" s="71"/>
      <c r="P108" s="71"/>
      <c r="Q108" s="71"/>
      <c r="R108" s="71"/>
      <c r="S108" s="71"/>
      <c r="T108" s="71"/>
      <c r="U108" s="72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8" t="s">
        <v>142</v>
      </c>
      <c r="AU108" s="18" t="s">
        <v>82</v>
      </c>
    </row>
    <row r="109" s="13" customFormat="1">
      <c r="A109" s="13"/>
      <c r="B109" s="183"/>
      <c r="C109" s="13"/>
      <c r="D109" s="176" t="s">
        <v>129</v>
      </c>
      <c r="E109" s="184" t="s">
        <v>3</v>
      </c>
      <c r="F109" s="185" t="s">
        <v>549</v>
      </c>
      <c r="G109" s="13"/>
      <c r="H109" s="186">
        <v>13</v>
      </c>
      <c r="I109" s="187"/>
      <c r="J109" s="13"/>
      <c r="K109" s="13"/>
      <c r="L109" s="183"/>
      <c r="M109" s="188"/>
      <c r="N109" s="189"/>
      <c r="O109" s="189"/>
      <c r="P109" s="189"/>
      <c r="Q109" s="189"/>
      <c r="R109" s="189"/>
      <c r="S109" s="189"/>
      <c r="T109" s="189"/>
      <c r="U109" s="190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129</v>
      </c>
      <c r="AU109" s="184" t="s">
        <v>82</v>
      </c>
      <c r="AV109" s="13" t="s">
        <v>82</v>
      </c>
      <c r="AW109" s="13" t="s">
        <v>34</v>
      </c>
      <c r="AX109" s="13" t="s">
        <v>80</v>
      </c>
      <c r="AY109" s="184" t="s">
        <v>116</v>
      </c>
    </row>
    <row r="110" s="2" customFormat="1" ht="16.5" customHeight="1">
      <c r="A110" s="37"/>
      <c r="B110" s="162"/>
      <c r="C110" s="192" t="s">
        <v>144</v>
      </c>
      <c r="D110" s="192" t="s">
        <v>223</v>
      </c>
      <c r="E110" s="193" t="s">
        <v>224</v>
      </c>
      <c r="F110" s="194" t="s">
        <v>225</v>
      </c>
      <c r="G110" s="195" t="s">
        <v>209</v>
      </c>
      <c r="H110" s="196">
        <v>13</v>
      </c>
      <c r="I110" s="197"/>
      <c r="J110" s="198">
        <f>ROUND(I110*H110,2)</f>
        <v>0</v>
      </c>
      <c r="K110" s="194" t="s">
        <v>122</v>
      </c>
      <c r="L110" s="199"/>
      <c r="M110" s="200" t="s">
        <v>3</v>
      </c>
      <c r="N110" s="201" t="s">
        <v>43</v>
      </c>
      <c r="O110" s="71"/>
      <c r="P110" s="172">
        <f>O110*H110</f>
        <v>0</v>
      </c>
      <c r="Q110" s="172">
        <v>0.30399999999999999</v>
      </c>
      <c r="R110" s="172">
        <f>Q110*H110</f>
        <v>3.952</v>
      </c>
      <c r="S110" s="172">
        <v>0</v>
      </c>
      <c r="T110" s="172">
        <f>S110*H110</f>
        <v>0</v>
      </c>
      <c r="U110" s="173" t="s">
        <v>3</v>
      </c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74" t="s">
        <v>226</v>
      </c>
      <c r="AT110" s="174" t="s">
        <v>223</v>
      </c>
      <c r="AU110" s="174" t="s">
        <v>82</v>
      </c>
      <c r="AY110" s="18" t="s">
        <v>116</v>
      </c>
      <c r="BE110" s="175">
        <f>IF(N110="základní",J110,0)</f>
        <v>0</v>
      </c>
      <c r="BF110" s="175">
        <f>IF(N110="snížená",J110,0)</f>
        <v>0</v>
      </c>
      <c r="BG110" s="175">
        <f>IF(N110="zákl. přenesená",J110,0)</f>
        <v>0</v>
      </c>
      <c r="BH110" s="175">
        <f>IF(N110="sníž. přenesená",J110,0)</f>
        <v>0</v>
      </c>
      <c r="BI110" s="175">
        <f>IF(N110="nulová",J110,0)</f>
        <v>0</v>
      </c>
      <c r="BJ110" s="18" t="s">
        <v>80</v>
      </c>
      <c r="BK110" s="175">
        <f>ROUND(I110*H110,2)</f>
        <v>0</v>
      </c>
      <c r="BL110" s="18" t="s">
        <v>123</v>
      </c>
      <c r="BM110" s="174" t="s">
        <v>550</v>
      </c>
    </row>
    <row r="111" s="2" customFormat="1">
      <c r="A111" s="37"/>
      <c r="B111" s="38"/>
      <c r="C111" s="37"/>
      <c r="D111" s="176" t="s">
        <v>125</v>
      </c>
      <c r="E111" s="37"/>
      <c r="F111" s="177" t="s">
        <v>225</v>
      </c>
      <c r="G111" s="37"/>
      <c r="H111" s="37"/>
      <c r="I111" s="178"/>
      <c r="J111" s="37"/>
      <c r="K111" s="37"/>
      <c r="L111" s="38"/>
      <c r="M111" s="179"/>
      <c r="N111" s="180"/>
      <c r="O111" s="71"/>
      <c r="P111" s="71"/>
      <c r="Q111" s="71"/>
      <c r="R111" s="71"/>
      <c r="S111" s="71"/>
      <c r="T111" s="71"/>
      <c r="U111" s="72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8" t="s">
        <v>125</v>
      </c>
      <c r="AU111" s="18" t="s">
        <v>82</v>
      </c>
    </row>
    <row r="112" s="2" customFormat="1">
      <c r="A112" s="37"/>
      <c r="B112" s="38"/>
      <c r="C112" s="37"/>
      <c r="D112" s="176" t="s">
        <v>142</v>
      </c>
      <c r="E112" s="37"/>
      <c r="F112" s="191" t="s">
        <v>551</v>
      </c>
      <c r="G112" s="37"/>
      <c r="H112" s="37"/>
      <c r="I112" s="178"/>
      <c r="J112" s="37"/>
      <c r="K112" s="37"/>
      <c r="L112" s="38"/>
      <c r="M112" s="179"/>
      <c r="N112" s="180"/>
      <c r="O112" s="71"/>
      <c r="P112" s="71"/>
      <c r="Q112" s="71"/>
      <c r="R112" s="71"/>
      <c r="S112" s="71"/>
      <c r="T112" s="71"/>
      <c r="U112" s="72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8" t="s">
        <v>142</v>
      </c>
      <c r="AU112" s="18" t="s">
        <v>82</v>
      </c>
    </row>
    <row r="113" s="13" customFormat="1">
      <c r="A113" s="13"/>
      <c r="B113" s="183"/>
      <c r="C113" s="13"/>
      <c r="D113" s="176" t="s">
        <v>129</v>
      </c>
      <c r="E113" s="184" t="s">
        <v>3</v>
      </c>
      <c r="F113" s="185" t="s">
        <v>552</v>
      </c>
      <c r="G113" s="13"/>
      <c r="H113" s="186">
        <v>13</v>
      </c>
      <c r="I113" s="187"/>
      <c r="J113" s="13"/>
      <c r="K113" s="13"/>
      <c r="L113" s="183"/>
      <c r="M113" s="188"/>
      <c r="N113" s="189"/>
      <c r="O113" s="189"/>
      <c r="P113" s="189"/>
      <c r="Q113" s="189"/>
      <c r="R113" s="189"/>
      <c r="S113" s="189"/>
      <c r="T113" s="189"/>
      <c r="U113" s="190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129</v>
      </c>
      <c r="AU113" s="184" t="s">
        <v>82</v>
      </c>
      <c r="AV113" s="13" t="s">
        <v>82</v>
      </c>
      <c r="AW113" s="13" t="s">
        <v>34</v>
      </c>
      <c r="AX113" s="13" t="s">
        <v>80</v>
      </c>
      <c r="AY113" s="184" t="s">
        <v>116</v>
      </c>
    </row>
    <row r="114" s="2" customFormat="1" ht="16.5" customHeight="1">
      <c r="A114" s="37"/>
      <c r="B114" s="162"/>
      <c r="C114" s="163" t="s">
        <v>553</v>
      </c>
      <c r="D114" s="163" t="s">
        <v>118</v>
      </c>
      <c r="E114" s="164" t="s">
        <v>216</v>
      </c>
      <c r="F114" s="165" t="s">
        <v>217</v>
      </c>
      <c r="G114" s="166" t="s">
        <v>209</v>
      </c>
      <c r="H114" s="167">
        <v>13</v>
      </c>
      <c r="I114" s="168"/>
      <c r="J114" s="169">
        <f>ROUND(I114*H114,2)</f>
        <v>0</v>
      </c>
      <c r="K114" s="165" t="s">
        <v>122</v>
      </c>
      <c r="L114" s="38"/>
      <c r="M114" s="170" t="s">
        <v>3</v>
      </c>
      <c r="N114" s="171" t="s">
        <v>43</v>
      </c>
      <c r="O114" s="71"/>
      <c r="P114" s="172">
        <f>O114*H114</f>
        <v>0</v>
      </c>
      <c r="Q114" s="172">
        <v>0</v>
      </c>
      <c r="R114" s="172">
        <f>Q114*H114</f>
        <v>0</v>
      </c>
      <c r="S114" s="172">
        <v>0</v>
      </c>
      <c r="T114" s="172">
        <f>S114*H114</f>
        <v>0</v>
      </c>
      <c r="U114" s="173" t="s">
        <v>3</v>
      </c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74" t="s">
        <v>123</v>
      </c>
      <c r="AT114" s="174" t="s">
        <v>118</v>
      </c>
      <c r="AU114" s="174" t="s">
        <v>82</v>
      </c>
      <c r="AY114" s="18" t="s">
        <v>116</v>
      </c>
      <c r="BE114" s="175">
        <f>IF(N114="základní",J114,0)</f>
        <v>0</v>
      </c>
      <c r="BF114" s="175">
        <f>IF(N114="snížená",J114,0)</f>
        <v>0</v>
      </c>
      <c r="BG114" s="175">
        <f>IF(N114="zákl. přenesená",J114,0)</f>
        <v>0</v>
      </c>
      <c r="BH114" s="175">
        <f>IF(N114="sníž. přenesená",J114,0)</f>
        <v>0</v>
      </c>
      <c r="BI114" s="175">
        <f>IF(N114="nulová",J114,0)</f>
        <v>0</v>
      </c>
      <c r="BJ114" s="18" t="s">
        <v>80</v>
      </c>
      <c r="BK114" s="175">
        <f>ROUND(I114*H114,2)</f>
        <v>0</v>
      </c>
      <c r="BL114" s="18" t="s">
        <v>123</v>
      </c>
      <c r="BM114" s="174" t="s">
        <v>554</v>
      </c>
    </row>
    <row r="115" s="2" customFormat="1">
      <c r="A115" s="37"/>
      <c r="B115" s="38"/>
      <c r="C115" s="37"/>
      <c r="D115" s="176" t="s">
        <v>125</v>
      </c>
      <c r="E115" s="37"/>
      <c r="F115" s="177" t="s">
        <v>219</v>
      </c>
      <c r="G115" s="37"/>
      <c r="H115" s="37"/>
      <c r="I115" s="178"/>
      <c r="J115" s="37"/>
      <c r="K115" s="37"/>
      <c r="L115" s="38"/>
      <c r="M115" s="179"/>
      <c r="N115" s="180"/>
      <c r="O115" s="71"/>
      <c r="P115" s="71"/>
      <c r="Q115" s="71"/>
      <c r="R115" s="71"/>
      <c r="S115" s="71"/>
      <c r="T115" s="71"/>
      <c r="U115" s="72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8" t="s">
        <v>125</v>
      </c>
      <c r="AU115" s="18" t="s">
        <v>82</v>
      </c>
    </row>
    <row r="116" s="2" customFormat="1">
      <c r="A116" s="37"/>
      <c r="B116" s="38"/>
      <c r="C116" s="37"/>
      <c r="D116" s="181" t="s">
        <v>127</v>
      </c>
      <c r="E116" s="37"/>
      <c r="F116" s="182" t="s">
        <v>220</v>
      </c>
      <c r="G116" s="37"/>
      <c r="H116" s="37"/>
      <c r="I116" s="178"/>
      <c r="J116" s="37"/>
      <c r="K116" s="37"/>
      <c r="L116" s="38"/>
      <c r="M116" s="179"/>
      <c r="N116" s="180"/>
      <c r="O116" s="71"/>
      <c r="P116" s="71"/>
      <c r="Q116" s="71"/>
      <c r="R116" s="71"/>
      <c r="S116" s="71"/>
      <c r="T116" s="71"/>
      <c r="U116" s="72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8" t="s">
        <v>127</v>
      </c>
      <c r="AU116" s="18" t="s">
        <v>82</v>
      </c>
    </row>
    <row r="117" s="2" customFormat="1">
      <c r="A117" s="37"/>
      <c r="B117" s="38"/>
      <c r="C117" s="37"/>
      <c r="D117" s="176" t="s">
        <v>142</v>
      </c>
      <c r="E117" s="37"/>
      <c r="F117" s="191" t="s">
        <v>551</v>
      </c>
      <c r="G117" s="37"/>
      <c r="H117" s="37"/>
      <c r="I117" s="178"/>
      <c r="J117" s="37"/>
      <c r="K117" s="37"/>
      <c r="L117" s="38"/>
      <c r="M117" s="179"/>
      <c r="N117" s="180"/>
      <c r="O117" s="71"/>
      <c r="P117" s="71"/>
      <c r="Q117" s="71"/>
      <c r="R117" s="71"/>
      <c r="S117" s="71"/>
      <c r="T117" s="71"/>
      <c r="U117" s="72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142</v>
      </c>
      <c r="AU117" s="18" t="s">
        <v>82</v>
      </c>
    </row>
    <row r="118" s="13" customFormat="1">
      <c r="A118" s="13"/>
      <c r="B118" s="183"/>
      <c r="C118" s="13"/>
      <c r="D118" s="176" t="s">
        <v>129</v>
      </c>
      <c r="E118" s="184" t="s">
        <v>3</v>
      </c>
      <c r="F118" s="185" t="s">
        <v>555</v>
      </c>
      <c r="G118" s="13"/>
      <c r="H118" s="186">
        <v>13</v>
      </c>
      <c r="I118" s="187"/>
      <c r="J118" s="13"/>
      <c r="K118" s="13"/>
      <c r="L118" s="183"/>
      <c r="M118" s="188"/>
      <c r="N118" s="189"/>
      <c r="O118" s="189"/>
      <c r="P118" s="189"/>
      <c r="Q118" s="189"/>
      <c r="R118" s="189"/>
      <c r="S118" s="189"/>
      <c r="T118" s="189"/>
      <c r="U118" s="190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129</v>
      </c>
      <c r="AU118" s="184" t="s">
        <v>82</v>
      </c>
      <c r="AV118" s="13" t="s">
        <v>82</v>
      </c>
      <c r="AW118" s="13" t="s">
        <v>34</v>
      </c>
      <c r="AX118" s="13" t="s">
        <v>80</v>
      </c>
      <c r="AY118" s="184" t="s">
        <v>116</v>
      </c>
    </row>
    <row r="119" s="2" customFormat="1" ht="16.5" customHeight="1">
      <c r="A119" s="37"/>
      <c r="B119" s="162"/>
      <c r="C119" s="163" t="s">
        <v>373</v>
      </c>
      <c r="D119" s="163" t="s">
        <v>118</v>
      </c>
      <c r="E119" s="164" t="s">
        <v>254</v>
      </c>
      <c r="F119" s="165" t="s">
        <v>255</v>
      </c>
      <c r="G119" s="166" t="s">
        <v>256</v>
      </c>
      <c r="H119" s="167">
        <v>4</v>
      </c>
      <c r="I119" s="168"/>
      <c r="J119" s="169">
        <f>ROUND(I119*H119,2)</f>
        <v>0</v>
      </c>
      <c r="K119" s="165" t="s">
        <v>122</v>
      </c>
      <c r="L119" s="38"/>
      <c r="M119" s="170" t="s">
        <v>3</v>
      </c>
      <c r="N119" s="171" t="s">
        <v>43</v>
      </c>
      <c r="O119" s="71"/>
      <c r="P119" s="172">
        <f>O119*H119</f>
        <v>0</v>
      </c>
      <c r="Q119" s="172">
        <v>2.7654399999999999</v>
      </c>
      <c r="R119" s="172">
        <f>Q119*H119</f>
        <v>11.06176</v>
      </c>
      <c r="S119" s="172">
        <v>0</v>
      </c>
      <c r="T119" s="172">
        <f>S119*H119</f>
        <v>0</v>
      </c>
      <c r="U119" s="173" t="s">
        <v>3</v>
      </c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74" t="s">
        <v>123</v>
      </c>
      <c r="AT119" s="174" t="s">
        <v>118</v>
      </c>
      <c r="AU119" s="174" t="s">
        <v>82</v>
      </c>
      <c r="AY119" s="18" t="s">
        <v>116</v>
      </c>
      <c r="BE119" s="175">
        <f>IF(N119="základní",J119,0)</f>
        <v>0</v>
      </c>
      <c r="BF119" s="175">
        <f>IF(N119="snížená",J119,0)</f>
        <v>0</v>
      </c>
      <c r="BG119" s="175">
        <f>IF(N119="zákl. přenesená",J119,0)</f>
        <v>0</v>
      </c>
      <c r="BH119" s="175">
        <f>IF(N119="sníž. přenesená",J119,0)</f>
        <v>0</v>
      </c>
      <c r="BI119" s="175">
        <f>IF(N119="nulová",J119,0)</f>
        <v>0</v>
      </c>
      <c r="BJ119" s="18" t="s">
        <v>80</v>
      </c>
      <c r="BK119" s="175">
        <f>ROUND(I119*H119,2)</f>
        <v>0</v>
      </c>
      <c r="BL119" s="18" t="s">
        <v>123</v>
      </c>
      <c r="BM119" s="174" t="s">
        <v>556</v>
      </c>
    </row>
    <row r="120" s="2" customFormat="1">
      <c r="A120" s="37"/>
      <c r="B120" s="38"/>
      <c r="C120" s="37"/>
      <c r="D120" s="176" t="s">
        <v>125</v>
      </c>
      <c r="E120" s="37"/>
      <c r="F120" s="177" t="s">
        <v>557</v>
      </c>
      <c r="G120" s="37"/>
      <c r="H120" s="37"/>
      <c r="I120" s="178"/>
      <c r="J120" s="37"/>
      <c r="K120" s="37"/>
      <c r="L120" s="38"/>
      <c r="M120" s="179"/>
      <c r="N120" s="180"/>
      <c r="O120" s="71"/>
      <c r="P120" s="71"/>
      <c r="Q120" s="71"/>
      <c r="R120" s="71"/>
      <c r="S120" s="71"/>
      <c r="T120" s="71"/>
      <c r="U120" s="72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125</v>
      </c>
      <c r="AU120" s="18" t="s">
        <v>82</v>
      </c>
    </row>
    <row r="121" s="2" customFormat="1">
      <c r="A121" s="37"/>
      <c r="B121" s="38"/>
      <c r="C121" s="37"/>
      <c r="D121" s="181" t="s">
        <v>127</v>
      </c>
      <c r="E121" s="37"/>
      <c r="F121" s="182" t="s">
        <v>259</v>
      </c>
      <c r="G121" s="37"/>
      <c r="H121" s="37"/>
      <c r="I121" s="178"/>
      <c r="J121" s="37"/>
      <c r="K121" s="37"/>
      <c r="L121" s="38"/>
      <c r="M121" s="179"/>
      <c r="N121" s="180"/>
      <c r="O121" s="71"/>
      <c r="P121" s="71"/>
      <c r="Q121" s="71"/>
      <c r="R121" s="71"/>
      <c r="S121" s="71"/>
      <c r="T121" s="71"/>
      <c r="U121" s="72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127</v>
      </c>
      <c r="AU121" s="18" t="s">
        <v>82</v>
      </c>
    </row>
    <row r="122" s="2" customFormat="1">
      <c r="A122" s="37"/>
      <c r="B122" s="38"/>
      <c r="C122" s="37"/>
      <c r="D122" s="176" t="s">
        <v>142</v>
      </c>
      <c r="E122" s="37"/>
      <c r="F122" s="191" t="s">
        <v>558</v>
      </c>
      <c r="G122" s="37"/>
      <c r="H122" s="37"/>
      <c r="I122" s="178"/>
      <c r="J122" s="37"/>
      <c r="K122" s="37"/>
      <c r="L122" s="38"/>
      <c r="M122" s="179"/>
      <c r="N122" s="180"/>
      <c r="O122" s="71"/>
      <c r="P122" s="71"/>
      <c r="Q122" s="71"/>
      <c r="R122" s="71"/>
      <c r="S122" s="71"/>
      <c r="T122" s="71"/>
      <c r="U122" s="72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142</v>
      </c>
      <c r="AU122" s="18" t="s">
        <v>82</v>
      </c>
    </row>
    <row r="123" s="13" customFormat="1">
      <c r="A123" s="13"/>
      <c r="B123" s="183"/>
      <c r="C123" s="13"/>
      <c r="D123" s="176" t="s">
        <v>129</v>
      </c>
      <c r="E123" s="184" t="s">
        <v>3</v>
      </c>
      <c r="F123" s="185" t="s">
        <v>123</v>
      </c>
      <c r="G123" s="13"/>
      <c r="H123" s="186">
        <v>4</v>
      </c>
      <c r="I123" s="187"/>
      <c r="J123" s="13"/>
      <c r="K123" s="13"/>
      <c r="L123" s="183"/>
      <c r="M123" s="188"/>
      <c r="N123" s="189"/>
      <c r="O123" s="189"/>
      <c r="P123" s="189"/>
      <c r="Q123" s="189"/>
      <c r="R123" s="189"/>
      <c r="S123" s="189"/>
      <c r="T123" s="189"/>
      <c r="U123" s="190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4" t="s">
        <v>129</v>
      </c>
      <c r="AU123" s="184" t="s">
        <v>82</v>
      </c>
      <c r="AV123" s="13" t="s">
        <v>82</v>
      </c>
      <c r="AW123" s="13" t="s">
        <v>34</v>
      </c>
      <c r="AX123" s="13" t="s">
        <v>80</v>
      </c>
      <c r="AY123" s="184" t="s">
        <v>116</v>
      </c>
    </row>
    <row r="124" s="2" customFormat="1" ht="16.5" customHeight="1">
      <c r="A124" s="37"/>
      <c r="B124" s="162"/>
      <c r="C124" s="163" t="s">
        <v>559</v>
      </c>
      <c r="D124" s="163" t="s">
        <v>118</v>
      </c>
      <c r="E124" s="164" t="s">
        <v>229</v>
      </c>
      <c r="F124" s="165" t="s">
        <v>230</v>
      </c>
      <c r="G124" s="166" t="s">
        <v>147</v>
      </c>
      <c r="H124" s="167">
        <v>28.600000000000001</v>
      </c>
      <c r="I124" s="168"/>
      <c r="J124" s="169">
        <f>ROUND(I124*H124,2)</f>
        <v>0</v>
      </c>
      <c r="K124" s="165" t="s">
        <v>122</v>
      </c>
      <c r="L124" s="38"/>
      <c r="M124" s="170" t="s">
        <v>3</v>
      </c>
      <c r="N124" s="171" t="s">
        <v>43</v>
      </c>
      <c r="O124" s="71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2">
        <f>S124*H124</f>
        <v>0</v>
      </c>
      <c r="U124" s="173" t="s">
        <v>3</v>
      </c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74" t="s">
        <v>123</v>
      </c>
      <c r="AT124" s="174" t="s">
        <v>118</v>
      </c>
      <c r="AU124" s="174" t="s">
        <v>82</v>
      </c>
      <c r="AY124" s="18" t="s">
        <v>116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8" t="s">
        <v>80</v>
      </c>
      <c r="BK124" s="175">
        <f>ROUND(I124*H124,2)</f>
        <v>0</v>
      </c>
      <c r="BL124" s="18" t="s">
        <v>123</v>
      </c>
      <c r="BM124" s="174" t="s">
        <v>560</v>
      </c>
    </row>
    <row r="125" s="2" customFormat="1">
      <c r="A125" s="37"/>
      <c r="B125" s="38"/>
      <c r="C125" s="37"/>
      <c r="D125" s="176" t="s">
        <v>125</v>
      </c>
      <c r="E125" s="37"/>
      <c r="F125" s="177" t="s">
        <v>232</v>
      </c>
      <c r="G125" s="37"/>
      <c r="H125" s="37"/>
      <c r="I125" s="178"/>
      <c r="J125" s="37"/>
      <c r="K125" s="37"/>
      <c r="L125" s="38"/>
      <c r="M125" s="179"/>
      <c r="N125" s="180"/>
      <c r="O125" s="71"/>
      <c r="P125" s="71"/>
      <c r="Q125" s="71"/>
      <c r="R125" s="71"/>
      <c r="S125" s="71"/>
      <c r="T125" s="71"/>
      <c r="U125" s="72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125</v>
      </c>
      <c r="AU125" s="18" t="s">
        <v>82</v>
      </c>
    </row>
    <row r="126" s="2" customFormat="1">
      <c r="A126" s="37"/>
      <c r="B126" s="38"/>
      <c r="C126" s="37"/>
      <c r="D126" s="181" t="s">
        <v>127</v>
      </c>
      <c r="E126" s="37"/>
      <c r="F126" s="182" t="s">
        <v>233</v>
      </c>
      <c r="G126" s="37"/>
      <c r="H126" s="37"/>
      <c r="I126" s="178"/>
      <c r="J126" s="37"/>
      <c r="K126" s="37"/>
      <c r="L126" s="38"/>
      <c r="M126" s="179"/>
      <c r="N126" s="180"/>
      <c r="O126" s="71"/>
      <c r="P126" s="71"/>
      <c r="Q126" s="71"/>
      <c r="R126" s="71"/>
      <c r="S126" s="71"/>
      <c r="T126" s="71"/>
      <c r="U126" s="72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127</v>
      </c>
      <c r="AU126" s="18" t="s">
        <v>82</v>
      </c>
    </row>
    <row r="127" s="2" customFormat="1">
      <c r="A127" s="37"/>
      <c r="B127" s="38"/>
      <c r="C127" s="37"/>
      <c r="D127" s="176" t="s">
        <v>142</v>
      </c>
      <c r="E127" s="37"/>
      <c r="F127" s="191" t="s">
        <v>561</v>
      </c>
      <c r="G127" s="37"/>
      <c r="H127" s="37"/>
      <c r="I127" s="178"/>
      <c r="J127" s="37"/>
      <c r="K127" s="37"/>
      <c r="L127" s="38"/>
      <c r="M127" s="179"/>
      <c r="N127" s="180"/>
      <c r="O127" s="71"/>
      <c r="P127" s="71"/>
      <c r="Q127" s="71"/>
      <c r="R127" s="71"/>
      <c r="S127" s="71"/>
      <c r="T127" s="71"/>
      <c r="U127" s="72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142</v>
      </c>
      <c r="AU127" s="18" t="s">
        <v>82</v>
      </c>
    </row>
    <row r="128" s="13" customFormat="1">
      <c r="A128" s="13"/>
      <c r="B128" s="183"/>
      <c r="C128" s="13"/>
      <c r="D128" s="176" t="s">
        <v>129</v>
      </c>
      <c r="E128" s="184" t="s">
        <v>3</v>
      </c>
      <c r="F128" s="185" t="s">
        <v>562</v>
      </c>
      <c r="G128" s="13"/>
      <c r="H128" s="186">
        <v>28.600000000000001</v>
      </c>
      <c r="I128" s="187"/>
      <c r="J128" s="13"/>
      <c r="K128" s="13"/>
      <c r="L128" s="183"/>
      <c r="M128" s="188"/>
      <c r="N128" s="189"/>
      <c r="O128" s="189"/>
      <c r="P128" s="189"/>
      <c r="Q128" s="189"/>
      <c r="R128" s="189"/>
      <c r="S128" s="189"/>
      <c r="T128" s="189"/>
      <c r="U128" s="190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4" t="s">
        <v>129</v>
      </c>
      <c r="AU128" s="184" t="s">
        <v>82</v>
      </c>
      <c r="AV128" s="13" t="s">
        <v>82</v>
      </c>
      <c r="AW128" s="13" t="s">
        <v>34</v>
      </c>
      <c r="AX128" s="13" t="s">
        <v>80</v>
      </c>
      <c r="AY128" s="184" t="s">
        <v>116</v>
      </c>
    </row>
    <row r="129" s="2" customFormat="1" ht="16.5" customHeight="1">
      <c r="A129" s="37"/>
      <c r="B129" s="162"/>
      <c r="C129" s="163" t="s">
        <v>429</v>
      </c>
      <c r="D129" s="163" t="s">
        <v>118</v>
      </c>
      <c r="E129" s="164" t="s">
        <v>184</v>
      </c>
      <c r="F129" s="165" t="s">
        <v>185</v>
      </c>
      <c r="G129" s="166" t="s">
        <v>147</v>
      </c>
      <c r="H129" s="167">
        <v>18.100000000000001</v>
      </c>
      <c r="I129" s="168"/>
      <c r="J129" s="169">
        <f>ROUND(I129*H129,2)</f>
        <v>0</v>
      </c>
      <c r="K129" s="165" t="s">
        <v>122</v>
      </c>
      <c r="L129" s="38"/>
      <c r="M129" s="170" t="s">
        <v>3</v>
      </c>
      <c r="N129" s="171" t="s">
        <v>43</v>
      </c>
      <c r="O129" s="71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2">
        <f>S129*H129</f>
        <v>0</v>
      </c>
      <c r="U129" s="173" t="s">
        <v>3</v>
      </c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74" t="s">
        <v>123</v>
      </c>
      <c r="AT129" s="174" t="s">
        <v>118</v>
      </c>
      <c r="AU129" s="174" t="s">
        <v>82</v>
      </c>
      <c r="AY129" s="18" t="s">
        <v>116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8" t="s">
        <v>80</v>
      </c>
      <c r="BK129" s="175">
        <f>ROUND(I129*H129,2)</f>
        <v>0</v>
      </c>
      <c r="BL129" s="18" t="s">
        <v>123</v>
      </c>
      <c r="BM129" s="174" t="s">
        <v>563</v>
      </c>
    </row>
    <row r="130" s="2" customFormat="1">
      <c r="A130" s="37"/>
      <c r="B130" s="38"/>
      <c r="C130" s="37"/>
      <c r="D130" s="176" t="s">
        <v>125</v>
      </c>
      <c r="E130" s="37"/>
      <c r="F130" s="177" t="s">
        <v>187</v>
      </c>
      <c r="G130" s="37"/>
      <c r="H130" s="37"/>
      <c r="I130" s="178"/>
      <c r="J130" s="37"/>
      <c r="K130" s="37"/>
      <c r="L130" s="38"/>
      <c r="M130" s="179"/>
      <c r="N130" s="180"/>
      <c r="O130" s="71"/>
      <c r="P130" s="71"/>
      <c r="Q130" s="71"/>
      <c r="R130" s="71"/>
      <c r="S130" s="71"/>
      <c r="T130" s="71"/>
      <c r="U130" s="72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125</v>
      </c>
      <c r="AU130" s="18" t="s">
        <v>82</v>
      </c>
    </row>
    <row r="131" s="2" customFormat="1">
      <c r="A131" s="37"/>
      <c r="B131" s="38"/>
      <c r="C131" s="37"/>
      <c r="D131" s="181" t="s">
        <v>127</v>
      </c>
      <c r="E131" s="37"/>
      <c r="F131" s="182" t="s">
        <v>188</v>
      </c>
      <c r="G131" s="37"/>
      <c r="H131" s="37"/>
      <c r="I131" s="178"/>
      <c r="J131" s="37"/>
      <c r="K131" s="37"/>
      <c r="L131" s="38"/>
      <c r="M131" s="179"/>
      <c r="N131" s="180"/>
      <c r="O131" s="71"/>
      <c r="P131" s="71"/>
      <c r="Q131" s="71"/>
      <c r="R131" s="71"/>
      <c r="S131" s="71"/>
      <c r="T131" s="71"/>
      <c r="U131" s="72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127</v>
      </c>
      <c r="AU131" s="18" t="s">
        <v>82</v>
      </c>
    </row>
    <row r="132" s="13" customFormat="1">
      <c r="A132" s="13"/>
      <c r="B132" s="183"/>
      <c r="C132" s="13"/>
      <c r="D132" s="176" t="s">
        <v>129</v>
      </c>
      <c r="E132" s="184" t="s">
        <v>3</v>
      </c>
      <c r="F132" s="185" t="s">
        <v>564</v>
      </c>
      <c r="G132" s="13"/>
      <c r="H132" s="186">
        <v>18.100000000000001</v>
      </c>
      <c r="I132" s="187"/>
      <c r="J132" s="13"/>
      <c r="K132" s="13"/>
      <c r="L132" s="183"/>
      <c r="M132" s="188"/>
      <c r="N132" s="189"/>
      <c r="O132" s="189"/>
      <c r="P132" s="189"/>
      <c r="Q132" s="189"/>
      <c r="R132" s="189"/>
      <c r="S132" s="189"/>
      <c r="T132" s="189"/>
      <c r="U132" s="190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129</v>
      </c>
      <c r="AU132" s="184" t="s">
        <v>82</v>
      </c>
      <c r="AV132" s="13" t="s">
        <v>82</v>
      </c>
      <c r="AW132" s="13" t="s">
        <v>34</v>
      </c>
      <c r="AX132" s="13" t="s">
        <v>80</v>
      </c>
      <c r="AY132" s="184" t="s">
        <v>116</v>
      </c>
    </row>
    <row r="133" s="2" customFormat="1" ht="16.5" customHeight="1">
      <c r="A133" s="37"/>
      <c r="B133" s="162"/>
      <c r="C133" s="163" t="s">
        <v>367</v>
      </c>
      <c r="D133" s="163" t="s">
        <v>118</v>
      </c>
      <c r="E133" s="164" t="s">
        <v>237</v>
      </c>
      <c r="F133" s="165" t="s">
        <v>238</v>
      </c>
      <c r="G133" s="166" t="s">
        <v>239</v>
      </c>
      <c r="H133" s="167">
        <v>113</v>
      </c>
      <c r="I133" s="168"/>
      <c r="J133" s="169">
        <f>ROUND(I133*H133,2)</f>
        <v>0</v>
      </c>
      <c r="K133" s="165" t="s">
        <v>122</v>
      </c>
      <c r="L133" s="38"/>
      <c r="M133" s="170" t="s">
        <v>3</v>
      </c>
      <c r="N133" s="171" t="s">
        <v>43</v>
      </c>
      <c r="O133" s="71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2">
        <f>S133*H133</f>
        <v>0</v>
      </c>
      <c r="U133" s="173" t="s">
        <v>3</v>
      </c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74" t="s">
        <v>123</v>
      </c>
      <c r="AT133" s="174" t="s">
        <v>118</v>
      </c>
      <c r="AU133" s="174" t="s">
        <v>82</v>
      </c>
      <c r="AY133" s="18" t="s">
        <v>116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8" t="s">
        <v>80</v>
      </c>
      <c r="BK133" s="175">
        <f>ROUND(I133*H133,2)</f>
        <v>0</v>
      </c>
      <c r="BL133" s="18" t="s">
        <v>123</v>
      </c>
      <c r="BM133" s="174" t="s">
        <v>565</v>
      </c>
    </row>
    <row r="134" s="2" customFormat="1">
      <c r="A134" s="37"/>
      <c r="B134" s="38"/>
      <c r="C134" s="37"/>
      <c r="D134" s="176" t="s">
        <v>125</v>
      </c>
      <c r="E134" s="37"/>
      <c r="F134" s="177" t="s">
        <v>241</v>
      </c>
      <c r="G134" s="37"/>
      <c r="H134" s="37"/>
      <c r="I134" s="178"/>
      <c r="J134" s="37"/>
      <c r="K134" s="37"/>
      <c r="L134" s="38"/>
      <c r="M134" s="179"/>
      <c r="N134" s="180"/>
      <c r="O134" s="71"/>
      <c r="P134" s="71"/>
      <c r="Q134" s="71"/>
      <c r="R134" s="71"/>
      <c r="S134" s="71"/>
      <c r="T134" s="71"/>
      <c r="U134" s="72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125</v>
      </c>
      <c r="AU134" s="18" t="s">
        <v>82</v>
      </c>
    </row>
    <row r="135" s="2" customFormat="1">
      <c r="A135" s="37"/>
      <c r="B135" s="38"/>
      <c r="C135" s="37"/>
      <c r="D135" s="181" t="s">
        <v>127</v>
      </c>
      <c r="E135" s="37"/>
      <c r="F135" s="182" t="s">
        <v>242</v>
      </c>
      <c r="G135" s="37"/>
      <c r="H135" s="37"/>
      <c r="I135" s="178"/>
      <c r="J135" s="37"/>
      <c r="K135" s="37"/>
      <c r="L135" s="38"/>
      <c r="M135" s="179"/>
      <c r="N135" s="180"/>
      <c r="O135" s="71"/>
      <c r="P135" s="71"/>
      <c r="Q135" s="71"/>
      <c r="R135" s="71"/>
      <c r="S135" s="71"/>
      <c r="T135" s="71"/>
      <c r="U135" s="72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127</v>
      </c>
      <c r="AU135" s="18" t="s">
        <v>82</v>
      </c>
    </row>
    <row r="136" s="2" customFormat="1">
      <c r="A136" s="37"/>
      <c r="B136" s="38"/>
      <c r="C136" s="37"/>
      <c r="D136" s="176" t="s">
        <v>142</v>
      </c>
      <c r="E136" s="37"/>
      <c r="F136" s="191" t="s">
        <v>566</v>
      </c>
      <c r="G136" s="37"/>
      <c r="H136" s="37"/>
      <c r="I136" s="178"/>
      <c r="J136" s="37"/>
      <c r="K136" s="37"/>
      <c r="L136" s="38"/>
      <c r="M136" s="179"/>
      <c r="N136" s="180"/>
      <c r="O136" s="71"/>
      <c r="P136" s="71"/>
      <c r="Q136" s="71"/>
      <c r="R136" s="71"/>
      <c r="S136" s="71"/>
      <c r="T136" s="71"/>
      <c r="U136" s="72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142</v>
      </c>
      <c r="AU136" s="18" t="s">
        <v>82</v>
      </c>
    </row>
    <row r="137" s="13" customFormat="1">
      <c r="A137" s="13"/>
      <c r="B137" s="183"/>
      <c r="C137" s="13"/>
      <c r="D137" s="176" t="s">
        <v>129</v>
      </c>
      <c r="E137" s="184" t="s">
        <v>3</v>
      </c>
      <c r="F137" s="185" t="s">
        <v>567</v>
      </c>
      <c r="G137" s="13"/>
      <c r="H137" s="186">
        <v>113</v>
      </c>
      <c r="I137" s="187"/>
      <c r="J137" s="13"/>
      <c r="K137" s="13"/>
      <c r="L137" s="183"/>
      <c r="M137" s="188"/>
      <c r="N137" s="189"/>
      <c r="O137" s="189"/>
      <c r="P137" s="189"/>
      <c r="Q137" s="189"/>
      <c r="R137" s="189"/>
      <c r="S137" s="189"/>
      <c r="T137" s="189"/>
      <c r="U137" s="190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4" t="s">
        <v>129</v>
      </c>
      <c r="AU137" s="184" t="s">
        <v>82</v>
      </c>
      <c r="AV137" s="13" t="s">
        <v>82</v>
      </c>
      <c r="AW137" s="13" t="s">
        <v>34</v>
      </c>
      <c r="AX137" s="13" t="s">
        <v>80</v>
      </c>
      <c r="AY137" s="184" t="s">
        <v>116</v>
      </c>
    </row>
    <row r="138" s="2" customFormat="1" ht="16.5" customHeight="1">
      <c r="A138" s="37"/>
      <c r="B138" s="162"/>
      <c r="C138" s="192" t="s">
        <v>483</v>
      </c>
      <c r="D138" s="192" t="s">
        <v>223</v>
      </c>
      <c r="E138" s="193" t="s">
        <v>344</v>
      </c>
      <c r="F138" s="194" t="s">
        <v>345</v>
      </c>
      <c r="G138" s="195" t="s">
        <v>256</v>
      </c>
      <c r="H138" s="196">
        <v>3</v>
      </c>
      <c r="I138" s="197"/>
      <c r="J138" s="198">
        <f>ROUND(I138*H138,2)</f>
        <v>0</v>
      </c>
      <c r="K138" s="194" t="s">
        <v>122</v>
      </c>
      <c r="L138" s="199"/>
      <c r="M138" s="200" t="s">
        <v>3</v>
      </c>
      <c r="N138" s="201" t="s">
        <v>43</v>
      </c>
      <c r="O138" s="71"/>
      <c r="P138" s="172">
        <f>O138*H138</f>
        <v>0</v>
      </c>
      <c r="Q138" s="172">
        <v>0.37</v>
      </c>
      <c r="R138" s="172">
        <f>Q138*H138</f>
        <v>1.1099999999999999</v>
      </c>
      <c r="S138" s="172">
        <v>0</v>
      </c>
      <c r="T138" s="172">
        <f>S138*H138</f>
        <v>0</v>
      </c>
      <c r="U138" s="173" t="s">
        <v>3</v>
      </c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74" t="s">
        <v>226</v>
      </c>
      <c r="AT138" s="174" t="s">
        <v>223</v>
      </c>
      <c r="AU138" s="174" t="s">
        <v>82</v>
      </c>
      <c r="AY138" s="18" t="s">
        <v>116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8" t="s">
        <v>80</v>
      </c>
      <c r="BK138" s="175">
        <f>ROUND(I138*H138,2)</f>
        <v>0</v>
      </c>
      <c r="BL138" s="18" t="s">
        <v>123</v>
      </c>
      <c r="BM138" s="174" t="s">
        <v>568</v>
      </c>
    </row>
    <row r="139" s="2" customFormat="1">
      <c r="A139" s="37"/>
      <c r="B139" s="38"/>
      <c r="C139" s="37"/>
      <c r="D139" s="176" t="s">
        <v>125</v>
      </c>
      <c r="E139" s="37"/>
      <c r="F139" s="177" t="s">
        <v>345</v>
      </c>
      <c r="G139" s="37"/>
      <c r="H139" s="37"/>
      <c r="I139" s="178"/>
      <c r="J139" s="37"/>
      <c r="K139" s="37"/>
      <c r="L139" s="38"/>
      <c r="M139" s="179"/>
      <c r="N139" s="180"/>
      <c r="O139" s="71"/>
      <c r="P139" s="71"/>
      <c r="Q139" s="71"/>
      <c r="R139" s="71"/>
      <c r="S139" s="71"/>
      <c r="T139" s="71"/>
      <c r="U139" s="72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125</v>
      </c>
      <c r="AU139" s="18" t="s">
        <v>82</v>
      </c>
    </row>
    <row r="140" s="2" customFormat="1">
      <c r="A140" s="37"/>
      <c r="B140" s="38"/>
      <c r="C140" s="37"/>
      <c r="D140" s="176" t="s">
        <v>142</v>
      </c>
      <c r="E140" s="37"/>
      <c r="F140" s="191" t="s">
        <v>569</v>
      </c>
      <c r="G140" s="37"/>
      <c r="H140" s="37"/>
      <c r="I140" s="178"/>
      <c r="J140" s="37"/>
      <c r="K140" s="37"/>
      <c r="L140" s="38"/>
      <c r="M140" s="179"/>
      <c r="N140" s="180"/>
      <c r="O140" s="71"/>
      <c r="P140" s="71"/>
      <c r="Q140" s="71"/>
      <c r="R140" s="71"/>
      <c r="S140" s="71"/>
      <c r="T140" s="71"/>
      <c r="U140" s="72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142</v>
      </c>
      <c r="AU140" s="18" t="s">
        <v>82</v>
      </c>
    </row>
    <row r="141" s="13" customFormat="1">
      <c r="A141" s="13"/>
      <c r="B141" s="183"/>
      <c r="C141" s="13"/>
      <c r="D141" s="176" t="s">
        <v>129</v>
      </c>
      <c r="E141" s="184" t="s">
        <v>3</v>
      </c>
      <c r="F141" s="185" t="s">
        <v>137</v>
      </c>
      <c r="G141" s="13"/>
      <c r="H141" s="186">
        <v>3</v>
      </c>
      <c r="I141" s="187"/>
      <c r="J141" s="13"/>
      <c r="K141" s="13"/>
      <c r="L141" s="183"/>
      <c r="M141" s="188"/>
      <c r="N141" s="189"/>
      <c r="O141" s="189"/>
      <c r="P141" s="189"/>
      <c r="Q141" s="189"/>
      <c r="R141" s="189"/>
      <c r="S141" s="189"/>
      <c r="T141" s="189"/>
      <c r="U141" s="190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4" t="s">
        <v>129</v>
      </c>
      <c r="AU141" s="184" t="s">
        <v>82</v>
      </c>
      <c r="AV141" s="13" t="s">
        <v>82</v>
      </c>
      <c r="AW141" s="13" t="s">
        <v>34</v>
      </c>
      <c r="AX141" s="13" t="s">
        <v>80</v>
      </c>
      <c r="AY141" s="184" t="s">
        <v>116</v>
      </c>
    </row>
    <row r="142" s="2" customFormat="1" ht="16.5" customHeight="1">
      <c r="A142" s="37"/>
      <c r="B142" s="162"/>
      <c r="C142" s="163" t="s">
        <v>570</v>
      </c>
      <c r="D142" s="163" t="s">
        <v>118</v>
      </c>
      <c r="E142" s="164" t="s">
        <v>338</v>
      </c>
      <c r="F142" s="165" t="s">
        <v>339</v>
      </c>
      <c r="G142" s="166" t="s">
        <v>256</v>
      </c>
      <c r="H142" s="167">
        <v>3</v>
      </c>
      <c r="I142" s="168"/>
      <c r="J142" s="169">
        <f>ROUND(I142*H142,2)</f>
        <v>0</v>
      </c>
      <c r="K142" s="165" t="s">
        <v>122</v>
      </c>
      <c r="L142" s="38"/>
      <c r="M142" s="170" t="s">
        <v>3</v>
      </c>
      <c r="N142" s="171" t="s">
        <v>43</v>
      </c>
      <c r="O142" s="71"/>
      <c r="P142" s="172">
        <f>O142*H142</f>
        <v>0</v>
      </c>
      <c r="Q142" s="172">
        <v>0.010189999999999999</v>
      </c>
      <c r="R142" s="172">
        <f>Q142*H142</f>
        <v>0.03057</v>
      </c>
      <c r="S142" s="172">
        <v>0</v>
      </c>
      <c r="T142" s="172">
        <f>S142*H142</f>
        <v>0</v>
      </c>
      <c r="U142" s="173" t="s">
        <v>3</v>
      </c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74" t="s">
        <v>123</v>
      </c>
      <c r="AT142" s="174" t="s">
        <v>118</v>
      </c>
      <c r="AU142" s="174" t="s">
        <v>82</v>
      </c>
      <c r="AY142" s="18" t="s">
        <v>116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8" t="s">
        <v>80</v>
      </c>
      <c r="BK142" s="175">
        <f>ROUND(I142*H142,2)</f>
        <v>0</v>
      </c>
      <c r="BL142" s="18" t="s">
        <v>123</v>
      </c>
      <c r="BM142" s="174" t="s">
        <v>571</v>
      </c>
    </row>
    <row r="143" s="2" customFormat="1">
      <c r="A143" s="37"/>
      <c r="B143" s="38"/>
      <c r="C143" s="37"/>
      <c r="D143" s="176" t="s">
        <v>125</v>
      </c>
      <c r="E143" s="37"/>
      <c r="F143" s="177" t="s">
        <v>339</v>
      </c>
      <c r="G143" s="37"/>
      <c r="H143" s="37"/>
      <c r="I143" s="178"/>
      <c r="J143" s="37"/>
      <c r="K143" s="37"/>
      <c r="L143" s="38"/>
      <c r="M143" s="179"/>
      <c r="N143" s="180"/>
      <c r="O143" s="71"/>
      <c r="P143" s="71"/>
      <c r="Q143" s="71"/>
      <c r="R143" s="71"/>
      <c r="S143" s="71"/>
      <c r="T143" s="71"/>
      <c r="U143" s="72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125</v>
      </c>
      <c r="AU143" s="18" t="s">
        <v>82</v>
      </c>
    </row>
    <row r="144" s="2" customFormat="1">
      <c r="A144" s="37"/>
      <c r="B144" s="38"/>
      <c r="C144" s="37"/>
      <c r="D144" s="181" t="s">
        <v>127</v>
      </c>
      <c r="E144" s="37"/>
      <c r="F144" s="182" t="s">
        <v>341</v>
      </c>
      <c r="G144" s="37"/>
      <c r="H144" s="37"/>
      <c r="I144" s="178"/>
      <c r="J144" s="37"/>
      <c r="K144" s="37"/>
      <c r="L144" s="38"/>
      <c r="M144" s="179"/>
      <c r="N144" s="180"/>
      <c r="O144" s="71"/>
      <c r="P144" s="71"/>
      <c r="Q144" s="71"/>
      <c r="R144" s="71"/>
      <c r="S144" s="71"/>
      <c r="T144" s="71"/>
      <c r="U144" s="72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127</v>
      </c>
      <c r="AU144" s="18" t="s">
        <v>82</v>
      </c>
    </row>
    <row r="145" s="2" customFormat="1">
      <c r="A145" s="37"/>
      <c r="B145" s="38"/>
      <c r="C145" s="37"/>
      <c r="D145" s="176" t="s">
        <v>142</v>
      </c>
      <c r="E145" s="37"/>
      <c r="F145" s="191" t="s">
        <v>569</v>
      </c>
      <c r="G145" s="37"/>
      <c r="H145" s="37"/>
      <c r="I145" s="178"/>
      <c r="J145" s="37"/>
      <c r="K145" s="37"/>
      <c r="L145" s="38"/>
      <c r="M145" s="179"/>
      <c r="N145" s="180"/>
      <c r="O145" s="71"/>
      <c r="P145" s="71"/>
      <c r="Q145" s="71"/>
      <c r="R145" s="71"/>
      <c r="S145" s="71"/>
      <c r="T145" s="71"/>
      <c r="U145" s="72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142</v>
      </c>
      <c r="AU145" s="18" t="s">
        <v>82</v>
      </c>
    </row>
    <row r="146" s="13" customFormat="1">
      <c r="A146" s="13"/>
      <c r="B146" s="183"/>
      <c r="C146" s="13"/>
      <c r="D146" s="176" t="s">
        <v>129</v>
      </c>
      <c r="E146" s="184" t="s">
        <v>3</v>
      </c>
      <c r="F146" s="185" t="s">
        <v>137</v>
      </c>
      <c r="G146" s="13"/>
      <c r="H146" s="186">
        <v>3</v>
      </c>
      <c r="I146" s="187"/>
      <c r="J146" s="13"/>
      <c r="K146" s="13"/>
      <c r="L146" s="183"/>
      <c r="M146" s="188"/>
      <c r="N146" s="189"/>
      <c r="O146" s="189"/>
      <c r="P146" s="189"/>
      <c r="Q146" s="189"/>
      <c r="R146" s="189"/>
      <c r="S146" s="189"/>
      <c r="T146" s="189"/>
      <c r="U146" s="190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4" t="s">
        <v>129</v>
      </c>
      <c r="AU146" s="184" t="s">
        <v>82</v>
      </c>
      <c r="AV146" s="13" t="s">
        <v>82</v>
      </c>
      <c r="AW146" s="13" t="s">
        <v>34</v>
      </c>
      <c r="AX146" s="13" t="s">
        <v>80</v>
      </c>
      <c r="AY146" s="184" t="s">
        <v>116</v>
      </c>
    </row>
    <row r="147" s="2" customFormat="1" ht="16.5" customHeight="1">
      <c r="A147" s="37"/>
      <c r="B147" s="162"/>
      <c r="C147" s="192" t="s">
        <v>492</v>
      </c>
      <c r="D147" s="192" t="s">
        <v>223</v>
      </c>
      <c r="E147" s="193" t="s">
        <v>374</v>
      </c>
      <c r="F147" s="194" t="s">
        <v>375</v>
      </c>
      <c r="G147" s="195" t="s">
        <v>256</v>
      </c>
      <c r="H147" s="196">
        <v>5</v>
      </c>
      <c r="I147" s="197"/>
      <c r="J147" s="198">
        <f>ROUND(I147*H147,2)</f>
        <v>0</v>
      </c>
      <c r="K147" s="194" t="s">
        <v>122</v>
      </c>
      <c r="L147" s="199"/>
      <c r="M147" s="200" t="s">
        <v>3</v>
      </c>
      <c r="N147" s="201" t="s">
        <v>43</v>
      </c>
      <c r="O147" s="71"/>
      <c r="P147" s="172">
        <f>O147*H147</f>
        <v>0</v>
      </c>
      <c r="Q147" s="172">
        <v>0.218</v>
      </c>
      <c r="R147" s="172">
        <f>Q147*H147</f>
        <v>1.0900000000000001</v>
      </c>
      <c r="S147" s="172">
        <v>0</v>
      </c>
      <c r="T147" s="172">
        <f>S147*H147</f>
        <v>0</v>
      </c>
      <c r="U147" s="173" t="s">
        <v>3</v>
      </c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74" t="s">
        <v>226</v>
      </c>
      <c r="AT147" s="174" t="s">
        <v>223</v>
      </c>
      <c r="AU147" s="174" t="s">
        <v>82</v>
      </c>
      <c r="AY147" s="18" t="s">
        <v>116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8" t="s">
        <v>80</v>
      </c>
      <c r="BK147" s="175">
        <f>ROUND(I147*H147,2)</f>
        <v>0</v>
      </c>
      <c r="BL147" s="18" t="s">
        <v>123</v>
      </c>
      <c r="BM147" s="174" t="s">
        <v>572</v>
      </c>
    </row>
    <row r="148" s="2" customFormat="1">
      <c r="A148" s="37"/>
      <c r="B148" s="38"/>
      <c r="C148" s="37"/>
      <c r="D148" s="176" t="s">
        <v>125</v>
      </c>
      <c r="E148" s="37"/>
      <c r="F148" s="177" t="s">
        <v>375</v>
      </c>
      <c r="G148" s="37"/>
      <c r="H148" s="37"/>
      <c r="I148" s="178"/>
      <c r="J148" s="37"/>
      <c r="K148" s="37"/>
      <c r="L148" s="38"/>
      <c r="M148" s="179"/>
      <c r="N148" s="180"/>
      <c r="O148" s="71"/>
      <c r="P148" s="71"/>
      <c r="Q148" s="71"/>
      <c r="R148" s="71"/>
      <c r="S148" s="71"/>
      <c r="T148" s="71"/>
      <c r="U148" s="72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125</v>
      </c>
      <c r="AU148" s="18" t="s">
        <v>82</v>
      </c>
    </row>
    <row r="149" s="13" customFormat="1">
      <c r="A149" s="13"/>
      <c r="B149" s="183"/>
      <c r="C149" s="13"/>
      <c r="D149" s="176" t="s">
        <v>129</v>
      </c>
      <c r="E149" s="184" t="s">
        <v>3</v>
      </c>
      <c r="F149" s="185" t="s">
        <v>573</v>
      </c>
      <c r="G149" s="13"/>
      <c r="H149" s="186">
        <v>5</v>
      </c>
      <c r="I149" s="187"/>
      <c r="J149" s="13"/>
      <c r="K149" s="13"/>
      <c r="L149" s="183"/>
      <c r="M149" s="188"/>
      <c r="N149" s="189"/>
      <c r="O149" s="189"/>
      <c r="P149" s="189"/>
      <c r="Q149" s="189"/>
      <c r="R149" s="189"/>
      <c r="S149" s="189"/>
      <c r="T149" s="189"/>
      <c r="U149" s="190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4" t="s">
        <v>129</v>
      </c>
      <c r="AU149" s="184" t="s">
        <v>82</v>
      </c>
      <c r="AV149" s="13" t="s">
        <v>82</v>
      </c>
      <c r="AW149" s="13" t="s">
        <v>34</v>
      </c>
      <c r="AX149" s="13" t="s">
        <v>80</v>
      </c>
      <c r="AY149" s="184" t="s">
        <v>116</v>
      </c>
    </row>
    <row r="150" s="2" customFormat="1" ht="16.5" customHeight="1">
      <c r="A150" s="37"/>
      <c r="B150" s="162"/>
      <c r="C150" s="163" t="s">
        <v>9</v>
      </c>
      <c r="D150" s="163" t="s">
        <v>118</v>
      </c>
      <c r="E150" s="164" t="s">
        <v>514</v>
      </c>
      <c r="F150" s="165" t="s">
        <v>515</v>
      </c>
      <c r="G150" s="166" t="s">
        <v>256</v>
      </c>
      <c r="H150" s="167">
        <v>5</v>
      </c>
      <c r="I150" s="168"/>
      <c r="J150" s="169">
        <f>ROUND(I150*H150,2)</f>
        <v>0</v>
      </c>
      <c r="K150" s="165" t="s">
        <v>122</v>
      </c>
      <c r="L150" s="38"/>
      <c r="M150" s="170" t="s">
        <v>3</v>
      </c>
      <c r="N150" s="171" t="s">
        <v>43</v>
      </c>
      <c r="O150" s="71"/>
      <c r="P150" s="172">
        <f>O150*H150</f>
        <v>0</v>
      </c>
      <c r="Q150" s="172">
        <v>0.0070200000000000002</v>
      </c>
      <c r="R150" s="172">
        <f>Q150*H150</f>
        <v>0.035099999999999999</v>
      </c>
      <c r="S150" s="172">
        <v>0</v>
      </c>
      <c r="T150" s="172">
        <f>S150*H150</f>
        <v>0</v>
      </c>
      <c r="U150" s="173" t="s">
        <v>3</v>
      </c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74" t="s">
        <v>123</v>
      </c>
      <c r="AT150" s="174" t="s">
        <v>118</v>
      </c>
      <c r="AU150" s="174" t="s">
        <v>82</v>
      </c>
      <c r="AY150" s="18" t="s">
        <v>116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8" t="s">
        <v>80</v>
      </c>
      <c r="BK150" s="175">
        <f>ROUND(I150*H150,2)</f>
        <v>0</v>
      </c>
      <c r="BL150" s="18" t="s">
        <v>123</v>
      </c>
      <c r="BM150" s="174" t="s">
        <v>574</v>
      </c>
    </row>
    <row r="151" s="2" customFormat="1">
      <c r="A151" s="37"/>
      <c r="B151" s="38"/>
      <c r="C151" s="37"/>
      <c r="D151" s="176" t="s">
        <v>125</v>
      </c>
      <c r="E151" s="37"/>
      <c r="F151" s="177" t="s">
        <v>517</v>
      </c>
      <c r="G151" s="37"/>
      <c r="H151" s="37"/>
      <c r="I151" s="178"/>
      <c r="J151" s="37"/>
      <c r="K151" s="37"/>
      <c r="L151" s="38"/>
      <c r="M151" s="179"/>
      <c r="N151" s="180"/>
      <c r="O151" s="71"/>
      <c r="P151" s="71"/>
      <c r="Q151" s="71"/>
      <c r="R151" s="71"/>
      <c r="S151" s="71"/>
      <c r="T151" s="71"/>
      <c r="U151" s="72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125</v>
      </c>
      <c r="AU151" s="18" t="s">
        <v>82</v>
      </c>
    </row>
    <row r="152" s="2" customFormat="1">
      <c r="A152" s="37"/>
      <c r="B152" s="38"/>
      <c r="C152" s="37"/>
      <c r="D152" s="181" t="s">
        <v>127</v>
      </c>
      <c r="E152" s="37"/>
      <c r="F152" s="182" t="s">
        <v>518</v>
      </c>
      <c r="G152" s="37"/>
      <c r="H152" s="37"/>
      <c r="I152" s="178"/>
      <c r="J152" s="37"/>
      <c r="K152" s="37"/>
      <c r="L152" s="38"/>
      <c r="M152" s="179"/>
      <c r="N152" s="180"/>
      <c r="O152" s="71"/>
      <c r="P152" s="71"/>
      <c r="Q152" s="71"/>
      <c r="R152" s="71"/>
      <c r="S152" s="71"/>
      <c r="T152" s="71"/>
      <c r="U152" s="72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127</v>
      </c>
      <c r="AU152" s="18" t="s">
        <v>82</v>
      </c>
    </row>
    <row r="153" s="2" customFormat="1">
      <c r="A153" s="37"/>
      <c r="B153" s="38"/>
      <c r="C153" s="37"/>
      <c r="D153" s="176" t="s">
        <v>142</v>
      </c>
      <c r="E153" s="37"/>
      <c r="F153" s="191" t="s">
        <v>575</v>
      </c>
      <c r="G153" s="37"/>
      <c r="H153" s="37"/>
      <c r="I153" s="178"/>
      <c r="J153" s="37"/>
      <c r="K153" s="37"/>
      <c r="L153" s="38"/>
      <c r="M153" s="179"/>
      <c r="N153" s="180"/>
      <c r="O153" s="71"/>
      <c r="P153" s="71"/>
      <c r="Q153" s="71"/>
      <c r="R153" s="71"/>
      <c r="S153" s="71"/>
      <c r="T153" s="71"/>
      <c r="U153" s="72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142</v>
      </c>
      <c r="AU153" s="18" t="s">
        <v>82</v>
      </c>
    </row>
    <row r="154" s="13" customFormat="1">
      <c r="A154" s="13"/>
      <c r="B154" s="183"/>
      <c r="C154" s="13"/>
      <c r="D154" s="176" t="s">
        <v>129</v>
      </c>
      <c r="E154" s="184" t="s">
        <v>3</v>
      </c>
      <c r="F154" s="185" t="s">
        <v>573</v>
      </c>
      <c r="G154" s="13"/>
      <c r="H154" s="186">
        <v>5</v>
      </c>
      <c r="I154" s="187"/>
      <c r="J154" s="13"/>
      <c r="K154" s="13"/>
      <c r="L154" s="183"/>
      <c r="M154" s="188"/>
      <c r="N154" s="189"/>
      <c r="O154" s="189"/>
      <c r="P154" s="189"/>
      <c r="Q154" s="189"/>
      <c r="R154" s="189"/>
      <c r="S154" s="189"/>
      <c r="T154" s="189"/>
      <c r="U154" s="190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4" t="s">
        <v>129</v>
      </c>
      <c r="AU154" s="184" t="s">
        <v>82</v>
      </c>
      <c r="AV154" s="13" t="s">
        <v>82</v>
      </c>
      <c r="AW154" s="13" t="s">
        <v>34</v>
      </c>
      <c r="AX154" s="13" t="s">
        <v>80</v>
      </c>
      <c r="AY154" s="184" t="s">
        <v>116</v>
      </c>
    </row>
    <row r="155" s="12" customFormat="1" ht="22.8" customHeight="1">
      <c r="A155" s="12"/>
      <c r="B155" s="149"/>
      <c r="C155" s="12"/>
      <c r="D155" s="150" t="s">
        <v>71</v>
      </c>
      <c r="E155" s="160" t="s">
        <v>360</v>
      </c>
      <c r="F155" s="160" t="s">
        <v>385</v>
      </c>
      <c r="G155" s="12"/>
      <c r="H155" s="12"/>
      <c r="I155" s="152"/>
      <c r="J155" s="161">
        <f>BK155</f>
        <v>0</v>
      </c>
      <c r="K155" s="12"/>
      <c r="L155" s="149"/>
      <c r="M155" s="154"/>
      <c r="N155" s="155"/>
      <c r="O155" s="155"/>
      <c r="P155" s="156">
        <f>SUM(P156:P253)</f>
        <v>0</v>
      </c>
      <c r="Q155" s="155"/>
      <c r="R155" s="156">
        <f>SUM(R156:R253)</f>
        <v>18.004532479999998</v>
      </c>
      <c r="S155" s="155"/>
      <c r="T155" s="156">
        <f>SUM(T156:T253)</f>
        <v>4.2839999999999998</v>
      </c>
      <c r="U155" s="157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0" t="s">
        <v>80</v>
      </c>
      <c r="AT155" s="158" t="s">
        <v>71</v>
      </c>
      <c r="AU155" s="158" t="s">
        <v>80</v>
      </c>
      <c r="AY155" s="150" t="s">
        <v>116</v>
      </c>
      <c r="BK155" s="159">
        <f>SUM(BK156:BK253)</f>
        <v>0</v>
      </c>
    </row>
    <row r="156" s="2" customFormat="1" ht="16.5" customHeight="1">
      <c r="A156" s="37"/>
      <c r="B156" s="162"/>
      <c r="C156" s="163" t="s">
        <v>576</v>
      </c>
      <c r="D156" s="163" t="s">
        <v>118</v>
      </c>
      <c r="E156" s="164" t="s">
        <v>395</v>
      </c>
      <c r="F156" s="165" t="s">
        <v>577</v>
      </c>
      <c r="G156" s="166" t="s">
        <v>256</v>
      </c>
      <c r="H156" s="167">
        <v>9</v>
      </c>
      <c r="I156" s="168"/>
      <c r="J156" s="169">
        <f>ROUND(I156*H156,2)</f>
        <v>0</v>
      </c>
      <c r="K156" s="165" t="s">
        <v>122</v>
      </c>
      <c r="L156" s="38"/>
      <c r="M156" s="170" t="s">
        <v>3</v>
      </c>
      <c r="N156" s="171" t="s">
        <v>43</v>
      </c>
      <c r="O156" s="71"/>
      <c r="P156" s="172">
        <f>O156*H156</f>
        <v>0</v>
      </c>
      <c r="Q156" s="172">
        <v>0.0023800000000000002</v>
      </c>
      <c r="R156" s="172">
        <f>Q156*H156</f>
        <v>0.021420000000000002</v>
      </c>
      <c r="S156" s="172">
        <v>0</v>
      </c>
      <c r="T156" s="172">
        <f>S156*H156</f>
        <v>0</v>
      </c>
      <c r="U156" s="173" t="s">
        <v>3</v>
      </c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74" t="s">
        <v>123</v>
      </c>
      <c r="AT156" s="174" t="s">
        <v>118</v>
      </c>
      <c r="AU156" s="174" t="s">
        <v>82</v>
      </c>
      <c r="AY156" s="18" t="s">
        <v>116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8" t="s">
        <v>80</v>
      </c>
      <c r="BK156" s="175">
        <f>ROUND(I156*H156,2)</f>
        <v>0</v>
      </c>
      <c r="BL156" s="18" t="s">
        <v>123</v>
      </c>
      <c r="BM156" s="174" t="s">
        <v>578</v>
      </c>
    </row>
    <row r="157" s="2" customFormat="1">
      <c r="A157" s="37"/>
      <c r="B157" s="38"/>
      <c r="C157" s="37"/>
      <c r="D157" s="176" t="s">
        <v>125</v>
      </c>
      <c r="E157" s="37"/>
      <c r="F157" s="177" t="s">
        <v>398</v>
      </c>
      <c r="G157" s="37"/>
      <c r="H157" s="37"/>
      <c r="I157" s="178"/>
      <c r="J157" s="37"/>
      <c r="K157" s="37"/>
      <c r="L157" s="38"/>
      <c r="M157" s="179"/>
      <c r="N157" s="180"/>
      <c r="O157" s="71"/>
      <c r="P157" s="71"/>
      <c r="Q157" s="71"/>
      <c r="R157" s="71"/>
      <c r="S157" s="71"/>
      <c r="T157" s="71"/>
      <c r="U157" s="72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125</v>
      </c>
      <c r="AU157" s="18" t="s">
        <v>82</v>
      </c>
    </row>
    <row r="158" s="2" customFormat="1">
      <c r="A158" s="37"/>
      <c r="B158" s="38"/>
      <c r="C158" s="37"/>
      <c r="D158" s="181" t="s">
        <v>127</v>
      </c>
      <c r="E158" s="37"/>
      <c r="F158" s="182" t="s">
        <v>399</v>
      </c>
      <c r="G158" s="37"/>
      <c r="H158" s="37"/>
      <c r="I158" s="178"/>
      <c r="J158" s="37"/>
      <c r="K158" s="37"/>
      <c r="L158" s="38"/>
      <c r="M158" s="179"/>
      <c r="N158" s="180"/>
      <c r="O158" s="71"/>
      <c r="P158" s="71"/>
      <c r="Q158" s="71"/>
      <c r="R158" s="71"/>
      <c r="S158" s="71"/>
      <c r="T158" s="71"/>
      <c r="U158" s="72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127</v>
      </c>
      <c r="AU158" s="18" t="s">
        <v>82</v>
      </c>
    </row>
    <row r="159" s="2" customFormat="1">
      <c r="A159" s="37"/>
      <c r="B159" s="38"/>
      <c r="C159" s="37"/>
      <c r="D159" s="176" t="s">
        <v>142</v>
      </c>
      <c r="E159" s="37"/>
      <c r="F159" s="191" t="s">
        <v>400</v>
      </c>
      <c r="G159" s="37"/>
      <c r="H159" s="37"/>
      <c r="I159" s="178"/>
      <c r="J159" s="37"/>
      <c r="K159" s="37"/>
      <c r="L159" s="38"/>
      <c r="M159" s="179"/>
      <c r="N159" s="180"/>
      <c r="O159" s="71"/>
      <c r="P159" s="71"/>
      <c r="Q159" s="71"/>
      <c r="R159" s="71"/>
      <c r="S159" s="71"/>
      <c r="T159" s="71"/>
      <c r="U159" s="72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142</v>
      </c>
      <c r="AU159" s="18" t="s">
        <v>82</v>
      </c>
    </row>
    <row r="160" s="13" customFormat="1">
      <c r="A160" s="13"/>
      <c r="B160" s="183"/>
      <c r="C160" s="13"/>
      <c r="D160" s="176" t="s">
        <v>129</v>
      </c>
      <c r="E160" s="184" t="s">
        <v>3</v>
      </c>
      <c r="F160" s="185" t="s">
        <v>360</v>
      </c>
      <c r="G160" s="13"/>
      <c r="H160" s="186">
        <v>9</v>
      </c>
      <c r="I160" s="187"/>
      <c r="J160" s="13"/>
      <c r="K160" s="13"/>
      <c r="L160" s="183"/>
      <c r="M160" s="188"/>
      <c r="N160" s="189"/>
      <c r="O160" s="189"/>
      <c r="P160" s="189"/>
      <c r="Q160" s="189"/>
      <c r="R160" s="189"/>
      <c r="S160" s="189"/>
      <c r="T160" s="189"/>
      <c r="U160" s="190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4" t="s">
        <v>129</v>
      </c>
      <c r="AU160" s="184" t="s">
        <v>82</v>
      </c>
      <c r="AV160" s="13" t="s">
        <v>82</v>
      </c>
      <c r="AW160" s="13" t="s">
        <v>34</v>
      </c>
      <c r="AX160" s="13" t="s">
        <v>80</v>
      </c>
      <c r="AY160" s="184" t="s">
        <v>116</v>
      </c>
    </row>
    <row r="161" s="2" customFormat="1" ht="16.5" customHeight="1">
      <c r="A161" s="37"/>
      <c r="B161" s="162"/>
      <c r="C161" s="192" t="s">
        <v>198</v>
      </c>
      <c r="D161" s="192" t="s">
        <v>223</v>
      </c>
      <c r="E161" s="193" t="s">
        <v>368</v>
      </c>
      <c r="F161" s="194" t="s">
        <v>369</v>
      </c>
      <c r="G161" s="195" t="s">
        <v>209</v>
      </c>
      <c r="H161" s="196">
        <v>18</v>
      </c>
      <c r="I161" s="197"/>
      <c r="J161" s="198">
        <f>ROUND(I161*H161,2)</f>
        <v>0</v>
      </c>
      <c r="K161" s="194" t="s">
        <v>3</v>
      </c>
      <c r="L161" s="199"/>
      <c r="M161" s="200" t="s">
        <v>3</v>
      </c>
      <c r="N161" s="201" t="s">
        <v>43</v>
      </c>
      <c r="O161" s="71"/>
      <c r="P161" s="172">
        <f>O161*H161</f>
        <v>0</v>
      </c>
      <c r="Q161" s="172">
        <v>0.0024299999999999999</v>
      </c>
      <c r="R161" s="172">
        <f>Q161*H161</f>
        <v>0.043740000000000001</v>
      </c>
      <c r="S161" s="172">
        <v>0</v>
      </c>
      <c r="T161" s="172">
        <f>S161*H161</f>
        <v>0</v>
      </c>
      <c r="U161" s="173" t="s">
        <v>3</v>
      </c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74" t="s">
        <v>226</v>
      </c>
      <c r="AT161" s="174" t="s">
        <v>223</v>
      </c>
      <c r="AU161" s="174" t="s">
        <v>82</v>
      </c>
      <c r="AY161" s="18" t="s">
        <v>116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8" t="s">
        <v>80</v>
      </c>
      <c r="BK161" s="175">
        <f>ROUND(I161*H161,2)</f>
        <v>0</v>
      </c>
      <c r="BL161" s="18" t="s">
        <v>123</v>
      </c>
      <c r="BM161" s="174" t="s">
        <v>579</v>
      </c>
    </row>
    <row r="162" s="2" customFormat="1">
      <c r="A162" s="37"/>
      <c r="B162" s="38"/>
      <c r="C162" s="37"/>
      <c r="D162" s="176" t="s">
        <v>125</v>
      </c>
      <c r="E162" s="37"/>
      <c r="F162" s="177" t="s">
        <v>369</v>
      </c>
      <c r="G162" s="37"/>
      <c r="H162" s="37"/>
      <c r="I162" s="178"/>
      <c r="J162" s="37"/>
      <c r="K162" s="37"/>
      <c r="L162" s="38"/>
      <c r="M162" s="179"/>
      <c r="N162" s="180"/>
      <c r="O162" s="71"/>
      <c r="P162" s="71"/>
      <c r="Q162" s="71"/>
      <c r="R162" s="71"/>
      <c r="S162" s="71"/>
      <c r="T162" s="71"/>
      <c r="U162" s="72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125</v>
      </c>
      <c r="AU162" s="18" t="s">
        <v>82</v>
      </c>
    </row>
    <row r="163" s="2" customFormat="1">
      <c r="A163" s="37"/>
      <c r="B163" s="38"/>
      <c r="C163" s="37"/>
      <c r="D163" s="176" t="s">
        <v>142</v>
      </c>
      <c r="E163" s="37"/>
      <c r="F163" s="191" t="s">
        <v>371</v>
      </c>
      <c r="G163" s="37"/>
      <c r="H163" s="37"/>
      <c r="I163" s="178"/>
      <c r="J163" s="37"/>
      <c r="K163" s="37"/>
      <c r="L163" s="38"/>
      <c r="M163" s="179"/>
      <c r="N163" s="180"/>
      <c r="O163" s="71"/>
      <c r="P163" s="71"/>
      <c r="Q163" s="71"/>
      <c r="R163" s="71"/>
      <c r="S163" s="71"/>
      <c r="T163" s="71"/>
      <c r="U163" s="72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142</v>
      </c>
      <c r="AU163" s="18" t="s">
        <v>82</v>
      </c>
    </row>
    <row r="164" s="13" customFormat="1">
      <c r="A164" s="13"/>
      <c r="B164" s="183"/>
      <c r="C164" s="13"/>
      <c r="D164" s="176" t="s">
        <v>129</v>
      </c>
      <c r="E164" s="184" t="s">
        <v>3</v>
      </c>
      <c r="F164" s="185" t="s">
        <v>580</v>
      </c>
      <c r="G164" s="13"/>
      <c r="H164" s="186">
        <v>18</v>
      </c>
      <c r="I164" s="187"/>
      <c r="J164" s="13"/>
      <c r="K164" s="13"/>
      <c r="L164" s="183"/>
      <c r="M164" s="188"/>
      <c r="N164" s="189"/>
      <c r="O164" s="189"/>
      <c r="P164" s="189"/>
      <c r="Q164" s="189"/>
      <c r="R164" s="189"/>
      <c r="S164" s="189"/>
      <c r="T164" s="189"/>
      <c r="U164" s="190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4" t="s">
        <v>129</v>
      </c>
      <c r="AU164" s="184" t="s">
        <v>82</v>
      </c>
      <c r="AV164" s="13" t="s">
        <v>82</v>
      </c>
      <c r="AW164" s="13" t="s">
        <v>34</v>
      </c>
      <c r="AX164" s="13" t="s">
        <v>80</v>
      </c>
      <c r="AY164" s="184" t="s">
        <v>116</v>
      </c>
    </row>
    <row r="165" s="2" customFormat="1" ht="16.5" customHeight="1">
      <c r="A165" s="37"/>
      <c r="B165" s="162"/>
      <c r="C165" s="163" t="s">
        <v>386</v>
      </c>
      <c r="D165" s="163" t="s">
        <v>118</v>
      </c>
      <c r="E165" s="164" t="s">
        <v>581</v>
      </c>
      <c r="F165" s="165" t="s">
        <v>582</v>
      </c>
      <c r="G165" s="166" t="s">
        <v>209</v>
      </c>
      <c r="H165" s="167">
        <v>4</v>
      </c>
      <c r="I165" s="168"/>
      <c r="J165" s="169">
        <f>ROUND(I165*H165,2)</f>
        <v>0</v>
      </c>
      <c r="K165" s="165" t="s">
        <v>122</v>
      </c>
      <c r="L165" s="38"/>
      <c r="M165" s="170" t="s">
        <v>3</v>
      </c>
      <c r="N165" s="171" t="s">
        <v>43</v>
      </c>
      <c r="O165" s="71"/>
      <c r="P165" s="172">
        <f>O165*H165</f>
        <v>0</v>
      </c>
      <c r="Q165" s="172">
        <v>0.0071900000000000002</v>
      </c>
      <c r="R165" s="172">
        <f>Q165*H165</f>
        <v>0.028760000000000001</v>
      </c>
      <c r="S165" s="172">
        <v>0</v>
      </c>
      <c r="T165" s="172">
        <f>S165*H165</f>
        <v>0</v>
      </c>
      <c r="U165" s="173" t="s">
        <v>3</v>
      </c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74" t="s">
        <v>123</v>
      </c>
      <c r="AT165" s="174" t="s">
        <v>118</v>
      </c>
      <c r="AU165" s="174" t="s">
        <v>82</v>
      </c>
      <c r="AY165" s="18" t="s">
        <v>116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8" t="s">
        <v>80</v>
      </c>
      <c r="BK165" s="175">
        <f>ROUND(I165*H165,2)</f>
        <v>0</v>
      </c>
      <c r="BL165" s="18" t="s">
        <v>123</v>
      </c>
      <c r="BM165" s="174" t="s">
        <v>583</v>
      </c>
    </row>
    <row r="166" s="2" customFormat="1">
      <c r="A166" s="37"/>
      <c r="B166" s="38"/>
      <c r="C166" s="37"/>
      <c r="D166" s="176" t="s">
        <v>125</v>
      </c>
      <c r="E166" s="37"/>
      <c r="F166" s="177" t="s">
        <v>584</v>
      </c>
      <c r="G166" s="37"/>
      <c r="H166" s="37"/>
      <c r="I166" s="178"/>
      <c r="J166" s="37"/>
      <c r="K166" s="37"/>
      <c r="L166" s="38"/>
      <c r="M166" s="179"/>
      <c r="N166" s="180"/>
      <c r="O166" s="71"/>
      <c r="P166" s="71"/>
      <c r="Q166" s="71"/>
      <c r="R166" s="71"/>
      <c r="S166" s="71"/>
      <c r="T166" s="71"/>
      <c r="U166" s="72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125</v>
      </c>
      <c r="AU166" s="18" t="s">
        <v>82</v>
      </c>
    </row>
    <row r="167" s="2" customFormat="1">
      <c r="A167" s="37"/>
      <c r="B167" s="38"/>
      <c r="C167" s="37"/>
      <c r="D167" s="181" t="s">
        <v>127</v>
      </c>
      <c r="E167" s="37"/>
      <c r="F167" s="182" t="s">
        <v>585</v>
      </c>
      <c r="G167" s="37"/>
      <c r="H167" s="37"/>
      <c r="I167" s="178"/>
      <c r="J167" s="37"/>
      <c r="K167" s="37"/>
      <c r="L167" s="38"/>
      <c r="M167" s="179"/>
      <c r="N167" s="180"/>
      <c r="O167" s="71"/>
      <c r="P167" s="71"/>
      <c r="Q167" s="71"/>
      <c r="R167" s="71"/>
      <c r="S167" s="71"/>
      <c r="T167" s="71"/>
      <c r="U167" s="72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127</v>
      </c>
      <c r="AU167" s="18" t="s">
        <v>82</v>
      </c>
    </row>
    <row r="168" s="2" customFormat="1">
      <c r="A168" s="37"/>
      <c r="B168" s="38"/>
      <c r="C168" s="37"/>
      <c r="D168" s="176" t="s">
        <v>142</v>
      </c>
      <c r="E168" s="37"/>
      <c r="F168" s="191" t="s">
        <v>586</v>
      </c>
      <c r="G168" s="37"/>
      <c r="H168" s="37"/>
      <c r="I168" s="178"/>
      <c r="J168" s="37"/>
      <c r="K168" s="37"/>
      <c r="L168" s="38"/>
      <c r="M168" s="179"/>
      <c r="N168" s="180"/>
      <c r="O168" s="71"/>
      <c r="P168" s="71"/>
      <c r="Q168" s="71"/>
      <c r="R168" s="71"/>
      <c r="S168" s="71"/>
      <c r="T168" s="71"/>
      <c r="U168" s="72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142</v>
      </c>
      <c r="AU168" s="18" t="s">
        <v>82</v>
      </c>
    </row>
    <row r="169" s="13" customFormat="1">
      <c r="A169" s="13"/>
      <c r="B169" s="183"/>
      <c r="C169" s="13"/>
      <c r="D169" s="176" t="s">
        <v>129</v>
      </c>
      <c r="E169" s="184" t="s">
        <v>3</v>
      </c>
      <c r="F169" s="185" t="s">
        <v>123</v>
      </c>
      <c r="G169" s="13"/>
      <c r="H169" s="186">
        <v>4</v>
      </c>
      <c r="I169" s="187"/>
      <c r="J169" s="13"/>
      <c r="K169" s="13"/>
      <c r="L169" s="183"/>
      <c r="M169" s="188"/>
      <c r="N169" s="189"/>
      <c r="O169" s="189"/>
      <c r="P169" s="189"/>
      <c r="Q169" s="189"/>
      <c r="R169" s="189"/>
      <c r="S169" s="189"/>
      <c r="T169" s="189"/>
      <c r="U169" s="190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4" t="s">
        <v>129</v>
      </c>
      <c r="AU169" s="184" t="s">
        <v>82</v>
      </c>
      <c r="AV169" s="13" t="s">
        <v>82</v>
      </c>
      <c r="AW169" s="13" t="s">
        <v>34</v>
      </c>
      <c r="AX169" s="13" t="s">
        <v>80</v>
      </c>
      <c r="AY169" s="184" t="s">
        <v>116</v>
      </c>
    </row>
    <row r="170" s="2" customFormat="1" ht="21.75" customHeight="1">
      <c r="A170" s="37"/>
      <c r="B170" s="162"/>
      <c r="C170" s="163" t="s">
        <v>347</v>
      </c>
      <c r="D170" s="163" t="s">
        <v>118</v>
      </c>
      <c r="E170" s="164" t="s">
        <v>587</v>
      </c>
      <c r="F170" s="165" t="s">
        <v>588</v>
      </c>
      <c r="G170" s="166" t="s">
        <v>147</v>
      </c>
      <c r="H170" s="167">
        <v>5.8099999999999996</v>
      </c>
      <c r="I170" s="168"/>
      <c r="J170" s="169">
        <f>ROUND(I170*H170,2)</f>
        <v>0</v>
      </c>
      <c r="K170" s="165" t="s">
        <v>122</v>
      </c>
      <c r="L170" s="38"/>
      <c r="M170" s="170" t="s">
        <v>3</v>
      </c>
      <c r="N170" s="171" t="s">
        <v>43</v>
      </c>
      <c r="O170" s="71"/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2">
        <f>S170*H170</f>
        <v>0</v>
      </c>
      <c r="U170" s="173" t="s">
        <v>3</v>
      </c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74" t="s">
        <v>123</v>
      </c>
      <c r="AT170" s="174" t="s">
        <v>118</v>
      </c>
      <c r="AU170" s="174" t="s">
        <v>82</v>
      </c>
      <c r="AY170" s="18" t="s">
        <v>116</v>
      </c>
      <c r="BE170" s="175">
        <f>IF(N170="základní",J170,0)</f>
        <v>0</v>
      </c>
      <c r="BF170" s="175">
        <f>IF(N170="snížená",J170,0)</f>
        <v>0</v>
      </c>
      <c r="BG170" s="175">
        <f>IF(N170="zákl. přenesená",J170,0)</f>
        <v>0</v>
      </c>
      <c r="BH170" s="175">
        <f>IF(N170="sníž. přenesená",J170,0)</f>
        <v>0</v>
      </c>
      <c r="BI170" s="175">
        <f>IF(N170="nulová",J170,0)</f>
        <v>0</v>
      </c>
      <c r="BJ170" s="18" t="s">
        <v>80</v>
      </c>
      <c r="BK170" s="175">
        <f>ROUND(I170*H170,2)</f>
        <v>0</v>
      </c>
      <c r="BL170" s="18" t="s">
        <v>123</v>
      </c>
      <c r="BM170" s="174" t="s">
        <v>589</v>
      </c>
    </row>
    <row r="171" s="2" customFormat="1">
      <c r="A171" s="37"/>
      <c r="B171" s="38"/>
      <c r="C171" s="37"/>
      <c r="D171" s="176" t="s">
        <v>125</v>
      </c>
      <c r="E171" s="37"/>
      <c r="F171" s="177" t="s">
        <v>590</v>
      </c>
      <c r="G171" s="37"/>
      <c r="H171" s="37"/>
      <c r="I171" s="178"/>
      <c r="J171" s="37"/>
      <c r="K171" s="37"/>
      <c r="L171" s="38"/>
      <c r="M171" s="179"/>
      <c r="N171" s="180"/>
      <c r="O171" s="71"/>
      <c r="P171" s="71"/>
      <c r="Q171" s="71"/>
      <c r="R171" s="71"/>
      <c r="S171" s="71"/>
      <c r="T171" s="71"/>
      <c r="U171" s="72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125</v>
      </c>
      <c r="AU171" s="18" t="s">
        <v>82</v>
      </c>
    </row>
    <row r="172" s="2" customFormat="1">
      <c r="A172" s="37"/>
      <c r="B172" s="38"/>
      <c r="C172" s="37"/>
      <c r="D172" s="181" t="s">
        <v>127</v>
      </c>
      <c r="E172" s="37"/>
      <c r="F172" s="182" t="s">
        <v>591</v>
      </c>
      <c r="G172" s="37"/>
      <c r="H172" s="37"/>
      <c r="I172" s="178"/>
      <c r="J172" s="37"/>
      <c r="K172" s="37"/>
      <c r="L172" s="38"/>
      <c r="M172" s="179"/>
      <c r="N172" s="180"/>
      <c r="O172" s="71"/>
      <c r="P172" s="71"/>
      <c r="Q172" s="71"/>
      <c r="R172" s="71"/>
      <c r="S172" s="71"/>
      <c r="T172" s="71"/>
      <c r="U172" s="72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127</v>
      </c>
      <c r="AU172" s="18" t="s">
        <v>82</v>
      </c>
    </row>
    <row r="173" s="2" customFormat="1">
      <c r="A173" s="37"/>
      <c r="B173" s="38"/>
      <c r="C173" s="37"/>
      <c r="D173" s="176" t="s">
        <v>142</v>
      </c>
      <c r="E173" s="37"/>
      <c r="F173" s="191" t="s">
        <v>586</v>
      </c>
      <c r="G173" s="37"/>
      <c r="H173" s="37"/>
      <c r="I173" s="178"/>
      <c r="J173" s="37"/>
      <c r="K173" s="37"/>
      <c r="L173" s="38"/>
      <c r="M173" s="179"/>
      <c r="N173" s="180"/>
      <c r="O173" s="71"/>
      <c r="P173" s="71"/>
      <c r="Q173" s="71"/>
      <c r="R173" s="71"/>
      <c r="S173" s="71"/>
      <c r="T173" s="71"/>
      <c r="U173" s="72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142</v>
      </c>
      <c r="AU173" s="18" t="s">
        <v>82</v>
      </c>
    </row>
    <row r="174" s="13" customFormat="1">
      <c r="A174" s="13"/>
      <c r="B174" s="183"/>
      <c r="C174" s="13"/>
      <c r="D174" s="176" t="s">
        <v>129</v>
      </c>
      <c r="E174" s="184" t="s">
        <v>3</v>
      </c>
      <c r="F174" s="185" t="s">
        <v>592</v>
      </c>
      <c r="G174" s="13"/>
      <c r="H174" s="186">
        <v>0.81200000000000006</v>
      </c>
      <c r="I174" s="187"/>
      <c r="J174" s="13"/>
      <c r="K174" s="13"/>
      <c r="L174" s="183"/>
      <c r="M174" s="188"/>
      <c r="N174" s="189"/>
      <c r="O174" s="189"/>
      <c r="P174" s="189"/>
      <c r="Q174" s="189"/>
      <c r="R174" s="189"/>
      <c r="S174" s="189"/>
      <c r="T174" s="189"/>
      <c r="U174" s="190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4" t="s">
        <v>129</v>
      </c>
      <c r="AU174" s="184" t="s">
        <v>82</v>
      </c>
      <c r="AV174" s="13" t="s">
        <v>82</v>
      </c>
      <c r="AW174" s="13" t="s">
        <v>34</v>
      </c>
      <c r="AX174" s="13" t="s">
        <v>72</v>
      </c>
      <c r="AY174" s="184" t="s">
        <v>116</v>
      </c>
    </row>
    <row r="175" s="13" customFormat="1">
      <c r="A175" s="13"/>
      <c r="B175" s="183"/>
      <c r="C175" s="13"/>
      <c r="D175" s="176" t="s">
        <v>129</v>
      </c>
      <c r="E175" s="184" t="s">
        <v>3</v>
      </c>
      <c r="F175" s="185" t="s">
        <v>593</v>
      </c>
      <c r="G175" s="13"/>
      <c r="H175" s="186">
        <v>1.8600000000000001</v>
      </c>
      <c r="I175" s="187"/>
      <c r="J175" s="13"/>
      <c r="K175" s="13"/>
      <c r="L175" s="183"/>
      <c r="M175" s="188"/>
      <c r="N175" s="189"/>
      <c r="O175" s="189"/>
      <c r="P175" s="189"/>
      <c r="Q175" s="189"/>
      <c r="R175" s="189"/>
      <c r="S175" s="189"/>
      <c r="T175" s="189"/>
      <c r="U175" s="190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4" t="s">
        <v>129</v>
      </c>
      <c r="AU175" s="184" t="s">
        <v>82</v>
      </c>
      <c r="AV175" s="13" t="s">
        <v>82</v>
      </c>
      <c r="AW175" s="13" t="s">
        <v>34</v>
      </c>
      <c r="AX175" s="13" t="s">
        <v>72</v>
      </c>
      <c r="AY175" s="184" t="s">
        <v>116</v>
      </c>
    </row>
    <row r="176" s="13" customFormat="1">
      <c r="A176" s="13"/>
      <c r="B176" s="183"/>
      <c r="C176" s="13"/>
      <c r="D176" s="176" t="s">
        <v>129</v>
      </c>
      <c r="E176" s="184" t="s">
        <v>3</v>
      </c>
      <c r="F176" s="185" t="s">
        <v>594</v>
      </c>
      <c r="G176" s="13"/>
      <c r="H176" s="186">
        <v>3.1379999999999999</v>
      </c>
      <c r="I176" s="187"/>
      <c r="J176" s="13"/>
      <c r="K176" s="13"/>
      <c r="L176" s="183"/>
      <c r="M176" s="188"/>
      <c r="N176" s="189"/>
      <c r="O176" s="189"/>
      <c r="P176" s="189"/>
      <c r="Q176" s="189"/>
      <c r="R176" s="189"/>
      <c r="S176" s="189"/>
      <c r="T176" s="189"/>
      <c r="U176" s="190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4" t="s">
        <v>129</v>
      </c>
      <c r="AU176" s="184" t="s">
        <v>82</v>
      </c>
      <c r="AV176" s="13" t="s">
        <v>82</v>
      </c>
      <c r="AW176" s="13" t="s">
        <v>34</v>
      </c>
      <c r="AX176" s="13" t="s">
        <v>72</v>
      </c>
      <c r="AY176" s="184" t="s">
        <v>116</v>
      </c>
    </row>
    <row r="177" s="14" customFormat="1">
      <c r="A177" s="14"/>
      <c r="B177" s="202"/>
      <c r="C177" s="14"/>
      <c r="D177" s="176" t="s">
        <v>129</v>
      </c>
      <c r="E177" s="203" t="s">
        <v>3</v>
      </c>
      <c r="F177" s="204" t="s">
        <v>269</v>
      </c>
      <c r="G177" s="14"/>
      <c r="H177" s="205">
        <v>5.8100000000000005</v>
      </c>
      <c r="I177" s="206"/>
      <c r="J177" s="14"/>
      <c r="K177" s="14"/>
      <c r="L177" s="202"/>
      <c r="M177" s="207"/>
      <c r="N177" s="208"/>
      <c r="O177" s="208"/>
      <c r="P177" s="208"/>
      <c r="Q177" s="208"/>
      <c r="R177" s="208"/>
      <c r="S177" s="208"/>
      <c r="T177" s="208"/>
      <c r="U177" s="209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3" t="s">
        <v>129</v>
      </c>
      <c r="AU177" s="203" t="s">
        <v>82</v>
      </c>
      <c r="AV177" s="14" t="s">
        <v>123</v>
      </c>
      <c r="AW177" s="14" t="s">
        <v>34</v>
      </c>
      <c r="AX177" s="14" t="s">
        <v>80</v>
      </c>
      <c r="AY177" s="203" t="s">
        <v>116</v>
      </c>
    </row>
    <row r="178" s="2" customFormat="1" ht="21.75" customHeight="1">
      <c r="A178" s="37"/>
      <c r="B178" s="162"/>
      <c r="C178" s="163" t="s">
        <v>190</v>
      </c>
      <c r="D178" s="163" t="s">
        <v>118</v>
      </c>
      <c r="E178" s="164" t="s">
        <v>595</v>
      </c>
      <c r="F178" s="165" t="s">
        <v>596</v>
      </c>
      <c r="G178" s="166" t="s">
        <v>147</v>
      </c>
      <c r="H178" s="167">
        <v>0.91800000000000004</v>
      </c>
      <c r="I178" s="168"/>
      <c r="J178" s="169">
        <f>ROUND(I178*H178,2)</f>
        <v>0</v>
      </c>
      <c r="K178" s="165" t="s">
        <v>122</v>
      </c>
      <c r="L178" s="38"/>
      <c r="M178" s="170" t="s">
        <v>3</v>
      </c>
      <c r="N178" s="171" t="s">
        <v>43</v>
      </c>
      <c r="O178" s="71"/>
      <c r="P178" s="172">
        <f>O178*H178</f>
        <v>0</v>
      </c>
      <c r="Q178" s="172">
        <v>0</v>
      </c>
      <c r="R178" s="172">
        <f>Q178*H178</f>
        <v>0</v>
      </c>
      <c r="S178" s="172">
        <v>0</v>
      </c>
      <c r="T178" s="172">
        <f>S178*H178</f>
        <v>0</v>
      </c>
      <c r="U178" s="173" t="s">
        <v>3</v>
      </c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74" t="s">
        <v>123</v>
      </c>
      <c r="AT178" s="174" t="s">
        <v>118</v>
      </c>
      <c r="AU178" s="174" t="s">
        <v>82</v>
      </c>
      <c r="AY178" s="18" t="s">
        <v>116</v>
      </c>
      <c r="BE178" s="175">
        <f>IF(N178="základní",J178,0)</f>
        <v>0</v>
      </c>
      <c r="BF178" s="175">
        <f>IF(N178="snížená",J178,0)</f>
        <v>0</v>
      </c>
      <c r="BG178" s="175">
        <f>IF(N178="zákl. přenesená",J178,0)</f>
        <v>0</v>
      </c>
      <c r="BH178" s="175">
        <f>IF(N178="sníž. přenesená",J178,0)</f>
        <v>0</v>
      </c>
      <c r="BI178" s="175">
        <f>IF(N178="nulová",J178,0)</f>
        <v>0</v>
      </c>
      <c r="BJ178" s="18" t="s">
        <v>80</v>
      </c>
      <c r="BK178" s="175">
        <f>ROUND(I178*H178,2)</f>
        <v>0</v>
      </c>
      <c r="BL178" s="18" t="s">
        <v>123</v>
      </c>
      <c r="BM178" s="174" t="s">
        <v>597</v>
      </c>
    </row>
    <row r="179" s="2" customFormat="1">
      <c r="A179" s="37"/>
      <c r="B179" s="38"/>
      <c r="C179" s="37"/>
      <c r="D179" s="176" t="s">
        <v>125</v>
      </c>
      <c r="E179" s="37"/>
      <c r="F179" s="177" t="s">
        <v>598</v>
      </c>
      <c r="G179" s="37"/>
      <c r="H179" s="37"/>
      <c r="I179" s="178"/>
      <c r="J179" s="37"/>
      <c r="K179" s="37"/>
      <c r="L179" s="38"/>
      <c r="M179" s="179"/>
      <c r="N179" s="180"/>
      <c r="O179" s="71"/>
      <c r="P179" s="71"/>
      <c r="Q179" s="71"/>
      <c r="R179" s="71"/>
      <c r="S179" s="71"/>
      <c r="T179" s="71"/>
      <c r="U179" s="72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125</v>
      </c>
      <c r="AU179" s="18" t="s">
        <v>82</v>
      </c>
    </row>
    <row r="180" s="2" customFormat="1">
      <c r="A180" s="37"/>
      <c r="B180" s="38"/>
      <c r="C180" s="37"/>
      <c r="D180" s="181" t="s">
        <v>127</v>
      </c>
      <c r="E180" s="37"/>
      <c r="F180" s="182" t="s">
        <v>599</v>
      </c>
      <c r="G180" s="37"/>
      <c r="H180" s="37"/>
      <c r="I180" s="178"/>
      <c r="J180" s="37"/>
      <c r="K180" s="37"/>
      <c r="L180" s="38"/>
      <c r="M180" s="179"/>
      <c r="N180" s="180"/>
      <c r="O180" s="71"/>
      <c r="P180" s="71"/>
      <c r="Q180" s="71"/>
      <c r="R180" s="71"/>
      <c r="S180" s="71"/>
      <c r="T180" s="71"/>
      <c r="U180" s="72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127</v>
      </c>
      <c r="AU180" s="18" t="s">
        <v>82</v>
      </c>
    </row>
    <row r="181" s="2" customFormat="1">
      <c r="A181" s="37"/>
      <c r="B181" s="38"/>
      <c r="C181" s="37"/>
      <c r="D181" s="176" t="s">
        <v>142</v>
      </c>
      <c r="E181" s="37"/>
      <c r="F181" s="191" t="s">
        <v>586</v>
      </c>
      <c r="G181" s="37"/>
      <c r="H181" s="37"/>
      <c r="I181" s="178"/>
      <c r="J181" s="37"/>
      <c r="K181" s="37"/>
      <c r="L181" s="38"/>
      <c r="M181" s="179"/>
      <c r="N181" s="180"/>
      <c r="O181" s="71"/>
      <c r="P181" s="71"/>
      <c r="Q181" s="71"/>
      <c r="R181" s="71"/>
      <c r="S181" s="71"/>
      <c r="T181" s="71"/>
      <c r="U181" s="72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142</v>
      </c>
      <c r="AU181" s="18" t="s">
        <v>82</v>
      </c>
    </row>
    <row r="182" s="13" customFormat="1">
      <c r="A182" s="13"/>
      <c r="B182" s="183"/>
      <c r="C182" s="13"/>
      <c r="D182" s="176" t="s">
        <v>129</v>
      </c>
      <c r="E182" s="184" t="s">
        <v>3</v>
      </c>
      <c r="F182" s="185" t="s">
        <v>600</v>
      </c>
      <c r="G182" s="13"/>
      <c r="H182" s="186">
        <v>0.91800000000000004</v>
      </c>
      <c r="I182" s="187"/>
      <c r="J182" s="13"/>
      <c r="K182" s="13"/>
      <c r="L182" s="183"/>
      <c r="M182" s="188"/>
      <c r="N182" s="189"/>
      <c r="O182" s="189"/>
      <c r="P182" s="189"/>
      <c r="Q182" s="189"/>
      <c r="R182" s="189"/>
      <c r="S182" s="189"/>
      <c r="T182" s="189"/>
      <c r="U182" s="190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4" t="s">
        <v>129</v>
      </c>
      <c r="AU182" s="184" t="s">
        <v>82</v>
      </c>
      <c r="AV182" s="13" t="s">
        <v>82</v>
      </c>
      <c r="AW182" s="13" t="s">
        <v>34</v>
      </c>
      <c r="AX182" s="13" t="s">
        <v>72</v>
      </c>
      <c r="AY182" s="184" t="s">
        <v>116</v>
      </c>
    </row>
    <row r="183" s="14" customFormat="1">
      <c r="A183" s="14"/>
      <c r="B183" s="202"/>
      <c r="C183" s="14"/>
      <c r="D183" s="176" t="s">
        <v>129</v>
      </c>
      <c r="E183" s="203" t="s">
        <v>3</v>
      </c>
      <c r="F183" s="204" t="s">
        <v>269</v>
      </c>
      <c r="G183" s="14"/>
      <c r="H183" s="205">
        <v>0.91800000000000004</v>
      </c>
      <c r="I183" s="206"/>
      <c r="J183" s="14"/>
      <c r="K183" s="14"/>
      <c r="L183" s="202"/>
      <c r="M183" s="207"/>
      <c r="N183" s="208"/>
      <c r="O183" s="208"/>
      <c r="P183" s="208"/>
      <c r="Q183" s="208"/>
      <c r="R183" s="208"/>
      <c r="S183" s="208"/>
      <c r="T183" s="208"/>
      <c r="U183" s="209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3" t="s">
        <v>129</v>
      </c>
      <c r="AU183" s="203" t="s">
        <v>82</v>
      </c>
      <c r="AV183" s="14" t="s">
        <v>123</v>
      </c>
      <c r="AW183" s="14" t="s">
        <v>34</v>
      </c>
      <c r="AX183" s="14" t="s">
        <v>80</v>
      </c>
      <c r="AY183" s="203" t="s">
        <v>116</v>
      </c>
    </row>
    <row r="184" s="2" customFormat="1" ht="24.15" customHeight="1">
      <c r="A184" s="37"/>
      <c r="B184" s="162"/>
      <c r="C184" s="163" t="s">
        <v>253</v>
      </c>
      <c r="D184" s="163" t="s">
        <v>118</v>
      </c>
      <c r="E184" s="164" t="s">
        <v>601</v>
      </c>
      <c r="F184" s="165" t="s">
        <v>602</v>
      </c>
      <c r="G184" s="166" t="s">
        <v>147</v>
      </c>
      <c r="H184" s="167">
        <v>0.5</v>
      </c>
      <c r="I184" s="168"/>
      <c r="J184" s="169">
        <f>ROUND(I184*H184,2)</f>
        <v>0</v>
      </c>
      <c r="K184" s="165" t="s">
        <v>122</v>
      </c>
      <c r="L184" s="38"/>
      <c r="M184" s="170" t="s">
        <v>3</v>
      </c>
      <c r="N184" s="171" t="s">
        <v>43</v>
      </c>
      <c r="O184" s="71"/>
      <c r="P184" s="172">
        <f>O184*H184</f>
        <v>0</v>
      </c>
      <c r="Q184" s="172">
        <v>0</v>
      </c>
      <c r="R184" s="172">
        <f>Q184*H184</f>
        <v>0</v>
      </c>
      <c r="S184" s="172">
        <v>0</v>
      </c>
      <c r="T184" s="172">
        <f>S184*H184</f>
        <v>0</v>
      </c>
      <c r="U184" s="173" t="s">
        <v>3</v>
      </c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74" t="s">
        <v>123</v>
      </c>
      <c r="AT184" s="174" t="s">
        <v>118</v>
      </c>
      <c r="AU184" s="174" t="s">
        <v>82</v>
      </c>
      <c r="AY184" s="18" t="s">
        <v>116</v>
      </c>
      <c r="BE184" s="175">
        <f>IF(N184="základní",J184,0)</f>
        <v>0</v>
      </c>
      <c r="BF184" s="175">
        <f>IF(N184="snížená",J184,0)</f>
        <v>0</v>
      </c>
      <c r="BG184" s="175">
        <f>IF(N184="zákl. přenesená",J184,0)</f>
        <v>0</v>
      </c>
      <c r="BH184" s="175">
        <f>IF(N184="sníž. přenesená",J184,0)</f>
        <v>0</v>
      </c>
      <c r="BI184" s="175">
        <f>IF(N184="nulová",J184,0)</f>
        <v>0</v>
      </c>
      <c r="BJ184" s="18" t="s">
        <v>80</v>
      </c>
      <c r="BK184" s="175">
        <f>ROUND(I184*H184,2)</f>
        <v>0</v>
      </c>
      <c r="BL184" s="18" t="s">
        <v>123</v>
      </c>
      <c r="BM184" s="174" t="s">
        <v>603</v>
      </c>
    </row>
    <row r="185" s="2" customFormat="1">
      <c r="A185" s="37"/>
      <c r="B185" s="38"/>
      <c r="C185" s="37"/>
      <c r="D185" s="176" t="s">
        <v>125</v>
      </c>
      <c r="E185" s="37"/>
      <c r="F185" s="177" t="s">
        <v>604</v>
      </c>
      <c r="G185" s="37"/>
      <c r="H185" s="37"/>
      <c r="I185" s="178"/>
      <c r="J185" s="37"/>
      <c r="K185" s="37"/>
      <c r="L185" s="38"/>
      <c r="M185" s="179"/>
      <c r="N185" s="180"/>
      <c r="O185" s="71"/>
      <c r="P185" s="71"/>
      <c r="Q185" s="71"/>
      <c r="R185" s="71"/>
      <c r="S185" s="71"/>
      <c r="T185" s="71"/>
      <c r="U185" s="72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125</v>
      </c>
      <c r="AU185" s="18" t="s">
        <v>82</v>
      </c>
    </row>
    <row r="186" s="2" customFormat="1">
      <c r="A186" s="37"/>
      <c r="B186" s="38"/>
      <c r="C186" s="37"/>
      <c r="D186" s="181" t="s">
        <v>127</v>
      </c>
      <c r="E186" s="37"/>
      <c r="F186" s="182" t="s">
        <v>605</v>
      </c>
      <c r="G186" s="37"/>
      <c r="H186" s="37"/>
      <c r="I186" s="178"/>
      <c r="J186" s="37"/>
      <c r="K186" s="37"/>
      <c r="L186" s="38"/>
      <c r="M186" s="179"/>
      <c r="N186" s="180"/>
      <c r="O186" s="71"/>
      <c r="P186" s="71"/>
      <c r="Q186" s="71"/>
      <c r="R186" s="71"/>
      <c r="S186" s="71"/>
      <c r="T186" s="71"/>
      <c r="U186" s="72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127</v>
      </c>
      <c r="AU186" s="18" t="s">
        <v>82</v>
      </c>
    </row>
    <row r="187" s="2" customFormat="1">
      <c r="A187" s="37"/>
      <c r="B187" s="38"/>
      <c r="C187" s="37"/>
      <c r="D187" s="176" t="s">
        <v>142</v>
      </c>
      <c r="E187" s="37"/>
      <c r="F187" s="191" t="s">
        <v>586</v>
      </c>
      <c r="G187" s="37"/>
      <c r="H187" s="37"/>
      <c r="I187" s="178"/>
      <c r="J187" s="37"/>
      <c r="K187" s="37"/>
      <c r="L187" s="38"/>
      <c r="M187" s="179"/>
      <c r="N187" s="180"/>
      <c r="O187" s="71"/>
      <c r="P187" s="71"/>
      <c r="Q187" s="71"/>
      <c r="R187" s="71"/>
      <c r="S187" s="71"/>
      <c r="T187" s="71"/>
      <c r="U187" s="72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142</v>
      </c>
      <c r="AU187" s="18" t="s">
        <v>82</v>
      </c>
    </row>
    <row r="188" s="13" customFormat="1">
      <c r="A188" s="13"/>
      <c r="B188" s="183"/>
      <c r="C188" s="13"/>
      <c r="D188" s="176" t="s">
        <v>129</v>
      </c>
      <c r="E188" s="184" t="s">
        <v>3</v>
      </c>
      <c r="F188" s="185" t="s">
        <v>606</v>
      </c>
      <c r="G188" s="13"/>
      <c r="H188" s="186">
        <v>0.5</v>
      </c>
      <c r="I188" s="187"/>
      <c r="J188" s="13"/>
      <c r="K188" s="13"/>
      <c r="L188" s="183"/>
      <c r="M188" s="188"/>
      <c r="N188" s="189"/>
      <c r="O188" s="189"/>
      <c r="P188" s="189"/>
      <c r="Q188" s="189"/>
      <c r="R188" s="189"/>
      <c r="S188" s="189"/>
      <c r="T188" s="189"/>
      <c r="U188" s="190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4" t="s">
        <v>129</v>
      </c>
      <c r="AU188" s="184" t="s">
        <v>82</v>
      </c>
      <c r="AV188" s="13" t="s">
        <v>82</v>
      </c>
      <c r="AW188" s="13" t="s">
        <v>34</v>
      </c>
      <c r="AX188" s="13" t="s">
        <v>80</v>
      </c>
      <c r="AY188" s="184" t="s">
        <v>116</v>
      </c>
    </row>
    <row r="189" s="2" customFormat="1" ht="16.5" customHeight="1">
      <c r="A189" s="37"/>
      <c r="B189" s="162"/>
      <c r="C189" s="163" t="s">
        <v>401</v>
      </c>
      <c r="D189" s="163" t="s">
        <v>118</v>
      </c>
      <c r="E189" s="164" t="s">
        <v>607</v>
      </c>
      <c r="F189" s="165" t="s">
        <v>608</v>
      </c>
      <c r="G189" s="166" t="s">
        <v>147</v>
      </c>
      <c r="H189" s="167">
        <v>0.91800000000000004</v>
      </c>
      <c r="I189" s="168"/>
      <c r="J189" s="169">
        <f>ROUND(I189*H189,2)</f>
        <v>0</v>
      </c>
      <c r="K189" s="165" t="s">
        <v>122</v>
      </c>
      <c r="L189" s="38"/>
      <c r="M189" s="170" t="s">
        <v>3</v>
      </c>
      <c r="N189" s="171" t="s">
        <v>43</v>
      </c>
      <c r="O189" s="71"/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2">
        <f>S189*H189</f>
        <v>0</v>
      </c>
      <c r="U189" s="173" t="s">
        <v>3</v>
      </c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74" t="s">
        <v>123</v>
      </c>
      <c r="AT189" s="174" t="s">
        <v>118</v>
      </c>
      <c r="AU189" s="174" t="s">
        <v>82</v>
      </c>
      <c r="AY189" s="18" t="s">
        <v>116</v>
      </c>
      <c r="BE189" s="175">
        <f>IF(N189="základní",J189,0)</f>
        <v>0</v>
      </c>
      <c r="BF189" s="175">
        <f>IF(N189="snížená",J189,0)</f>
        <v>0</v>
      </c>
      <c r="BG189" s="175">
        <f>IF(N189="zákl. přenesená",J189,0)</f>
        <v>0</v>
      </c>
      <c r="BH189" s="175">
        <f>IF(N189="sníž. přenesená",J189,0)</f>
        <v>0</v>
      </c>
      <c r="BI189" s="175">
        <f>IF(N189="nulová",J189,0)</f>
        <v>0</v>
      </c>
      <c r="BJ189" s="18" t="s">
        <v>80</v>
      </c>
      <c r="BK189" s="175">
        <f>ROUND(I189*H189,2)</f>
        <v>0</v>
      </c>
      <c r="BL189" s="18" t="s">
        <v>123</v>
      </c>
      <c r="BM189" s="174" t="s">
        <v>609</v>
      </c>
    </row>
    <row r="190" s="2" customFormat="1">
      <c r="A190" s="37"/>
      <c r="B190" s="38"/>
      <c r="C190" s="37"/>
      <c r="D190" s="176" t="s">
        <v>125</v>
      </c>
      <c r="E190" s="37"/>
      <c r="F190" s="177" t="s">
        <v>610</v>
      </c>
      <c r="G190" s="37"/>
      <c r="H190" s="37"/>
      <c r="I190" s="178"/>
      <c r="J190" s="37"/>
      <c r="K190" s="37"/>
      <c r="L190" s="38"/>
      <c r="M190" s="179"/>
      <c r="N190" s="180"/>
      <c r="O190" s="71"/>
      <c r="P190" s="71"/>
      <c r="Q190" s="71"/>
      <c r="R190" s="71"/>
      <c r="S190" s="71"/>
      <c r="T190" s="71"/>
      <c r="U190" s="72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125</v>
      </c>
      <c r="AU190" s="18" t="s">
        <v>82</v>
      </c>
    </row>
    <row r="191" s="2" customFormat="1">
      <c r="A191" s="37"/>
      <c r="B191" s="38"/>
      <c r="C191" s="37"/>
      <c r="D191" s="181" t="s">
        <v>127</v>
      </c>
      <c r="E191" s="37"/>
      <c r="F191" s="182" t="s">
        <v>611</v>
      </c>
      <c r="G191" s="37"/>
      <c r="H191" s="37"/>
      <c r="I191" s="178"/>
      <c r="J191" s="37"/>
      <c r="K191" s="37"/>
      <c r="L191" s="38"/>
      <c r="M191" s="179"/>
      <c r="N191" s="180"/>
      <c r="O191" s="71"/>
      <c r="P191" s="71"/>
      <c r="Q191" s="71"/>
      <c r="R191" s="71"/>
      <c r="S191" s="71"/>
      <c r="T191" s="71"/>
      <c r="U191" s="72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127</v>
      </c>
      <c r="AU191" s="18" t="s">
        <v>82</v>
      </c>
    </row>
    <row r="192" s="2" customFormat="1">
      <c r="A192" s="37"/>
      <c r="B192" s="38"/>
      <c r="C192" s="37"/>
      <c r="D192" s="176" t="s">
        <v>142</v>
      </c>
      <c r="E192" s="37"/>
      <c r="F192" s="191" t="s">
        <v>586</v>
      </c>
      <c r="G192" s="37"/>
      <c r="H192" s="37"/>
      <c r="I192" s="178"/>
      <c r="J192" s="37"/>
      <c r="K192" s="37"/>
      <c r="L192" s="38"/>
      <c r="M192" s="179"/>
      <c r="N192" s="180"/>
      <c r="O192" s="71"/>
      <c r="P192" s="71"/>
      <c r="Q192" s="71"/>
      <c r="R192" s="71"/>
      <c r="S192" s="71"/>
      <c r="T192" s="71"/>
      <c r="U192" s="72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142</v>
      </c>
      <c r="AU192" s="18" t="s">
        <v>82</v>
      </c>
    </row>
    <row r="193" s="13" customFormat="1">
      <c r="A193" s="13"/>
      <c r="B193" s="183"/>
      <c r="C193" s="13"/>
      <c r="D193" s="176" t="s">
        <v>129</v>
      </c>
      <c r="E193" s="184" t="s">
        <v>3</v>
      </c>
      <c r="F193" s="185" t="s">
        <v>600</v>
      </c>
      <c r="G193" s="13"/>
      <c r="H193" s="186">
        <v>0.91800000000000004</v>
      </c>
      <c r="I193" s="187"/>
      <c r="J193" s="13"/>
      <c r="K193" s="13"/>
      <c r="L193" s="183"/>
      <c r="M193" s="188"/>
      <c r="N193" s="189"/>
      <c r="O193" s="189"/>
      <c r="P193" s="189"/>
      <c r="Q193" s="189"/>
      <c r="R193" s="189"/>
      <c r="S193" s="189"/>
      <c r="T193" s="189"/>
      <c r="U193" s="190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4" t="s">
        <v>129</v>
      </c>
      <c r="AU193" s="184" t="s">
        <v>82</v>
      </c>
      <c r="AV193" s="13" t="s">
        <v>82</v>
      </c>
      <c r="AW193" s="13" t="s">
        <v>34</v>
      </c>
      <c r="AX193" s="13" t="s">
        <v>80</v>
      </c>
      <c r="AY193" s="184" t="s">
        <v>116</v>
      </c>
    </row>
    <row r="194" s="2" customFormat="1" ht="16.5" customHeight="1">
      <c r="A194" s="37"/>
      <c r="B194" s="162"/>
      <c r="C194" s="163" t="s">
        <v>474</v>
      </c>
      <c r="D194" s="163" t="s">
        <v>118</v>
      </c>
      <c r="E194" s="164" t="s">
        <v>612</v>
      </c>
      <c r="F194" s="165" t="s">
        <v>613</v>
      </c>
      <c r="G194" s="166" t="s">
        <v>239</v>
      </c>
      <c r="H194" s="167">
        <v>2.7999999999999998</v>
      </c>
      <c r="I194" s="168"/>
      <c r="J194" s="169">
        <f>ROUND(I194*H194,2)</f>
        <v>0</v>
      </c>
      <c r="K194" s="165" t="s">
        <v>122</v>
      </c>
      <c r="L194" s="38"/>
      <c r="M194" s="170" t="s">
        <v>3</v>
      </c>
      <c r="N194" s="171" t="s">
        <v>43</v>
      </c>
      <c r="O194" s="71"/>
      <c r="P194" s="172">
        <f>O194*H194</f>
        <v>0</v>
      </c>
      <c r="Q194" s="172">
        <v>0</v>
      </c>
      <c r="R194" s="172">
        <f>Q194*H194</f>
        <v>0</v>
      </c>
      <c r="S194" s="172">
        <v>0</v>
      </c>
      <c r="T194" s="172">
        <f>S194*H194</f>
        <v>0</v>
      </c>
      <c r="U194" s="173" t="s">
        <v>3</v>
      </c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74" t="s">
        <v>123</v>
      </c>
      <c r="AT194" s="174" t="s">
        <v>118</v>
      </c>
      <c r="AU194" s="174" t="s">
        <v>82</v>
      </c>
      <c r="AY194" s="18" t="s">
        <v>116</v>
      </c>
      <c r="BE194" s="175">
        <f>IF(N194="základní",J194,0)</f>
        <v>0</v>
      </c>
      <c r="BF194" s="175">
        <f>IF(N194="snížená",J194,0)</f>
        <v>0</v>
      </c>
      <c r="BG194" s="175">
        <f>IF(N194="zákl. přenesená",J194,0)</f>
        <v>0</v>
      </c>
      <c r="BH194" s="175">
        <f>IF(N194="sníž. přenesená",J194,0)</f>
        <v>0</v>
      </c>
      <c r="BI194" s="175">
        <f>IF(N194="nulová",J194,0)</f>
        <v>0</v>
      </c>
      <c r="BJ194" s="18" t="s">
        <v>80</v>
      </c>
      <c r="BK194" s="175">
        <f>ROUND(I194*H194,2)</f>
        <v>0</v>
      </c>
      <c r="BL194" s="18" t="s">
        <v>123</v>
      </c>
      <c r="BM194" s="174" t="s">
        <v>614</v>
      </c>
    </row>
    <row r="195" s="2" customFormat="1">
      <c r="A195" s="37"/>
      <c r="B195" s="38"/>
      <c r="C195" s="37"/>
      <c r="D195" s="176" t="s">
        <v>125</v>
      </c>
      <c r="E195" s="37"/>
      <c r="F195" s="177" t="s">
        <v>615</v>
      </c>
      <c r="G195" s="37"/>
      <c r="H195" s="37"/>
      <c r="I195" s="178"/>
      <c r="J195" s="37"/>
      <c r="K195" s="37"/>
      <c r="L195" s="38"/>
      <c r="M195" s="179"/>
      <c r="N195" s="180"/>
      <c r="O195" s="71"/>
      <c r="P195" s="71"/>
      <c r="Q195" s="71"/>
      <c r="R195" s="71"/>
      <c r="S195" s="71"/>
      <c r="T195" s="71"/>
      <c r="U195" s="72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125</v>
      </c>
      <c r="AU195" s="18" t="s">
        <v>82</v>
      </c>
    </row>
    <row r="196" s="2" customFormat="1">
      <c r="A196" s="37"/>
      <c r="B196" s="38"/>
      <c r="C196" s="37"/>
      <c r="D196" s="181" t="s">
        <v>127</v>
      </c>
      <c r="E196" s="37"/>
      <c r="F196" s="182" t="s">
        <v>616</v>
      </c>
      <c r="G196" s="37"/>
      <c r="H196" s="37"/>
      <c r="I196" s="178"/>
      <c r="J196" s="37"/>
      <c r="K196" s="37"/>
      <c r="L196" s="38"/>
      <c r="M196" s="179"/>
      <c r="N196" s="180"/>
      <c r="O196" s="71"/>
      <c r="P196" s="71"/>
      <c r="Q196" s="71"/>
      <c r="R196" s="71"/>
      <c r="S196" s="71"/>
      <c r="T196" s="71"/>
      <c r="U196" s="72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127</v>
      </c>
      <c r="AU196" s="18" t="s">
        <v>82</v>
      </c>
    </row>
    <row r="197" s="2" customFormat="1">
      <c r="A197" s="37"/>
      <c r="B197" s="38"/>
      <c r="C197" s="37"/>
      <c r="D197" s="176" t="s">
        <v>142</v>
      </c>
      <c r="E197" s="37"/>
      <c r="F197" s="191" t="s">
        <v>586</v>
      </c>
      <c r="G197" s="37"/>
      <c r="H197" s="37"/>
      <c r="I197" s="178"/>
      <c r="J197" s="37"/>
      <c r="K197" s="37"/>
      <c r="L197" s="38"/>
      <c r="M197" s="179"/>
      <c r="N197" s="180"/>
      <c r="O197" s="71"/>
      <c r="P197" s="71"/>
      <c r="Q197" s="71"/>
      <c r="R197" s="71"/>
      <c r="S197" s="71"/>
      <c r="T197" s="71"/>
      <c r="U197" s="72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142</v>
      </c>
      <c r="AU197" s="18" t="s">
        <v>82</v>
      </c>
    </row>
    <row r="198" s="13" customFormat="1">
      <c r="A198" s="13"/>
      <c r="B198" s="183"/>
      <c r="C198" s="13"/>
      <c r="D198" s="176" t="s">
        <v>129</v>
      </c>
      <c r="E198" s="184" t="s">
        <v>3</v>
      </c>
      <c r="F198" s="185" t="s">
        <v>617</v>
      </c>
      <c r="G198" s="13"/>
      <c r="H198" s="186">
        <v>2.7999999999999998</v>
      </c>
      <c r="I198" s="187"/>
      <c r="J198" s="13"/>
      <c r="K198" s="13"/>
      <c r="L198" s="183"/>
      <c r="M198" s="188"/>
      <c r="N198" s="189"/>
      <c r="O198" s="189"/>
      <c r="P198" s="189"/>
      <c r="Q198" s="189"/>
      <c r="R198" s="189"/>
      <c r="S198" s="189"/>
      <c r="T198" s="189"/>
      <c r="U198" s="190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4" t="s">
        <v>129</v>
      </c>
      <c r="AU198" s="184" t="s">
        <v>82</v>
      </c>
      <c r="AV198" s="13" t="s">
        <v>82</v>
      </c>
      <c r="AW198" s="13" t="s">
        <v>34</v>
      </c>
      <c r="AX198" s="13" t="s">
        <v>80</v>
      </c>
      <c r="AY198" s="184" t="s">
        <v>116</v>
      </c>
    </row>
    <row r="199" s="2" customFormat="1" ht="16.5" customHeight="1">
      <c r="A199" s="37"/>
      <c r="B199" s="162"/>
      <c r="C199" s="163" t="s">
        <v>175</v>
      </c>
      <c r="D199" s="163" t="s">
        <v>118</v>
      </c>
      <c r="E199" s="164" t="s">
        <v>618</v>
      </c>
      <c r="F199" s="165" t="s">
        <v>619</v>
      </c>
      <c r="G199" s="166" t="s">
        <v>147</v>
      </c>
      <c r="H199" s="167">
        <v>2.4780000000000002</v>
      </c>
      <c r="I199" s="168"/>
      <c r="J199" s="169">
        <f>ROUND(I199*H199,2)</f>
        <v>0</v>
      </c>
      <c r="K199" s="165" t="s">
        <v>122</v>
      </c>
      <c r="L199" s="38"/>
      <c r="M199" s="170" t="s">
        <v>3</v>
      </c>
      <c r="N199" s="171" t="s">
        <v>43</v>
      </c>
      <c r="O199" s="71"/>
      <c r="P199" s="172">
        <f>O199*H199</f>
        <v>0</v>
      </c>
      <c r="Q199" s="172">
        <v>2.7991199999999998</v>
      </c>
      <c r="R199" s="172">
        <f>Q199*H199</f>
        <v>6.9362193599999999</v>
      </c>
      <c r="S199" s="172">
        <v>0</v>
      </c>
      <c r="T199" s="172">
        <f>S199*H199</f>
        <v>0</v>
      </c>
      <c r="U199" s="173" t="s">
        <v>3</v>
      </c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74" t="s">
        <v>123</v>
      </c>
      <c r="AT199" s="174" t="s">
        <v>118</v>
      </c>
      <c r="AU199" s="174" t="s">
        <v>82</v>
      </c>
      <c r="AY199" s="18" t="s">
        <v>116</v>
      </c>
      <c r="BE199" s="175">
        <f>IF(N199="základní",J199,0)</f>
        <v>0</v>
      </c>
      <c r="BF199" s="175">
        <f>IF(N199="snížená",J199,0)</f>
        <v>0</v>
      </c>
      <c r="BG199" s="175">
        <f>IF(N199="zákl. přenesená",J199,0)</f>
        <v>0</v>
      </c>
      <c r="BH199" s="175">
        <f>IF(N199="sníž. přenesená",J199,0)</f>
        <v>0</v>
      </c>
      <c r="BI199" s="175">
        <f>IF(N199="nulová",J199,0)</f>
        <v>0</v>
      </c>
      <c r="BJ199" s="18" t="s">
        <v>80</v>
      </c>
      <c r="BK199" s="175">
        <f>ROUND(I199*H199,2)</f>
        <v>0</v>
      </c>
      <c r="BL199" s="18" t="s">
        <v>123</v>
      </c>
      <c r="BM199" s="174" t="s">
        <v>620</v>
      </c>
    </row>
    <row r="200" s="2" customFormat="1">
      <c r="A200" s="37"/>
      <c r="B200" s="38"/>
      <c r="C200" s="37"/>
      <c r="D200" s="176" t="s">
        <v>125</v>
      </c>
      <c r="E200" s="37"/>
      <c r="F200" s="177" t="s">
        <v>621</v>
      </c>
      <c r="G200" s="37"/>
      <c r="H200" s="37"/>
      <c r="I200" s="178"/>
      <c r="J200" s="37"/>
      <c r="K200" s="37"/>
      <c r="L200" s="38"/>
      <c r="M200" s="179"/>
      <c r="N200" s="180"/>
      <c r="O200" s="71"/>
      <c r="P200" s="71"/>
      <c r="Q200" s="71"/>
      <c r="R200" s="71"/>
      <c r="S200" s="71"/>
      <c r="T200" s="71"/>
      <c r="U200" s="72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125</v>
      </c>
      <c r="AU200" s="18" t="s">
        <v>82</v>
      </c>
    </row>
    <row r="201" s="2" customFormat="1">
      <c r="A201" s="37"/>
      <c r="B201" s="38"/>
      <c r="C201" s="37"/>
      <c r="D201" s="181" t="s">
        <v>127</v>
      </c>
      <c r="E201" s="37"/>
      <c r="F201" s="182" t="s">
        <v>622</v>
      </c>
      <c r="G201" s="37"/>
      <c r="H201" s="37"/>
      <c r="I201" s="178"/>
      <c r="J201" s="37"/>
      <c r="K201" s="37"/>
      <c r="L201" s="38"/>
      <c r="M201" s="179"/>
      <c r="N201" s="180"/>
      <c r="O201" s="71"/>
      <c r="P201" s="71"/>
      <c r="Q201" s="71"/>
      <c r="R201" s="71"/>
      <c r="S201" s="71"/>
      <c r="T201" s="71"/>
      <c r="U201" s="72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127</v>
      </c>
      <c r="AU201" s="18" t="s">
        <v>82</v>
      </c>
    </row>
    <row r="202" s="2" customFormat="1">
      <c r="A202" s="37"/>
      <c r="B202" s="38"/>
      <c r="C202" s="37"/>
      <c r="D202" s="176" t="s">
        <v>142</v>
      </c>
      <c r="E202" s="37"/>
      <c r="F202" s="191" t="s">
        <v>586</v>
      </c>
      <c r="G202" s="37"/>
      <c r="H202" s="37"/>
      <c r="I202" s="178"/>
      <c r="J202" s="37"/>
      <c r="K202" s="37"/>
      <c r="L202" s="38"/>
      <c r="M202" s="179"/>
      <c r="N202" s="180"/>
      <c r="O202" s="71"/>
      <c r="P202" s="71"/>
      <c r="Q202" s="71"/>
      <c r="R202" s="71"/>
      <c r="S202" s="71"/>
      <c r="T202" s="71"/>
      <c r="U202" s="72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142</v>
      </c>
      <c r="AU202" s="18" t="s">
        <v>82</v>
      </c>
    </row>
    <row r="203" s="13" customFormat="1">
      <c r="A203" s="13"/>
      <c r="B203" s="183"/>
      <c r="C203" s="13"/>
      <c r="D203" s="176" t="s">
        <v>129</v>
      </c>
      <c r="E203" s="184" t="s">
        <v>3</v>
      </c>
      <c r="F203" s="185" t="s">
        <v>592</v>
      </c>
      <c r="G203" s="13"/>
      <c r="H203" s="186">
        <v>0.81200000000000006</v>
      </c>
      <c r="I203" s="187"/>
      <c r="J203" s="13"/>
      <c r="K203" s="13"/>
      <c r="L203" s="183"/>
      <c r="M203" s="188"/>
      <c r="N203" s="189"/>
      <c r="O203" s="189"/>
      <c r="P203" s="189"/>
      <c r="Q203" s="189"/>
      <c r="R203" s="189"/>
      <c r="S203" s="189"/>
      <c r="T203" s="189"/>
      <c r="U203" s="190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4" t="s">
        <v>129</v>
      </c>
      <c r="AU203" s="184" t="s">
        <v>82</v>
      </c>
      <c r="AV203" s="13" t="s">
        <v>82</v>
      </c>
      <c r="AW203" s="13" t="s">
        <v>34</v>
      </c>
      <c r="AX203" s="13" t="s">
        <v>72</v>
      </c>
      <c r="AY203" s="184" t="s">
        <v>116</v>
      </c>
    </row>
    <row r="204" s="13" customFormat="1">
      <c r="A204" s="13"/>
      <c r="B204" s="183"/>
      <c r="C204" s="13"/>
      <c r="D204" s="176" t="s">
        <v>129</v>
      </c>
      <c r="E204" s="184" t="s">
        <v>3</v>
      </c>
      <c r="F204" s="185" t="s">
        <v>623</v>
      </c>
      <c r="G204" s="13"/>
      <c r="H204" s="186">
        <v>1.6659999999999999</v>
      </c>
      <c r="I204" s="187"/>
      <c r="J204" s="13"/>
      <c r="K204" s="13"/>
      <c r="L204" s="183"/>
      <c r="M204" s="188"/>
      <c r="N204" s="189"/>
      <c r="O204" s="189"/>
      <c r="P204" s="189"/>
      <c r="Q204" s="189"/>
      <c r="R204" s="189"/>
      <c r="S204" s="189"/>
      <c r="T204" s="189"/>
      <c r="U204" s="190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4" t="s">
        <v>129</v>
      </c>
      <c r="AU204" s="184" t="s">
        <v>82</v>
      </c>
      <c r="AV204" s="13" t="s">
        <v>82</v>
      </c>
      <c r="AW204" s="13" t="s">
        <v>34</v>
      </c>
      <c r="AX204" s="13" t="s">
        <v>72</v>
      </c>
      <c r="AY204" s="184" t="s">
        <v>116</v>
      </c>
    </row>
    <row r="205" s="14" customFormat="1">
      <c r="A205" s="14"/>
      <c r="B205" s="202"/>
      <c r="C205" s="14"/>
      <c r="D205" s="176" t="s">
        <v>129</v>
      </c>
      <c r="E205" s="203" t="s">
        <v>3</v>
      </c>
      <c r="F205" s="204" t="s">
        <v>269</v>
      </c>
      <c r="G205" s="14"/>
      <c r="H205" s="205">
        <v>2.4779999999999998</v>
      </c>
      <c r="I205" s="206"/>
      <c r="J205" s="14"/>
      <c r="K205" s="14"/>
      <c r="L205" s="202"/>
      <c r="M205" s="207"/>
      <c r="N205" s="208"/>
      <c r="O205" s="208"/>
      <c r="P205" s="208"/>
      <c r="Q205" s="208"/>
      <c r="R205" s="208"/>
      <c r="S205" s="208"/>
      <c r="T205" s="208"/>
      <c r="U205" s="209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3" t="s">
        <v>129</v>
      </c>
      <c r="AU205" s="203" t="s">
        <v>82</v>
      </c>
      <c r="AV205" s="14" t="s">
        <v>123</v>
      </c>
      <c r="AW205" s="14" t="s">
        <v>34</v>
      </c>
      <c r="AX205" s="14" t="s">
        <v>80</v>
      </c>
      <c r="AY205" s="203" t="s">
        <v>116</v>
      </c>
    </row>
    <row r="206" s="2" customFormat="1" ht="16.5" customHeight="1">
      <c r="A206" s="37"/>
      <c r="B206" s="162"/>
      <c r="C206" s="163" t="s">
        <v>236</v>
      </c>
      <c r="D206" s="163" t="s">
        <v>118</v>
      </c>
      <c r="E206" s="164" t="s">
        <v>624</v>
      </c>
      <c r="F206" s="165" t="s">
        <v>625</v>
      </c>
      <c r="G206" s="166" t="s">
        <v>239</v>
      </c>
      <c r="H206" s="167">
        <v>18.02</v>
      </c>
      <c r="I206" s="168"/>
      <c r="J206" s="169">
        <f>ROUND(I206*H206,2)</f>
        <v>0</v>
      </c>
      <c r="K206" s="165" t="s">
        <v>122</v>
      </c>
      <c r="L206" s="38"/>
      <c r="M206" s="170" t="s">
        <v>3</v>
      </c>
      <c r="N206" s="171" t="s">
        <v>43</v>
      </c>
      <c r="O206" s="71"/>
      <c r="P206" s="172">
        <f>O206*H206</f>
        <v>0</v>
      </c>
      <c r="Q206" s="172">
        <v>0.035099999999999999</v>
      </c>
      <c r="R206" s="172">
        <f>Q206*H206</f>
        <v>0.63250200000000001</v>
      </c>
      <c r="S206" s="172">
        <v>0</v>
      </c>
      <c r="T206" s="172">
        <f>S206*H206</f>
        <v>0</v>
      </c>
      <c r="U206" s="173" t="s">
        <v>3</v>
      </c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74" t="s">
        <v>123</v>
      </c>
      <c r="AT206" s="174" t="s">
        <v>118</v>
      </c>
      <c r="AU206" s="174" t="s">
        <v>82</v>
      </c>
      <c r="AY206" s="18" t="s">
        <v>116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18" t="s">
        <v>80</v>
      </c>
      <c r="BK206" s="175">
        <f>ROUND(I206*H206,2)</f>
        <v>0</v>
      </c>
      <c r="BL206" s="18" t="s">
        <v>123</v>
      </c>
      <c r="BM206" s="174" t="s">
        <v>626</v>
      </c>
    </row>
    <row r="207" s="2" customFormat="1">
      <c r="A207" s="37"/>
      <c r="B207" s="38"/>
      <c r="C207" s="37"/>
      <c r="D207" s="176" t="s">
        <v>125</v>
      </c>
      <c r="E207" s="37"/>
      <c r="F207" s="177" t="s">
        <v>627</v>
      </c>
      <c r="G207" s="37"/>
      <c r="H207" s="37"/>
      <c r="I207" s="178"/>
      <c r="J207" s="37"/>
      <c r="K207" s="37"/>
      <c r="L207" s="38"/>
      <c r="M207" s="179"/>
      <c r="N207" s="180"/>
      <c r="O207" s="71"/>
      <c r="P207" s="71"/>
      <c r="Q207" s="71"/>
      <c r="R207" s="71"/>
      <c r="S207" s="71"/>
      <c r="T207" s="71"/>
      <c r="U207" s="72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125</v>
      </c>
      <c r="AU207" s="18" t="s">
        <v>82</v>
      </c>
    </row>
    <row r="208" s="2" customFormat="1">
      <c r="A208" s="37"/>
      <c r="B208" s="38"/>
      <c r="C208" s="37"/>
      <c r="D208" s="181" t="s">
        <v>127</v>
      </c>
      <c r="E208" s="37"/>
      <c r="F208" s="182" t="s">
        <v>628</v>
      </c>
      <c r="G208" s="37"/>
      <c r="H208" s="37"/>
      <c r="I208" s="178"/>
      <c r="J208" s="37"/>
      <c r="K208" s="37"/>
      <c r="L208" s="38"/>
      <c r="M208" s="179"/>
      <c r="N208" s="180"/>
      <c r="O208" s="71"/>
      <c r="P208" s="71"/>
      <c r="Q208" s="71"/>
      <c r="R208" s="71"/>
      <c r="S208" s="71"/>
      <c r="T208" s="71"/>
      <c r="U208" s="72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127</v>
      </c>
      <c r="AU208" s="18" t="s">
        <v>82</v>
      </c>
    </row>
    <row r="209" s="2" customFormat="1">
      <c r="A209" s="37"/>
      <c r="B209" s="38"/>
      <c r="C209" s="37"/>
      <c r="D209" s="176" t="s">
        <v>142</v>
      </c>
      <c r="E209" s="37"/>
      <c r="F209" s="191" t="s">
        <v>586</v>
      </c>
      <c r="G209" s="37"/>
      <c r="H209" s="37"/>
      <c r="I209" s="178"/>
      <c r="J209" s="37"/>
      <c r="K209" s="37"/>
      <c r="L209" s="38"/>
      <c r="M209" s="179"/>
      <c r="N209" s="180"/>
      <c r="O209" s="71"/>
      <c r="P209" s="71"/>
      <c r="Q209" s="71"/>
      <c r="R209" s="71"/>
      <c r="S209" s="71"/>
      <c r="T209" s="71"/>
      <c r="U209" s="72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8" t="s">
        <v>142</v>
      </c>
      <c r="AU209" s="18" t="s">
        <v>82</v>
      </c>
    </row>
    <row r="210" s="13" customFormat="1">
      <c r="A210" s="13"/>
      <c r="B210" s="183"/>
      <c r="C210" s="13"/>
      <c r="D210" s="176" t="s">
        <v>129</v>
      </c>
      <c r="E210" s="184" t="s">
        <v>3</v>
      </c>
      <c r="F210" s="185" t="s">
        <v>629</v>
      </c>
      <c r="G210" s="13"/>
      <c r="H210" s="186">
        <v>4.0599999999999996</v>
      </c>
      <c r="I210" s="187"/>
      <c r="J210" s="13"/>
      <c r="K210" s="13"/>
      <c r="L210" s="183"/>
      <c r="M210" s="188"/>
      <c r="N210" s="189"/>
      <c r="O210" s="189"/>
      <c r="P210" s="189"/>
      <c r="Q210" s="189"/>
      <c r="R210" s="189"/>
      <c r="S210" s="189"/>
      <c r="T210" s="189"/>
      <c r="U210" s="190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4" t="s">
        <v>129</v>
      </c>
      <c r="AU210" s="184" t="s">
        <v>82</v>
      </c>
      <c r="AV210" s="13" t="s">
        <v>82</v>
      </c>
      <c r="AW210" s="13" t="s">
        <v>34</v>
      </c>
      <c r="AX210" s="13" t="s">
        <v>72</v>
      </c>
      <c r="AY210" s="184" t="s">
        <v>116</v>
      </c>
    </row>
    <row r="211" s="13" customFormat="1">
      <c r="A211" s="13"/>
      <c r="B211" s="183"/>
      <c r="C211" s="13"/>
      <c r="D211" s="176" t="s">
        <v>129</v>
      </c>
      <c r="E211" s="184" t="s">
        <v>3</v>
      </c>
      <c r="F211" s="185" t="s">
        <v>630</v>
      </c>
      <c r="G211" s="13"/>
      <c r="H211" s="186">
        <v>4.7599999999999998</v>
      </c>
      <c r="I211" s="187"/>
      <c r="J211" s="13"/>
      <c r="K211" s="13"/>
      <c r="L211" s="183"/>
      <c r="M211" s="188"/>
      <c r="N211" s="189"/>
      <c r="O211" s="189"/>
      <c r="P211" s="189"/>
      <c r="Q211" s="189"/>
      <c r="R211" s="189"/>
      <c r="S211" s="189"/>
      <c r="T211" s="189"/>
      <c r="U211" s="190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4" t="s">
        <v>129</v>
      </c>
      <c r="AU211" s="184" t="s">
        <v>82</v>
      </c>
      <c r="AV211" s="13" t="s">
        <v>82</v>
      </c>
      <c r="AW211" s="13" t="s">
        <v>34</v>
      </c>
      <c r="AX211" s="13" t="s">
        <v>72</v>
      </c>
      <c r="AY211" s="184" t="s">
        <v>116</v>
      </c>
    </row>
    <row r="212" s="13" customFormat="1">
      <c r="A212" s="13"/>
      <c r="B212" s="183"/>
      <c r="C212" s="13"/>
      <c r="D212" s="176" t="s">
        <v>129</v>
      </c>
      <c r="E212" s="184" t="s">
        <v>3</v>
      </c>
      <c r="F212" s="185" t="s">
        <v>631</v>
      </c>
      <c r="G212" s="13"/>
      <c r="H212" s="186">
        <v>9.1999999999999993</v>
      </c>
      <c r="I212" s="187"/>
      <c r="J212" s="13"/>
      <c r="K212" s="13"/>
      <c r="L212" s="183"/>
      <c r="M212" s="188"/>
      <c r="N212" s="189"/>
      <c r="O212" s="189"/>
      <c r="P212" s="189"/>
      <c r="Q212" s="189"/>
      <c r="R212" s="189"/>
      <c r="S212" s="189"/>
      <c r="T212" s="189"/>
      <c r="U212" s="190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4" t="s">
        <v>129</v>
      </c>
      <c r="AU212" s="184" t="s">
        <v>82</v>
      </c>
      <c r="AV212" s="13" t="s">
        <v>82</v>
      </c>
      <c r="AW212" s="13" t="s">
        <v>34</v>
      </c>
      <c r="AX212" s="13" t="s">
        <v>72</v>
      </c>
      <c r="AY212" s="184" t="s">
        <v>116</v>
      </c>
    </row>
    <row r="213" s="14" customFormat="1">
      <c r="A213" s="14"/>
      <c r="B213" s="202"/>
      <c r="C213" s="14"/>
      <c r="D213" s="176" t="s">
        <v>129</v>
      </c>
      <c r="E213" s="203" t="s">
        <v>3</v>
      </c>
      <c r="F213" s="204" t="s">
        <v>269</v>
      </c>
      <c r="G213" s="14"/>
      <c r="H213" s="205">
        <v>18.02</v>
      </c>
      <c r="I213" s="206"/>
      <c r="J213" s="14"/>
      <c r="K213" s="14"/>
      <c r="L213" s="202"/>
      <c r="M213" s="207"/>
      <c r="N213" s="208"/>
      <c r="O213" s="208"/>
      <c r="P213" s="208"/>
      <c r="Q213" s="208"/>
      <c r="R213" s="208"/>
      <c r="S213" s="208"/>
      <c r="T213" s="208"/>
      <c r="U213" s="209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3" t="s">
        <v>129</v>
      </c>
      <c r="AU213" s="203" t="s">
        <v>82</v>
      </c>
      <c r="AV213" s="14" t="s">
        <v>123</v>
      </c>
      <c r="AW213" s="14" t="s">
        <v>34</v>
      </c>
      <c r="AX213" s="14" t="s">
        <v>80</v>
      </c>
      <c r="AY213" s="203" t="s">
        <v>116</v>
      </c>
    </row>
    <row r="214" s="2" customFormat="1" ht="16.5" customHeight="1">
      <c r="A214" s="37"/>
      <c r="B214" s="162"/>
      <c r="C214" s="163" t="s">
        <v>160</v>
      </c>
      <c r="D214" s="163" t="s">
        <v>118</v>
      </c>
      <c r="E214" s="164" t="s">
        <v>632</v>
      </c>
      <c r="F214" s="165" t="s">
        <v>633</v>
      </c>
      <c r="G214" s="166" t="s">
        <v>147</v>
      </c>
      <c r="H214" s="167">
        <v>1.472</v>
      </c>
      <c r="I214" s="168"/>
      <c r="J214" s="169">
        <f>ROUND(I214*H214,2)</f>
        <v>0</v>
      </c>
      <c r="K214" s="165" t="s">
        <v>122</v>
      </c>
      <c r="L214" s="38"/>
      <c r="M214" s="170" t="s">
        <v>3</v>
      </c>
      <c r="N214" s="171" t="s">
        <v>43</v>
      </c>
      <c r="O214" s="71"/>
      <c r="P214" s="172">
        <f>O214*H214</f>
        <v>0</v>
      </c>
      <c r="Q214" s="172">
        <v>2.7258599999999999</v>
      </c>
      <c r="R214" s="172">
        <f>Q214*H214</f>
        <v>4.0124659199999995</v>
      </c>
      <c r="S214" s="172">
        <v>0</v>
      </c>
      <c r="T214" s="172">
        <f>S214*H214</f>
        <v>0</v>
      </c>
      <c r="U214" s="173" t="s">
        <v>3</v>
      </c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74" t="s">
        <v>123</v>
      </c>
      <c r="AT214" s="174" t="s">
        <v>118</v>
      </c>
      <c r="AU214" s="174" t="s">
        <v>82</v>
      </c>
      <c r="AY214" s="18" t="s">
        <v>116</v>
      </c>
      <c r="BE214" s="175">
        <f>IF(N214="základní",J214,0)</f>
        <v>0</v>
      </c>
      <c r="BF214" s="175">
        <f>IF(N214="snížená",J214,0)</f>
        <v>0</v>
      </c>
      <c r="BG214" s="175">
        <f>IF(N214="zákl. přenesená",J214,0)</f>
        <v>0</v>
      </c>
      <c r="BH214" s="175">
        <f>IF(N214="sníž. přenesená",J214,0)</f>
        <v>0</v>
      </c>
      <c r="BI214" s="175">
        <f>IF(N214="nulová",J214,0)</f>
        <v>0</v>
      </c>
      <c r="BJ214" s="18" t="s">
        <v>80</v>
      </c>
      <c r="BK214" s="175">
        <f>ROUND(I214*H214,2)</f>
        <v>0</v>
      </c>
      <c r="BL214" s="18" t="s">
        <v>123</v>
      </c>
      <c r="BM214" s="174" t="s">
        <v>634</v>
      </c>
    </row>
    <row r="215" s="2" customFormat="1">
      <c r="A215" s="37"/>
      <c r="B215" s="38"/>
      <c r="C215" s="37"/>
      <c r="D215" s="176" t="s">
        <v>125</v>
      </c>
      <c r="E215" s="37"/>
      <c r="F215" s="177" t="s">
        <v>635</v>
      </c>
      <c r="G215" s="37"/>
      <c r="H215" s="37"/>
      <c r="I215" s="178"/>
      <c r="J215" s="37"/>
      <c r="K215" s="37"/>
      <c r="L215" s="38"/>
      <c r="M215" s="179"/>
      <c r="N215" s="180"/>
      <c r="O215" s="71"/>
      <c r="P215" s="71"/>
      <c r="Q215" s="71"/>
      <c r="R215" s="71"/>
      <c r="S215" s="71"/>
      <c r="T215" s="71"/>
      <c r="U215" s="72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125</v>
      </c>
      <c r="AU215" s="18" t="s">
        <v>82</v>
      </c>
    </row>
    <row r="216" s="2" customFormat="1">
      <c r="A216" s="37"/>
      <c r="B216" s="38"/>
      <c r="C216" s="37"/>
      <c r="D216" s="181" t="s">
        <v>127</v>
      </c>
      <c r="E216" s="37"/>
      <c r="F216" s="182" t="s">
        <v>636</v>
      </c>
      <c r="G216" s="37"/>
      <c r="H216" s="37"/>
      <c r="I216" s="178"/>
      <c r="J216" s="37"/>
      <c r="K216" s="37"/>
      <c r="L216" s="38"/>
      <c r="M216" s="179"/>
      <c r="N216" s="180"/>
      <c r="O216" s="71"/>
      <c r="P216" s="71"/>
      <c r="Q216" s="71"/>
      <c r="R216" s="71"/>
      <c r="S216" s="71"/>
      <c r="T216" s="71"/>
      <c r="U216" s="72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127</v>
      </c>
      <c r="AU216" s="18" t="s">
        <v>82</v>
      </c>
    </row>
    <row r="217" s="2" customFormat="1">
      <c r="A217" s="37"/>
      <c r="B217" s="38"/>
      <c r="C217" s="37"/>
      <c r="D217" s="176" t="s">
        <v>142</v>
      </c>
      <c r="E217" s="37"/>
      <c r="F217" s="191" t="s">
        <v>586</v>
      </c>
      <c r="G217" s="37"/>
      <c r="H217" s="37"/>
      <c r="I217" s="178"/>
      <c r="J217" s="37"/>
      <c r="K217" s="37"/>
      <c r="L217" s="38"/>
      <c r="M217" s="179"/>
      <c r="N217" s="180"/>
      <c r="O217" s="71"/>
      <c r="P217" s="71"/>
      <c r="Q217" s="71"/>
      <c r="R217" s="71"/>
      <c r="S217" s="71"/>
      <c r="T217" s="71"/>
      <c r="U217" s="72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8" t="s">
        <v>142</v>
      </c>
      <c r="AU217" s="18" t="s">
        <v>82</v>
      </c>
    </row>
    <row r="218" s="13" customFormat="1">
      <c r="A218" s="13"/>
      <c r="B218" s="183"/>
      <c r="C218" s="13"/>
      <c r="D218" s="176" t="s">
        <v>129</v>
      </c>
      <c r="E218" s="184" t="s">
        <v>3</v>
      </c>
      <c r="F218" s="185" t="s">
        <v>637</v>
      </c>
      <c r="G218" s="13"/>
      <c r="H218" s="186">
        <v>1.472</v>
      </c>
      <c r="I218" s="187"/>
      <c r="J218" s="13"/>
      <c r="K218" s="13"/>
      <c r="L218" s="183"/>
      <c r="M218" s="188"/>
      <c r="N218" s="189"/>
      <c r="O218" s="189"/>
      <c r="P218" s="189"/>
      <c r="Q218" s="189"/>
      <c r="R218" s="189"/>
      <c r="S218" s="189"/>
      <c r="T218" s="189"/>
      <c r="U218" s="190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4" t="s">
        <v>129</v>
      </c>
      <c r="AU218" s="184" t="s">
        <v>82</v>
      </c>
      <c r="AV218" s="13" t="s">
        <v>82</v>
      </c>
      <c r="AW218" s="13" t="s">
        <v>34</v>
      </c>
      <c r="AX218" s="13" t="s">
        <v>80</v>
      </c>
      <c r="AY218" s="184" t="s">
        <v>116</v>
      </c>
    </row>
    <row r="219" s="2" customFormat="1" ht="16.5" customHeight="1">
      <c r="A219" s="37"/>
      <c r="B219" s="162"/>
      <c r="C219" s="163" t="s">
        <v>488</v>
      </c>
      <c r="D219" s="163" t="s">
        <v>118</v>
      </c>
      <c r="E219" s="164" t="s">
        <v>638</v>
      </c>
      <c r="F219" s="165" t="s">
        <v>639</v>
      </c>
      <c r="G219" s="166" t="s">
        <v>147</v>
      </c>
      <c r="H219" s="167">
        <v>1.3799999999999999</v>
      </c>
      <c r="I219" s="168"/>
      <c r="J219" s="169">
        <f>ROUND(I219*H219,2)</f>
        <v>0</v>
      </c>
      <c r="K219" s="165" t="s">
        <v>122</v>
      </c>
      <c r="L219" s="38"/>
      <c r="M219" s="170" t="s">
        <v>3</v>
      </c>
      <c r="N219" s="171" t="s">
        <v>43</v>
      </c>
      <c r="O219" s="71"/>
      <c r="P219" s="172">
        <f>O219*H219</f>
        <v>0</v>
      </c>
      <c r="Q219" s="172">
        <v>1.9967999999999999</v>
      </c>
      <c r="R219" s="172">
        <f>Q219*H219</f>
        <v>2.7555839999999998</v>
      </c>
      <c r="S219" s="172">
        <v>0</v>
      </c>
      <c r="T219" s="172">
        <f>S219*H219</f>
        <v>0</v>
      </c>
      <c r="U219" s="173" t="s">
        <v>3</v>
      </c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74" t="s">
        <v>123</v>
      </c>
      <c r="AT219" s="174" t="s">
        <v>118</v>
      </c>
      <c r="AU219" s="174" t="s">
        <v>82</v>
      </c>
      <c r="AY219" s="18" t="s">
        <v>116</v>
      </c>
      <c r="BE219" s="175">
        <f>IF(N219="základní",J219,0)</f>
        <v>0</v>
      </c>
      <c r="BF219" s="175">
        <f>IF(N219="snížená",J219,0)</f>
        <v>0</v>
      </c>
      <c r="BG219" s="175">
        <f>IF(N219="zákl. přenesená",J219,0)</f>
        <v>0</v>
      </c>
      <c r="BH219" s="175">
        <f>IF(N219="sníž. přenesená",J219,0)</f>
        <v>0</v>
      </c>
      <c r="BI219" s="175">
        <f>IF(N219="nulová",J219,0)</f>
        <v>0</v>
      </c>
      <c r="BJ219" s="18" t="s">
        <v>80</v>
      </c>
      <c r="BK219" s="175">
        <f>ROUND(I219*H219,2)</f>
        <v>0</v>
      </c>
      <c r="BL219" s="18" t="s">
        <v>123</v>
      </c>
      <c r="BM219" s="174" t="s">
        <v>640</v>
      </c>
    </row>
    <row r="220" s="2" customFormat="1">
      <c r="A220" s="37"/>
      <c r="B220" s="38"/>
      <c r="C220" s="37"/>
      <c r="D220" s="176" t="s">
        <v>125</v>
      </c>
      <c r="E220" s="37"/>
      <c r="F220" s="177" t="s">
        <v>641</v>
      </c>
      <c r="G220" s="37"/>
      <c r="H220" s="37"/>
      <c r="I220" s="178"/>
      <c r="J220" s="37"/>
      <c r="K220" s="37"/>
      <c r="L220" s="38"/>
      <c r="M220" s="179"/>
      <c r="N220" s="180"/>
      <c r="O220" s="71"/>
      <c r="P220" s="71"/>
      <c r="Q220" s="71"/>
      <c r="R220" s="71"/>
      <c r="S220" s="71"/>
      <c r="T220" s="71"/>
      <c r="U220" s="72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125</v>
      </c>
      <c r="AU220" s="18" t="s">
        <v>82</v>
      </c>
    </row>
    <row r="221" s="2" customFormat="1">
      <c r="A221" s="37"/>
      <c r="B221" s="38"/>
      <c r="C221" s="37"/>
      <c r="D221" s="181" t="s">
        <v>127</v>
      </c>
      <c r="E221" s="37"/>
      <c r="F221" s="182" t="s">
        <v>642</v>
      </c>
      <c r="G221" s="37"/>
      <c r="H221" s="37"/>
      <c r="I221" s="178"/>
      <c r="J221" s="37"/>
      <c r="K221" s="37"/>
      <c r="L221" s="38"/>
      <c r="M221" s="179"/>
      <c r="N221" s="180"/>
      <c r="O221" s="71"/>
      <c r="P221" s="71"/>
      <c r="Q221" s="71"/>
      <c r="R221" s="71"/>
      <c r="S221" s="71"/>
      <c r="T221" s="71"/>
      <c r="U221" s="72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8" t="s">
        <v>127</v>
      </c>
      <c r="AU221" s="18" t="s">
        <v>82</v>
      </c>
    </row>
    <row r="222" s="2" customFormat="1">
      <c r="A222" s="37"/>
      <c r="B222" s="38"/>
      <c r="C222" s="37"/>
      <c r="D222" s="176" t="s">
        <v>142</v>
      </c>
      <c r="E222" s="37"/>
      <c r="F222" s="191" t="s">
        <v>586</v>
      </c>
      <c r="G222" s="37"/>
      <c r="H222" s="37"/>
      <c r="I222" s="178"/>
      <c r="J222" s="37"/>
      <c r="K222" s="37"/>
      <c r="L222" s="38"/>
      <c r="M222" s="179"/>
      <c r="N222" s="180"/>
      <c r="O222" s="71"/>
      <c r="P222" s="71"/>
      <c r="Q222" s="71"/>
      <c r="R222" s="71"/>
      <c r="S222" s="71"/>
      <c r="T222" s="71"/>
      <c r="U222" s="72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142</v>
      </c>
      <c r="AU222" s="18" t="s">
        <v>82</v>
      </c>
    </row>
    <row r="223" s="13" customFormat="1">
      <c r="A223" s="13"/>
      <c r="B223" s="183"/>
      <c r="C223" s="13"/>
      <c r="D223" s="176" t="s">
        <v>129</v>
      </c>
      <c r="E223" s="184" t="s">
        <v>3</v>
      </c>
      <c r="F223" s="185" t="s">
        <v>643</v>
      </c>
      <c r="G223" s="13"/>
      <c r="H223" s="186">
        <v>1.3799999999999999</v>
      </c>
      <c r="I223" s="187"/>
      <c r="J223" s="13"/>
      <c r="K223" s="13"/>
      <c r="L223" s="183"/>
      <c r="M223" s="188"/>
      <c r="N223" s="189"/>
      <c r="O223" s="189"/>
      <c r="P223" s="189"/>
      <c r="Q223" s="189"/>
      <c r="R223" s="189"/>
      <c r="S223" s="189"/>
      <c r="T223" s="189"/>
      <c r="U223" s="190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4" t="s">
        <v>129</v>
      </c>
      <c r="AU223" s="184" t="s">
        <v>82</v>
      </c>
      <c r="AV223" s="13" t="s">
        <v>82</v>
      </c>
      <c r="AW223" s="13" t="s">
        <v>34</v>
      </c>
      <c r="AX223" s="13" t="s">
        <v>80</v>
      </c>
      <c r="AY223" s="184" t="s">
        <v>116</v>
      </c>
    </row>
    <row r="224" s="2" customFormat="1" ht="16.5" customHeight="1">
      <c r="A224" s="37"/>
      <c r="B224" s="162"/>
      <c r="C224" s="163" t="s">
        <v>343</v>
      </c>
      <c r="D224" s="163" t="s">
        <v>118</v>
      </c>
      <c r="E224" s="164" t="s">
        <v>644</v>
      </c>
      <c r="F224" s="165" t="s">
        <v>645</v>
      </c>
      <c r="G224" s="166" t="s">
        <v>147</v>
      </c>
      <c r="H224" s="167">
        <v>1.3799999999999999</v>
      </c>
      <c r="I224" s="168"/>
      <c r="J224" s="169">
        <f>ROUND(I224*H224,2)</f>
        <v>0</v>
      </c>
      <c r="K224" s="165" t="s">
        <v>122</v>
      </c>
      <c r="L224" s="38"/>
      <c r="M224" s="170" t="s">
        <v>3</v>
      </c>
      <c r="N224" s="171" t="s">
        <v>43</v>
      </c>
      <c r="O224" s="71"/>
      <c r="P224" s="172">
        <f>O224*H224</f>
        <v>0</v>
      </c>
      <c r="Q224" s="172">
        <v>2.5897399999999999</v>
      </c>
      <c r="R224" s="172">
        <f>Q224*H224</f>
        <v>3.5738411999999995</v>
      </c>
      <c r="S224" s="172">
        <v>0</v>
      </c>
      <c r="T224" s="172">
        <f>S224*H224</f>
        <v>0</v>
      </c>
      <c r="U224" s="173" t="s">
        <v>3</v>
      </c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74" t="s">
        <v>123</v>
      </c>
      <c r="AT224" s="174" t="s">
        <v>118</v>
      </c>
      <c r="AU224" s="174" t="s">
        <v>82</v>
      </c>
      <c r="AY224" s="18" t="s">
        <v>116</v>
      </c>
      <c r="BE224" s="175">
        <f>IF(N224="základní",J224,0)</f>
        <v>0</v>
      </c>
      <c r="BF224" s="175">
        <f>IF(N224="snížená",J224,0)</f>
        <v>0</v>
      </c>
      <c r="BG224" s="175">
        <f>IF(N224="zákl. přenesená",J224,0)</f>
        <v>0</v>
      </c>
      <c r="BH224" s="175">
        <f>IF(N224="sníž. přenesená",J224,0)</f>
        <v>0</v>
      </c>
      <c r="BI224" s="175">
        <f>IF(N224="nulová",J224,0)</f>
        <v>0</v>
      </c>
      <c r="BJ224" s="18" t="s">
        <v>80</v>
      </c>
      <c r="BK224" s="175">
        <f>ROUND(I224*H224,2)</f>
        <v>0</v>
      </c>
      <c r="BL224" s="18" t="s">
        <v>123</v>
      </c>
      <c r="BM224" s="174" t="s">
        <v>646</v>
      </c>
    </row>
    <row r="225" s="2" customFormat="1">
      <c r="A225" s="37"/>
      <c r="B225" s="38"/>
      <c r="C225" s="37"/>
      <c r="D225" s="176" t="s">
        <v>125</v>
      </c>
      <c r="E225" s="37"/>
      <c r="F225" s="177" t="s">
        <v>647</v>
      </c>
      <c r="G225" s="37"/>
      <c r="H225" s="37"/>
      <c r="I225" s="178"/>
      <c r="J225" s="37"/>
      <c r="K225" s="37"/>
      <c r="L225" s="38"/>
      <c r="M225" s="179"/>
      <c r="N225" s="180"/>
      <c r="O225" s="71"/>
      <c r="P225" s="71"/>
      <c r="Q225" s="71"/>
      <c r="R225" s="71"/>
      <c r="S225" s="71"/>
      <c r="T225" s="71"/>
      <c r="U225" s="72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125</v>
      </c>
      <c r="AU225" s="18" t="s">
        <v>82</v>
      </c>
    </row>
    <row r="226" s="2" customFormat="1">
      <c r="A226" s="37"/>
      <c r="B226" s="38"/>
      <c r="C226" s="37"/>
      <c r="D226" s="181" t="s">
        <v>127</v>
      </c>
      <c r="E226" s="37"/>
      <c r="F226" s="182" t="s">
        <v>648</v>
      </c>
      <c r="G226" s="37"/>
      <c r="H226" s="37"/>
      <c r="I226" s="178"/>
      <c r="J226" s="37"/>
      <c r="K226" s="37"/>
      <c r="L226" s="38"/>
      <c r="M226" s="179"/>
      <c r="N226" s="180"/>
      <c r="O226" s="71"/>
      <c r="P226" s="71"/>
      <c r="Q226" s="71"/>
      <c r="R226" s="71"/>
      <c r="S226" s="71"/>
      <c r="T226" s="71"/>
      <c r="U226" s="72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127</v>
      </c>
      <c r="AU226" s="18" t="s">
        <v>82</v>
      </c>
    </row>
    <row r="227" s="2" customFormat="1">
      <c r="A227" s="37"/>
      <c r="B227" s="38"/>
      <c r="C227" s="37"/>
      <c r="D227" s="176" t="s">
        <v>142</v>
      </c>
      <c r="E227" s="37"/>
      <c r="F227" s="191" t="s">
        <v>586</v>
      </c>
      <c r="G227" s="37"/>
      <c r="H227" s="37"/>
      <c r="I227" s="178"/>
      <c r="J227" s="37"/>
      <c r="K227" s="37"/>
      <c r="L227" s="38"/>
      <c r="M227" s="179"/>
      <c r="N227" s="180"/>
      <c r="O227" s="71"/>
      <c r="P227" s="71"/>
      <c r="Q227" s="71"/>
      <c r="R227" s="71"/>
      <c r="S227" s="71"/>
      <c r="T227" s="71"/>
      <c r="U227" s="72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142</v>
      </c>
      <c r="AU227" s="18" t="s">
        <v>82</v>
      </c>
    </row>
    <row r="228" s="2" customFormat="1" ht="16.5" customHeight="1">
      <c r="A228" s="37"/>
      <c r="B228" s="162"/>
      <c r="C228" s="163" t="s">
        <v>379</v>
      </c>
      <c r="D228" s="163" t="s">
        <v>118</v>
      </c>
      <c r="E228" s="164" t="s">
        <v>649</v>
      </c>
      <c r="F228" s="165" t="s">
        <v>650</v>
      </c>
      <c r="G228" s="166" t="s">
        <v>147</v>
      </c>
      <c r="H228" s="167">
        <v>2.3799999999999999</v>
      </c>
      <c r="I228" s="168"/>
      <c r="J228" s="169">
        <f>ROUND(I228*H228,2)</f>
        <v>0</v>
      </c>
      <c r="K228" s="165" t="s">
        <v>122</v>
      </c>
      <c r="L228" s="38"/>
      <c r="M228" s="170" t="s">
        <v>3</v>
      </c>
      <c r="N228" s="171" t="s">
        <v>43</v>
      </c>
      <c r="O228" s="71"/>
      <c r="P228" s="172">
        <f>O228*H228</f>
        <v>0</v>
      </c>
      <c r="Q228" s="172">
        <v>0</v>
      </c>
      <c r="R228" s="172">
        <f>Q228*H228</f>
        <v>0</v>
      </c>
      <c r="S228" s="172">
        <v>1.8</v>
      </c>
      <c r="T228" s="172">
        <f>S228*H228</f>
        <v>4.2839999999999998</v>
      </c>
      <c r="U228" s="173" t="s">
        <v>3</v>
      </c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74" t="s">
        <v>123</v>
      </c>
      <c r="AT228" s="174" t="s">
        <v>118</v>
      </c>
      <c r="AU228" s="174" t="s">
        <v>82</v>
      </c>
      <c r="AY228" s="18" t="s">
        <v>116</v>
      </c>
      <c r="BE228" s="175">
        <f>IF(N228="základní",J228,0)</f>
        <v>0</v>
      </c>
      <c r="BF228" s="175">
        <f>IF(N228="snížená",J228,0)</f>
        <v>0</v>
      </c>
      <c r="BG228" s="175">
        <f>IF(N228="zákl. přenesená",J228,0)</f>
        <v>0</v>
      </c>
      <c r="BH228" s="175">
        <f>IF(N228="sníž. přenesená",J228,0)</f>
        <v>0</v>
      </c>
      <c r="BI228" s="175">
        <f>IF(N228="nulová",J228,0)</f>
        <v>0</v>
      </c>
      <c r="BJ228" s="18" t="s">
        <v>80</v>
      </c>
      <c r="BK228" s="175">
        <f>ROUND(I228*H228,2)</f>
        <v>0</v>
      </c>
      <c r="BL228" s="18" t="s">
        <v>123</v>
      </c>
      <c r="BM228" s="174" t="s">
        <v>651</v>
      </c>
    </row>
    <row r="229" s="2" customFormat="1">
      <c r="A229" s="37"/>
      <c r="B229" s="38"/>
      <c r="C229" s="37"/>
      <c r="D229" s="176" t="s">
        <v>125</v>
      </c>
      <c r="E229" s="37"/>
      <c r="F229" s="177" t="s">
        <v>652</v>
      </c>
      <c r="G229" s="37"/>
      <c r="H229" s="37"/>
      <c r="I229" s="178"/>
      <c r="J229" s="37"/>
      <c r="K229" s="37"/>
      <c r="L229" s="38"/>
      <c r="M229" s="179"/>
      <c r="N229" s="180"/>
      <c r="O229" s="71"/>
      <c r="P229" s="71"/>
      <c r="Q229" s="71"/>
      <c r="R229" s="71"/>
      <c r="S229" s="71"/>
      <c r="T229" s="71"/>
      <c r="U229" s="72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125</v>
      </c>
      <c r="AU229" s="18" t="s">
        <v>82</v>
      </c>
    </row>
    <row r="230" s="2" customFormat="1">
      <c r="A230" s="37"/>
      <c r="B230" s="38"/>
      <c r="C230" s="37"/>
      <c r="D230" s="181" t="s">
        <v>127</v>
      </c>
      <c r="E230" s="37"/>
      <c r="F230" s="182" t="s">
        <v>653</v>
      </c>
      <c r="G230" s="37"/>
      <c r="H230" s="37"/>
      <c r="I230" s="178"/>
      <c r="J230" s="37"/>
      <c r="K230" s="37"/>
      <c r="L230" s="38"/>
      <c r="M230" s="179"/>
      <c r="N230" s="180"/>
      <c r="O230" s="71"/>
      <c r="P230" s="71"/>
      <c r="Q230" s="71"/>
      <c r="R230" s="71"/>
      <c r="S230" s="71"/>
      <c r="T230" s="71"/>
      <c r="U230" s="72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127</v>
      </c>
      <c r="AU230" s="18" t="s">
        <v>82</v>
      </c>
    </row>
    <row r="231" s="2" customFormat="1">
      <c r="A231" s="37"/>
      <c r="B231" s="38"/>
      <c r="C231" s="37"/>
      <c r="D231" s="176" t="s">
        <v>142</v>
      </c>
      <c r="E231" s="37"/>
      <c r="F231" s="191" t="s">
        <v>586</v>
      </c>
      <c r="G231" s="37"/>
      <c r="H231" s="37"/>
      <c r="I231" s="178"/>
      <c r="J231" s="37"/>
      <c r="K231" s="37"/>
      <c r="L231" s="38"/>
      <c r="M231" s="179"/>
      <c r="N231" s="180"/>
      <c r="O231" s="71"/>
      <c r="P231" s="71"/>
      <c r="Q231" s="71"/>
      <c r="R231" s="71"/>
      <c r="S231" s="71"/>
      <c r="T231" s="71"/>
      <c r="U231" s="72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142</v>
      </c>
      <c r="AU231" s="18" t="s">
        <v>82</v>
      </c>
    </row>
    <row r="232" s="13" customFormat="1">
      <c r="A232" s="13"/>
      <c r="B232" s="183"/>
      <c r="C232" s="13"/>
      <c r="D232" s="176" t="s">
        <v>129</v>
      </c>
      <c r="E232" s="184" t="s">
        <v>3</v>
      </c>
      <c r="F232" s="185" t="s">
        <v>654</v>
      </c>
      <c r="G232" s="13"/>
      <c r="H232" s="186">
        <v>1.3600000000000001</v>
      </c>
      <c r="I232" s="187"/>
      <c r="J232" s="13"/>
      <c r="K232" s="13"/>
      <c r="L232" s="183"/>
      <c r="M232" s="188"/>
      <c r="N232" s="189"/>
      <c r="O232" s="189"/>
      <c r="P232" s="189"/>
      <c r="Q232" s="189"/>
      <c r="R232" s="189"/>
      <c r="S232" s="189"/>
      <c r="T232" s="189"/>
      <c r="U232" s="190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4" t="s">
        <v>129</v>
      </c>
      <c r="AU232" s="184" t="s">
        <v>82</v>
      </c>
      <c r="AV232" s="13" t="s">
        <v>82</v>
      </c>
      <c r="AW232" s="13" t="s">
        <v>34</v>
      </c>
      <c r="AX232" s="13" t="s">
        <v>72</v>
      </c>
      <c r="AY232" s="184" t="s">
        <v>116</v>
      </c>
    </row>
    <row r="233" s="13" customFormat="1">
      <c r="A233" s="13"/>
      <c r="B233" s="183"/>
      <c r="C233" s="13"/>
      <c r="D233" s="176" t="s">
        <v>129</v>
      </c>
      <c r="E233" s="184" t="s">
        <v>3</v>
      </c>
      <c r="F233" s="185" t="s">
        <v>655</v>
      </c>
      <c r="G233" s="13"/>
      <c r="H233" s="186">
        <v>1.02</v>
      </c>
      <c r="I233" s="187"/>
      <c r="J233" s="13"/>
      <c r="K233" s="13"/>
      <c r="L233" s="183"/>
      <c r="M233" s="188"/>
      <c r="N233" s="189"/>
      <c r="O233" s="189"/>
      <c r="P233" s="189"/>
      <c r="Q233" s="189"/>
      <c r="R233" s="189"/>
      <c r="S233" s="189"/>
      <c r="T233" s="189"/>
      <c r="U233" s="190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4" t="s">
        <v>129</v>
      </c>
      <c r="AU233" s="184" t="s">
        <v>82</v>
      </c>
      <c r="AV233" s="13" t="s">
        <v>82</v>
      </c>
      <c r="AW233" s="13" t="s">
        <v>34</v>
      </c>
      <c r="AX233" s="13" t="s">
        <v>72</v>
      </c>
      <c r="AY233" s="184" t="s">
        <v>116</v>
      </c>
    </row>
    <row r="234" s="14" customFormat="1">
      <c r="A234" s="14"/>
      <c r="B234" s="202"/>
      <c r="C234" s="14"/>
      <c r="D234" s="176" t="s">
        <v>129</v>
      </c>
      <c r="E234" s="203" t="s">
        <v>3</v>
      </c>
      <c r="F234" s="204" t="s">
        <v>269</v>
      </c>
      <c r="G234" s="14"/>
      <c r="H234" s="205">
        <v>2.3799999999999999</v>
      </c>
      <c r="I234" s="206"/>
      <c r="J234" s="14"/>
      <c r="K234" s="14"/>
      <c r="L234" s="202"/>
      <c r="M234" s="207"/>
      <c r="N234" s="208"/>
      <c r="O234" s="208"/>
      <c r="P234" s="208"/>
      <c r="Q234" s="208"/>
      <c r="R234" s="208"/>
      <c r="S234" s="208"/>
      <c r="T234" s="208"/>
      <c r="U234" s="209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3" t="s">
        <v>129</v>
      </c>
      <c r="AU234" s="203" t="s">
        <v>82</v>
      </c>
      <c r="AV234" s="14" t="s">
        <v>123</v>
      </c>
      <c r="AW234" s="14" t="s">
        <v>34</v>
      </c>
      <c r="AX234" s="14" t="s">
        <v>80</v>
      </c>
      <c r="AY234" s="203" t="s">
        <v>116</v>
      </c>
    </row>
    <row r="235" s="2" customFormat="1" ht="16.5" customHeight="1">
      <c r="A235" s="37"/>
      <c r="B235" s="162"/>
      <c r="C235" s="163" t="s">
        <v>437</v>
      </c>
      <c r="D235" s="163" t="s">
        <v>118</v>
      </c>
      <c r="E235" s="164" t="s">
        <v>348</v>
      </c>
      <c r="F235" s="165" t="s">
        <v>349</v>
      </c>
      <c r="G235" s="166" t="s">
        <v>350</v>
      </c>
      <c r="H235" s="167">
        <v>35.283999999999999</v>
      </c>
      <c r="I235" s="168"/>
      <c r="J235" s="169">
        <f>ROUND(I235*H235,2)</f>
        <v>0</v>
      </c>
      <c r="K235" s="165" t="s">
        <v>122</v>
      </c>
      <c r="L235" s="38"/>
      <c r="M235" s="170" t="s">
        <v>3</v>
      </c>
      <c r="N235" s="171" t="s">
        <v>43</v>
      </c>
      <c r="O235" s="71"/>
      <c r="P235" s="172">
        <f>O235*H235</f>
        <v>0</v>
      </c>
      <c r="Q235" s="172">
        <v>0</v>
      </c>
      <c r="R235" s="172">
        <f>Q235*H235</f>
        <v>0</v>
      </c>
      <c r="S235" s="172">
        <v>0</v>
      </c>
      <c r="T235" s="172">
        <f>S235*H235</f>
        <v>0</v>
      </c>
      <c r="U235" s="173" t="s">
        <v>3</v>
      </c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74" t="s">
        <v>123</v>
      </c>
      <c r="AT235" s="174" t="s">
        <v>118</v>
      </c>
      <c r="AU235" s="174" t="s">
        <v>82</v>
      </c>
      <c r="AY235" s="18" t="s">
        <v>116</v>
      </c>
      <c r="BE235" s="175">
        <f>IF(N235="základní",J235,0)</f>
        <v>0</v>
      </c>
      <c r="BF235" s="175">
        <f>IF(N235="snížená",J235,0)</f>
        <v>0</v>
      </c>
      <c r="BG235" s="175">
        <f>IF(N235="zákl. přenesená",J235,0)</f>
        <v>0</v>
      </c>
      <c r="BH235" s="175">
        <f>IF(N235="sníž. přenesená",J235,0)</f>
        <v>0</v>
      </c>
      <c r="BI235" s="175">
        <f>IF(N235="nulová",J235,0)</f>
        <v>0</v>
      </c>
      <c r="BJ235" s="18" t="s">
        <v>80</v>
      </c>
      <c r="BK235" s="175">
        <f>ROUND(I235*H235,2)</f>
        <v>0</v>
      </c>
      <c r="BL235" s="18" t="s">
        <v>123</v>
      </c>
      <c r="BM235" s="174" t="s">
        <v>656</v>
      </c>
    </row>
    <row r="236" s="2" customFormat="1">
      <c r="A236" s="37"/>
      <c r="B236" s="38"/>
      <c r="C236" s="37"/>
      <c r="D236" s="176" t="s">
        <v>125</v>
      </c>
      <c r="E236" s="37"/>
      <c r="F236" s="177" t="s">
        <v>352</v>
      </c>
      <c r="G236" s="37"/>
      <c r="H236" s="37"/>
      <c r="I236" s="178"/>
      <c r="J236" s="37"/>
      <c r="K236" s="37"/>
      <c r="L236" s="38"/>
      <c r="M236" s="179"/>
      <c r="N236" s="180"/>
      <c r="O236" s="71"/>
      <c r="P236" s="71"/>
      <c r="Q236" s="71"/>
      <c r="R236" s="71"/>
      <c r="S236" s="71"/>
      <c r="T236" s="71"/>
      <c r="U236" s="72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125</v>
      </c>
      <c r="AU236" s="18" t="s">
        <v>82</v>
      </c>
    </row>
    <row r="237" s="2" customFormat="1">
      <c r="A237" s="37"/>
      <c r="B237" s="38"/>
      <c r="C237" s="37"/>
      <c r="D237" s="181" t="s">
        <v>127</v>
      </c>
      <c r="E237" s="37"/>
      <c r="F237" s="182" t="s">
        <v>353</v>
      </c>
      <c r="G237" s="37"/>
      <c r="H237" s="37"/>
      <c r="I237" s="178"/>
      <c r="J237" s="37"/>
      <c r="K237" s="37"/>
      <c r="L237" s="38"/>
      <c r="M237" s="179"/>
      <c r="N237" s="180"/>
      <c r="O237" s="71"/>
      <c r="P237" s="71"/>
      <c r="Q237" s="71"/>
      <c r="R237" s="71"/>
      <c r="S237" s="71"/>
      <c r="T237" s="71"/>
      <c r="U237" s="72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127</v>
      </c>
      <c r="AU237" s="18" t="s">
        <v>82</v>
      </c>
    </row>
    <row r="238" s="2" customFormat="1" ht="24.15" customHeight="1">
      <c r="A238" s="37"/>
      <c r="B238" s="162"/>
      <c r="C238" s="163" t="s">
        <v>455</v>
      </c>
      <c r="D238" s="163" t="s">
        <v>118</v>
      </c>
      <c r="E238" s="164" t="s">
        <v>402</v>
      </c>
      <c r="F238" s="165" t="s">
        <v>403</v>
      </c>
      <c r="G238" s="166" t="s">
        <v>350</v>
      </c>
      <c r="H238" s="167">
        <v>5.8230000000000004</v>
      </c>
      <c r="I238" s="168"/>
      <c r="J238" s="169">
        <f>ROUND(I238*H238,2)</f>
        <v>0</v>
      </c>
      <c r="K238" s="165" t="s">
        <v>3</v>
      </c>
      <c r="L238" s="38"/>
      <c r="M238" s="170" t="s">
        <v>3</v>
      </c>
      <c r="N238" s="171" t="s">
        <v>43</v>
      </c>
      <c r="O238" s="71"/>
      <c r="P238" s="172">
        <f>O238*H238</f>
        <v>0</v>
      </c>
      <c r="Q238" s="172">
        <v>0</v>
      </c>
      <c r="R238" s="172">
        <f>Q238*H238</f>
        <v>0</v>
      </c>
      <c r="S238" s="172">
        <v>0</v>
      </c>
      <c r="T238" s="172">
        <f>S238*H238</f>
        <v>0</v>
      </c>
      <c r="U238" s="173" t="s">
        <v>3</v>
      </c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74" t="s">
        <v>123</v>
      </c>
      <c r="AT238" s="174" t="s">
        <v>118</v>
      </c>
      <c r="AU238" s="174" t="s">
        <v>82</v>
      </c>
      <c r="AY238" s="18" t="s">
        <v>116</v>
      </c>
      <c r="BE238" s="175">
        <f>IF(N238="základní",J238,0)</f>
        <v>0</v>
      </c>
      <c r="BF238" s="175">
        <f>IF(N238="snížená",J238,0)</f>
        <v>0</v>
      </c>
      <c r="BG238" s="175">
        <f>IF(N238="zákl. přenesená",J238,0)</f>
        <v>0</v>
      </c>
      <c r="BH238" s="175">
        <f>IF(N238="sníž. přenesená",J238,0)</f>
        <v>0</v>
      </c>
      <c r="BI238" s="175">
        <f>IF(N238="nulová",J238,0)</f>
        <v>0</v>
      </c>
      <c r="BJ238" s="18" t="s">
        <v>80</v>
      </c>
      <c r="BK238" s="175">
        <f>ROUND(I238*H238,2)</f>
        <v>0</v>
      </c>
      <c r="BL238" s="18" t="s">
        <v>123</v>
      </c>
      <c r="BM238" s="174" t="s">
        <v>657</v>
      </c>
    </row>
    <row r="239" s="2" customFormat="1">
      <c r="A239" s="37"/>
      <c r="B239" s="38"/>
      <c r="C239" s="37"/>
      <c r="D239" s="176" t="s">
        <v>125</v>
      </c>
      <c r="E239" s="37"/>
      <c r="F239" s="177" t="s">
        <v>405</v>
      </c>
      <c r="G239" s="37"/>
      <c r="H239" s="37"/>
      <c r="I239" s="178"/>
      <c r="J239" s="37"/>
      <c r="K239" s="37"/>
      <c r="L239" s="38"/>
      <c r="M239" s="179"/>
      <c r="N239" s="180"/>
      <c r="O239" s="71"/>
      <c r="P239" s="71"/>
      <c r="Q239" s="71"/>
      <c r="R239" s="71"/>
      <c r="S239" s="71"/>
      <c r="T239" s="71"/>
      <c r="U239" s="72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8" t="s">
        <v>125</v>
      </c>
      <c r="AU239" s="18" t="s">
        <v>82</v>
      </c>
    </row>
    <row r="240" s="2" customFormat="1">
      <c r="A240" s="37"/>
      <c r="B240" s="38"/>
      <c r="C240" s="37"/>
      <c r="D240" s="176" t="s">
        <v>142</v>
      </c>
      <c r="E240" s="37"/>
      <c r="F240" s="191" t="s">
        <v>406</v>
      </c>
      <c r="G240" s="37"/>
      <c r="H240" s="37"/>
      <c r="I240" s="178"/>
      <c r="J240" s="37"/>
      <c r="K240" s="37"/>
      <c r="L240" s="38"/>
      <c r="M240" s="179"/>
      <c r="N240" s="180"/>
      <c r="O240" s="71"/>
      <c r="P240" s="71"/>
      <c r="Q240" s="71"/>
      <c r="R240" s="71"/>
      <c r="S240" s="71"/>
      <c r="T240" s="71"/>
      <c r="U240" s="72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8" t="s">
        <v>142</v>
      </c>
      <c r="AU240" s="18" t="s">
        <v>82</v>
      </c>
    </row>
    <row r="241" s="13" customFormat="1">
      <c r="A241" s="13"/>
      <c r="B241" s="183"/>
      <c r="C241" s="13"/>
      <c r="D241" s="176" t="s">
        <v>129</v>
      </c>
      <c r="E241" s="184" t="s">
        <v>3</v>
      </c>
      <c r="F241" s="185" t="s">
        <v>658</v>
      </c>
      <c r="G241" s="13"/>
      <c r="H241" s="186">
        <v>5.8230000000000004</v>
      </c>
      <c r="I241" s="187"/>
      <c r="J241" s="13"/>
      <c r="K241" s="13"/>
      <c r="L241" s="183"/>
      <c r="M241" s="188"/>
      <c r="N241" s="189"/>
      <c r="O241" s="189"/>
      <c r="P241" s="189"/>
      <c r="Q241" s="189"/>
      <c r="R241" s="189"/>
      <c r="S241" s="189"/>
      <c r="T241" s="189"/>
      <c r="U241" s="190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4" t="s">
        <v>129</v>
      </c>
      <c r="AU241" s="184" t="s">
        <v>82</v>
      </c>
      <c r="AV241" s="13" t="s">
        <v>82</v>
      </c>
      <c r="AW241" s="13" t="s">
        <v>34</v>
      </c>
      <c r="AX241" s="13" t="s">
        <v>80</v>
      </c>
      <c r="AY241" s="184" t="s">
        <v>116</v>
      </c>
    </row>
    <row r="242" s="2" customFormat="1" ht="16.5" customHeight="1">
      <c r="A242" s="37"/>
      <c r="B242" s="162"/>
      <c r="C242" s="163" t="s">
        <v>337</v>
      </c>
      <c r="D242" s="163" t="s">
        <v>118</v>
      </c>
      <c r="E242" s="164" t="s">
        <v>409</v>
      </c>
      <c r="F242" s="165" t="s">
        <v>410</v>
      </c>
      <c r="G242" s="166" t="s">
        <v>209</v>
      </c>
      <c r="H242" s="167">
        <v>570</v>
      </c>
      <c r="I242" s="168"/>
      <c r="J242" s="169">
        <f>ROUND(I242*H242,2)</f>
        <v>0</v>
      </c>
      <c r="K242" s="165" t="s">
        <v>3</v>
      </c>
      <c r="L242" s="38"/>
      <c r="M242" s="170" t="s">
        <v>3</v>
      </c>
      <c r="N242" s="171" t="s">
        <v>43</v>
      </c>
      <c r="O242" s="71"/>
      <c r="P242" s="172">
        <f>O242*H242</f>
        <v>0</v>
      </c>
      <c r="Q242" s="172">
        <v>0</v>
      </c>
      <c r="R242" s="172">
        <f>Q242*H242</f>
        <v>0</v>
      </c>
      <c r="S242" s="172">
        <v>0</v>
      </c>
      <c r="T242" s="172">
        <f>S242*H242</f>
        <v>0</v>
      </c>
      <c r="U242" s="173" t="s">
        <v>3</v>
      </c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74" t="s">
        <v>123</v>
      </c>
      <c r="AT242" s="174" t="s">
        <v>118</v>
      </c>
      <c r="AU242" s="174" t="s">
        <v>82</v>
      </c>
      <c r="AY242" s="18" t="s">
        <v>116</v>
      </c>
      <c r="BE242" s="175">
        <f>IF(N242="základní",J242,0)</f>
        <v>0</v>
      </c>
      <c r="BF242" s="175">
        <f>IF(N242="snížená",J242,0)</f>
        <v>0</v>
      </c>
      <c r="BG242" s="175">
        <f>IF(N242="zákl. přenesená",J242,0)</f>
        <v>0</v>
      </c>
      <c r="BH242" s="175">
        <f>IF(N242="sníž. přenesená",J242,0)</f>
        <v>0</v>
      </c>
      <c r="BI242" s="175">
        <f>IF(N242="nulová",J242,0)</f>
        <v>0</v>
      </c>
      <c r="BJ242" s="18" t="s">
        <v>80</v>
      </c>
      <c r="BK242" s="175">
        <f>ROUND(I242*H242,2)</f>
        <v>0</v>
      </c>
      <c r="BL242" s="18" t="s">
        <v>123</v>
      </c>
      <c r="BM242" s="174" t="s">
        <v>659</v>
      </c>
    </row>
    <row r="243" s="2" customFormat="1">
      <c r="A243" s="37"/>
      <c r="B243" s="38"/>
      <c r="C243" s="37"/>
      <c r="D243" s="176" t="s">
        <v>125</v>
      </c>
      <c r="E243" s="37"/>
      <c r="F243" s="177" t="s">
        <v>412</v>
      </c>
      <c r="G243" s="37"/>
      <c r="H243" s="37"/>
      <c r="I243" s="178"/>
      <c r="J243" s="37"/>
      <c r="K243" s="37"/>
      <c r="L243" s="38"/>
      <c r="M243" s="179"/>
      <c r="N243" s="180"/>
      <c r="O243" s="71"/>
      <c r="P243" s="71"/>
      <c r="Q243" s="71"/>
      <c r="R243" s="71"/>
      <c r="S243" s="71"/>
      <c r="T243" s="71"/>
      <c r="U243" s="72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125</v>
      </c>
      <c r="AU243" s="18" t="s">
        <v>82</v>
      </c>
    </row>
    <row r="244" s="2" customFormat="1">
      <c r="A244" s="37"/>
      <c r="B244" s="38"/>
      <c r="C244" s="37"/>
      <c r="D244" s="176" t="s">
        <v>142</v>
      </c>
      <c r="E244" s="37"/>
      <c r="F244" s="191" t="s">
        <v>660</v>
      </c>
      <c r="G244" s="37"/>
      <c r="H244" s="37"/>
      <c r="I244" s="178"/>
      <c r="J244" s="37"/>
      <c r="K244" s="37"/>
      <c r="L244" s="38"/>
      <c r="M244" s="179"/>
      <c r="N244" s="180"/>
      <c r="O244" s="71"/>
      <c r="P244" s="71"/>
      <c r="Q244" s="71"/>
      <c r="R244" s="71"/>
      <c r="S244" s="71"/>
      <c r="T244" s="71"/>
      <c r="U244" s="72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8" t="s">
        <v>142</v>
      </c>
      <c r="AU244" s="18" t="s">
        <v>82</v>
      </c>
    </row>
    <row r="245" s="13" customFormat="1">
      <c r="A245" s="13"/>
      <c r="B245" s="183"/>
      <c r="C245" s="13"/>
      <c r="D245" s="176" t="s">
        <v>129</v>
      </c>
      <c r="E245" s="184" t="s">
        <v>3</v>
      </c>
      <c r="F245" s="185" t="s">
        <v>661</v>
      </c>
      <c r="G245" s="13"/>
      <c r="H245" s="186">
        <v>570</v>
      </c>
      <c r="I245" s="187"/>
      <c r="J245" s="13"/>
      <c r="K245" s="13"/>
      <c r="L245" s="183"/>
      <c r="M245" s="188"/>
      <c r="N245" s="189"/>
      <c r="O245" s="189"/>
      <c r="P245" s="189"/>
      <c r="Q245" s="189"/>
      <c r="R245" s="189"/>
      <c r="S245" s="189"/>
      <c r="T245" s="189"/>
      <c r="U245" s="190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4" t="s">
        <v>129</v>
      </c>
      <c r="AU245" s="184" t="s">
        <v>82</v>
      </c>
      <c r="AV245" s="13" t="s">
        <v>82</v>
      </c>
      <c r="AW245" s="13" t="s">
        <v>34</v>
      </c>
      <c r="AX245" s="13" t="s">
        <v>80</v>
      </c>
      <c r="AY245" s="184" t="s">
        <v>116</v>
      </c>
    </row>
    <row r="246" s="2" customFormat="1" ht="16.5" customHeight="1">
      <c r="A246" s="37"/>
      <c r="B246" s="162"/>
      <c r="C246" s="163" t="s">
        <v>662</v>
      </c>
      <c r="D246" s="163" t="s">
        <v>118</v>
      </c>
      <c r="E246" s="164" t="s">
        <v>416</v>
      </c>
      <c r="F246" s="165" t="s">
        <v>417</v>
      </c>
      <c r="G246" s="166" t="s">
        <v>209</v>
      </c>
      <c r="H246" s="167">
        <v>570</v>
      </c>
      <c r="I246" s="168"/>
      <c r="J246" s="169">
        <f>ROUND(I246*H246,2)</f>
        <v>0</v>
      </c>
      <c r="K246" s="165" t="s">
        <v>3</v>
      </c>
      <c r="L246" s="38"/>
      <c r="M246" s="170" t="s">
        <v>3</v>
      </c>
      <c r="N246" s="171" t="s">
        <v>43</v>
      </c>
      <c r="O246" s="71"/>
      <c r="P246" s="172">
        <f>O246*H246</f>
        <v>0</v>
      </c>
      <c r="Q246" s="172">
        <v>0</v>
      </c>
      <c r="R246" s="172">
        <f>Q246*H246</f>
        <v>0</v>
      </c>
      <c r="S246" s="172">
        <v>0</v>
      </c>
      <c r="T246" s="172">
        <f>S246*H246</f>
        <v>0</v>
      </c>
      <c r="U246" s="173" t="s">
        <v>3</v>
      </c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74" t="s">
        <v>123</v>
      </c>
      <c r="AT246" s="174" t="s">
        <v>118</v>
      </c>
      <c r="AU246" s="174" t="s">
        <v>82</v>
      </c>
      <c r="AY246" s="18" t="s">
        <v>116</v>
      </c>
      <c r="BE246" s="175">
        <f>IF(N246="základní",J246,0)</f>
        <v>0</v>
      </c>
      <c r="BF246" s="175">
        <f>IF(N246="snížená",J246,0)</f>
        <v>0</v>
      </c>
      <c r="BG246" s="175">
        <f>IF(N246="zákl. přenesená",J246,0)</f>
        <v>0</v>
      </c>
      <c r="BH246" s="175">
        <f>IF(N246="sníž. přenesená",J246,0)</f>
        <v>0</v>
      </c>
      <c r="BI246" s="175">
        <f>IF(N246="nulová",J246,0)</f>
        <v>0</v>
      </c>
      <c r="BJ246" s="18" t="s">
        <v>80</v>
      </c>
      <c r="BK246" s="175">
        <f>ROUND(I246*H246,2)</f>
        <v>0</v>
      </c>
      <c r="BL246" s="18" t="s">
        <v>123</v>
      </c>
      <c r="BM246" s="174" t="s">
        <v>663</v>
      </c>
    </row>
    <row r="247" s="2" customFormat="1">
      <c r="A247" s="37"/>
      <c r="B247" s="38"/>
      <c r="C247" s="37"/>
      <c r="D247" s="176" t="s">
        <v>125</v>
      </c>
      <c r="E247" s="37"/>
      <c r="F247" s="177" t="s">
        <v>419</v>
      </c>
      <c r="G247" s="37"/>
      <c r="H247" s="37"/>
      <c r="I247" s="178"/>
      <c r="J247" s="37"/>
      <c r="K247" s="37"/>
      <c r="L247" s="38"/>
      <c r="M247" s="179"/>
      <c r="N247" s="180"/>
      <c r="O247" s="71"/>
      <c r="P247" s="71"/>
      <c r="Q247" s="71"/>
      <c r="R247" s="71"/>
      <c r="S247" s="71"/>
      <c r="T247" s="71"/>
      <c r="U247" s="72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8" t="s">
        <v>125</v>
      </c>
      <c r="AU247" s="18" t="s">
        <v>82</v>
      </c>
    </row>
    <row r="248" s="2" customFormat="1">
      <c r="A248" s="37"/>
      <c r="B248" s="38"/>
      <c r="C248" s="37"/>
      <c r="D248" s="176" t="s">
        <v>142</v>
      </c>
      <c r="E248" s="37"/>
      <c r="F248" s="191" t="s">
        <v>664</v>
      </c>
      <c r="G248" s="37"/>
      <c r="H248" s="37"/>
      <c r="I248" s="178"/>
      <c r="J248" s="37"/>
      <c r="K248" s="37"/>
      <c r="L248" s="38"/>
      <c r="M248" s="179"/>
      <c r="N248" s="180"/>
      <c r="O248" s="71"/>
      <c r="P248" s="71"/>
      <c r="Q248" s="71"/>
      <c r="R248" s="71"/>
      <c r="S248" s="71"/>
      <c r="T248" s="71"/>
      <c r="U248" s="72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142</v>
      </c>
      <c r="AU248" s="18" t="s">
        <v>82</v>
      </c>
    </row>
    <row r="249" s="13" customFormat="1">
      <c r="A249" s="13"/>
      <c r="B249" s="183"/>
      <c r="C249" s="13"/>
      <c r="D249" s="176" t="s">
        <v>129</v>
      </c>
      <c r="E249" s="184" t="s">
        <v>3</v>
      </c>
      <c r="F249" s="185" t="s">
        <v>661</v>
      </c>
      <c r="G249" s="13"/>
      <c r="H249" s="186">
        <v>570</v>
      </c>
      <c r="I249" s="187"/>
      <c r="J249" s="13"/>
      <c r="K249" s="13"/>
      <c r="L249" s="183"/>
      <c r="M249" s="188"/>
      <c r="N249" s="189"/>
      <c r="O249" s="189"/>
      <c r="P249" s="189"/>
      <c r="Q249" s="189"/>
      <c r="R249" s="189"/>
      <c r="S249" s="189"/>
      <c r="T249" s="189"/>
      <c r="U249" s="190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4" t="s">
        <v>129</v>
      </c>
      <c r="AU249" s="184" t="s">
        <v>82</v>
      </c>
      <c r="AV249" s="13" t="s">
        <v>82</v>
      </c>
      <c r="AW249" s="13" t="s">
        <v>34</v>
      </c>
      <c r="AX249" s="13" t="s">
        <v>80</v>
      </c>
      <c r="AY249" s="184" t="s">
        <v>116</v>
      </c>
    </row>
    <row r="250" s="2" customFormat="1" ht="16.5" customHeight="1">
      <c r="A250" s="37"/>
      <c r="B250" s="162"/>
      <c r="C250" s="163" t="s">
        <v>183</v>
      </c>
      <c r="D250" s="163" t="s">
        <v>118</v>
      </c>
      <c r="E250" s="164" t="s">
        <v>422</v>
      </c>
      <c r="F250" s="165" t="s">
        <v>423</v>
      </c>
      <c r="G250" s="166" t="s">
        <v>209</v>
      </c>
      <c r="H250" s="167">
        <v>245</v>
      </c>
      <c r="I250" s="168"/>
      <c r="J250" s="169">
        <f>ROUND(I250*H250,2)</f>
        <v>0</v>
      </c>
      <c r="K250" s="165" t="s">
        <v>3</v>
      </c>
      <c r="L250" s="38"/>
      <c r="M250" s="170" t="s">
        <v>3</v>
      </c>
      <c r="N250" s="171" t="s">
        <v>43</v>
      </c>
      <c r="O250" s="71"/>
      <c r="P250" s="172">
        <f>O250*H250</f>
        <v>0</v>
      </c>
      <c r="Q250" s="172">
        <v>0</v>
      </c>
      <c r="R250" s="172">
        <f>Q250*H250</f>
        <v>0</v>
      </c>
      <c r="S250" s="172">
        <v>0</v>
      </c>
      <c r="T250" s="172">
        <f>S250*H250</f>
        <v>0</v>
      </c>
      <c r="U250" s="173" t="s">
        <v>3</v>
      </c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74" t="s">
        <v>123</v>
      </c>
      <c r="AT250" s="174" t="s">
        <v>118</v>
      </c>
      <c r="AU250" s="174" t="s">
        <v>82</v>
      </c>
      <c r="AY250" s="18" t="s">
        <v>116</v>
      </c>
      <c r="BE250" s="175">
        <f>IF(N250="základní",J250,0)</f>
        <v>0</v>
      </c>
      <c r="BF250" s="175">
        <f>IF(N250="snížená",J250,0)</f>
        <v>0</v>
      </c>
      <c r="BG250" s="175">
        <f>IF(N250="zákl. přenesená",J250,0)</f>
        <v>0</v>
      </c>
      <c r="BH250" s="175">
        <f>IF(N250="sníž. přenesená",J250,0)</f>
        <v>0</v>
      </c>
      <c r="BI250" s="175">
        <f>IF(N250="nulová",J250,0)</f>
        <v>0</v>
      </c>
      <c r="BJ250" s="18" t="s">
        <v>80</v>
      </c>
      <c r="BK250" s="175">
        <f>ROUND(I250*H250,2)</f>
        <v>0</v>
      </c>
      <c r="BL250" s="18" t="s">
        <v>123</v>
      </c>
      <c r="BM250" s="174" t="s">
        <v>665</v>
      </c>
    </row>
    <row r="251" s="2" customFormat="1">
      <c r="A251" s="37"/>
      <c r="B251" s="38"/>
      <c r="C251" s="37"/>
      <c r="D251" s="176" t="s">
        <v>125</v>
      </c>
      <c r="E251" s="37"/>
      <c r="F251" s="177" t="s">
        <v>425</v>
      </c>
      <c r="G251" s="37"/>
      <c r="H251" s="37"/>
      <c r="I251" s="178"/>
      <c r="J251" s="37"/>
      <c r="K251" s="37"/>
      <c r="L251" s="38"/>
      <c r="M251" s="179"/>
      <c r="N251" s="180"/>
      <c r="O251" s="71"/>
      <c r="P251" s="71"/>
      <c r="Q251" s="71"/>
      <c r="R251" s="71"/>
      <c r="S251" s="71"/>
      <c r="T251" s="71"/>
      <c r="U251" s="72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125</v>
      </c>
      <c r="AU251" s="18" t="s">
        <v>82</v>
      </c>
    </row>
    <row r="252" s="2" customFormat="1">
      <c r="A252" s="37"/>
      <c r="B252" s="38"/>
      <c r="C252" s="37"/>
      <c r="D252" s="176" t="s">
        <v>142</v>
      </c>
      <c r="E252" s="37"/>
      <c r="F252" s="191" t="s">
        <v>666</v>
      </c>
      <c r="G252" s="37"/>
      <c r="H252" s="37"/>
      <c r="I252" s="178"/>
      <c r="J252" s="37"/>
      <c r="K252" s="37"/>
      <c r="L252" s="38"/>
      <c r="M252" s="179"/>
      <c r="N252" s="180"/>
      <c r="O252" s="71"/>
      <c r="P252" s="71"/>
      <c r="Q252" s="71"/>
      <c r="R252" s="71"/>
      <c r="S252" s="71"/>
      <c r="T252" s="71"/>
      <c r="U252" s="72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8" t="s">
        <v>142</v>
      </c>
      <c r="AU252" s="18" t="s">
        <v>82</v>
      </c>
    </row>
    <row r="253" s="13" customFormat="1">
      <c r="A253" s="13"/>
      <c r="B253" s="183"/>
      <c r="C253" s="13"/>
      <c r="D253" s="176" t="s">
        <v>129</v>
      </c>
      <c r="E253" s="184" t="s">
        <v>3</v>
      </c>
      <c r="F253" s="185" t="s">
        <v>667</v>
      </c>
      <c r="G253" s="13"/>
      <c r="H253" s="186">
        <v>245</v>
      </c>
      <c r="I253" s="187"/>
      <c r="J253" s="13"/>
      <c r="K253" s="13"/>
      <c r="L253" s="183"/>
      <c r="M253" s="210"/>
      <c r="N253" s="211"/>
      <c r="O253" s="211"/>
      <c r="P253" s="211"/>
      <c r="Q253" s="211"/>
      <c r="R253" s="211"/>
      <c r="S253" s="211"/>
      <c r="T253" s="211"/>
      <c r="U253" s="212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4" t="s">
        <v>129</v>
      </c>
      <c r="AU253" s="184" t="s">
        <v>82</v>
      </c>
      <c r="AV253" s="13" t="s">
        <v>82</v>
      </c>
      <c r="AW253" s="13" t="s">
        <v>34</v>
      </c>
      <c r="AX253" s="13" t="s">
        <v>80</v>
      </c>
      <c r="AY253" s="184" t="s">
        <v>116</v>
      </c>
    </row>
    <row r="254" s="2" customFormat="1" ht="6.96" customHeight="1">
      <c r="A254" s="37"/>
      <c r="B254" s="54"/>
      <c r="C254" s="55"/>
      <c r="D254" s="55"/>
      <c r="E254" s="55"/>
      <c r="F254" s="55"/>
      <c r="G254" s="55"/>
      <c r="H254" s="55"/>
      <c r="I254" s="55"/>
      <c r="J254" s="55"/>
      <c r="K254" s="55"/>
      <c r="L254" s="38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</sheetData>
  <autoFilter ref="C81:K25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3_01/938907141"/>
    <hyperlink ref="F92" r:id="rId2" display="https://podminky.urs.cz/item/CS_URS_2023_01/167111101"/>
    <hyperlink ref="F97" r:id="rId3" display="https://podminky.urs.cz/item/CS_URS_2023_01/162651112"/>
    <hyperlink ref="F102" r:id="rId4" display="https://podminky.urs.cz/item/CS_URS_2023_01/123212101"/>
    <hyperlink ref="F107" r:id="rId5" display="https://podminky.urs.cz/item/CS_URS_2023_01/810391811"/>
    <hyperlink ref="F116" r:id="rId6" display="https://podminky.urs.cz/item/CS_URS_2023_01/811387111"/>
    <hyperlink ref="F121" r:id="rId7" display="https://podminky.urs.cz/item/CS_URS_2023_01/895211141"/>
    <hyperlink ref="F126" r:id="rId8" display="https://podminky.urs.cz/item/CS_URS_2023_01/174151101"/>
    <hyperlink ref="F131" r:id="rId9" display="https://podminky.urs.cz/item/CS_URS_2023_01/171251101"/>
    <hyperlink ref="F135" r:id="rId10" display="https://podminky.urs.cz/item/CS_URS_2023_01/181951112"/>
    <hyperlink ref="F144" r:id="rId11" display="https://podminky.urs.cz/item/CS_URS_2023_01/894411311"/>
    <hyperlink ref="F152" r:id="rId12" display="https://podminky.urs.cz/item/CS_URS_2023_01/899304111"/>
    <hyperlink ref="F158" r:id="rId13" display="https://podminky.urs.cz/item/CS_URS_2023_01/936173112"/>
    <hyperlink ref="F167" r:id="rId14" display="https://podminky.urs.cz/item/CS_URS_2023_01/115001101"/>
    <hyperlink ref="F172" r:id="rId15" display="https://podminky.urs.cz/item/CS_URS_2023_01/122251101"/>
    <hyperlink ref="F180" r:id="rId16" display="https://podminky.urs.cz/item/CS_URS_2023_01/132251101"/>
    <hyperlink ref="F186" r:id="rId17" display="https://podminky.urs.cz/item/CS_URS_2023_01/172153101"/>
    <hyperlink ref="F191" r:id="rId18" display="https://podminky.urs.cz/item/CS_URS_2023_01/174151102"/>
    <hyperlink ref="F196" r:id="rId19" display="https://podminky.urs.cz/item/CS_URS_2023_01/182151111"/>
    <hyperlink ref="F201" r:id="rId20" display="https://podminky.urs.cz/item/CS_URS_2023_01/270210222"/>
    <hyperlink ref="F208" r:id="rId21" display="https://podminky.urs.cz/item/CS_URS_2023_01/275351111"/>
    <hyperlink ref="F216" r:id="rId22" display="https://podminky.urs.cz/item/CS_URS_2023_01/321213113"/>
    <hyperlink ref="F221" r:id="rId23" display="https://podminky.urs.cz/item/CS_URS_2023_01/463212111"/>
    <hyperlink ref="F226" r:id="rId24" display="https://podminky.urs.cz/item/CS_URS_2023_01/463451113"/>
    <hyperlink ref="F230" r:id="rId25" display="https://podminky.urs.cz/item/CS_URS_2023_01/966035112"/>
    <hyperlink ref="F237" r:id="rId26" display="https://podminky.urs.cz/item/CS_URS_2023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13" customWidth="1"/>
    <col min="2" max="2" width="1.667969" style="213" customWidth="1"/>
    <col min="3" max="4" width="5" style="213" customWidth="1"/>
    <col min="5" max="5" width="11.66016" style="213" customWidth="1"/>
    <col min="6" max="6" width="9.160156" style="213" customWidth="1"/>
    <col min="7" max="7" width="5" style="213" customWidth="1"/>
    <col min="8" max="8" width="77.83203" style="213" customWidth="1"/>
    <col min="9" max="10" width="20" style="213" customWidth="1"/>
    <col min="11" max="11" width="1.667969" style="213" customWidth="1"/>
  </cols>
  <sheetData>
    <row r="1" s="1" customFormat="1" ht="37.5" customHeight="1"/>
    <row r="2" s="1" customFormat="1" ht="7.5" customHeight="1">
      <c r="B2" s="214"/>
      <c r="C2" s="215"/>
      <c r="D2" s="215"/>
      <c r="E2" s="215"/>
      <c r="F2" s="215"/>
      <c r="G2" s="215"/>
      <c r="H2" s="215"/>
      <c r="I2" s="215"/>
      <c r="J2" s="215"/>
      <c r="K2" s="216"/>
    </row>
    <row r="3" s="15" customFormat="1" ht="45" customHeight="1">
      <c r="B3" s="217"/>
      <c r="C3" s="218" t="s">
        <v>668</v>
      </c>
      <c r="D3" s="218"/>
      <c r="E3" s="218"/>
      <c r="F3" s="218"/>
      <c r="G3" s="218"/>
      <c r="H3" s="218"/>
      <c r="I3" s="218"/>
      <c r="J3" s="218"/>
      <c r="K3" s="219"/>
    </row>
    <row r="4" s="1" customFormat="1" ht="25.5" customHeight="1">
      <c r="B4" s="220"/>
      <c r="C4" s="221" t="s">
        <v>669</v>
      </c>
      <c r="D4" s="221"/>
      <c r="E4" s="221"/>
      <c r="F4" s="221"/>
      <c r="G4" s="221"/>
      <c r="H4" s="221"/>
      <c r="I4" s="221"/>
      <c r="J4" s="221"/>
      <c r="K4" s="222"/>
    </row>
    <row r="5" s="1" customFormat="1" ht="5.25" customHeight="1">
      <c r="B5" s="220"/>
      <c r="C5" s="223"/>
      <c r="D5" s="223"/>
      <c r="E5" s="223"/>
      <c r="F5" s="223"/>
      <c r="G5" s="223"/>
      <c r="H5" s="223"/>
      <c r="I5" s="223"/>
      <c r="J5" s="223"/>
      <c r="K5" s="222"/>
    </row>
    <row r="6" s="1" customFormat="1" ht="15" customHeight="1">
      <c r="B6" s="220"/>
      <c r="C6" s="224" t="s">
        <v>670</v>
      </c>
      <c r="D6" s="224"/>
      <c r="E6" s="224"/>
      <c r="F6" s="224"/>
      <c r="G6" s="224"/>
      <c r="H6" s="224"/>
      <c r="I6" s="224"/>
      <c r="J6" s="224"/>
      <c r="K6" s="222"/>
    </row>
    <row r="7" s="1" customFormat="1" ht="15" customHeight="1">
      <c r="B7" s="225"/>
      <c r="C7" s="224" t="s">
        <v>671</v>
      </c>
      <c r="D7" s="224"/>
      <c r="E7" s="224"/>
      <c r="F7" s="224"/>
      <c r="G7" s="224"/>
      <c r="H7" s="224"/>
      <c r="I7" s="224"/>
      <c r="J7" s="224"/>
      <c r="K7" s="222"/>
    </row>
    <row r="8" s="1" customFormat="1" ht="12.75" customHeight="1">
      <c r="B8" s="225"/>
      <c r="C8" s="224"/>
      <c r="D8" s="224"/>
      <c r="E8" s="224"/>
      <c r="F8" s="224"/>
      <c r="G8" s="224"/>
      <c r="H8" s="224"/>
      <c r="I8" s="224"/>
      <c r="J8" s="224"/>
      <c r="K8" s="222"/>
    </row>
    <row r="9" s="1" customFormat="1" ht="15" customHeight="1">
      <c r="B9" s="225"/>
      <c r="C9" s="224" t="s">
        <v>672</v>
      </c>
      <c r="D9" s="224"/>
      <c r="E9" s="224"/>
      <c r="F9" s="224"/>
      <c r="G9" s="224"/>
      <c r="H9" s="224"/>
      <c r="I9" s="224"/>
      <c r="J9" s="224"/>
      <c r="K9" s="222"/>
    </row>
    <row r="10" s="1" customFormat="1" ht="15" customHeight="1">
      <c r="B10" s="225"/>
      <c r="C10" s="224"/>
      <c r="D10" s="224" t="s">
        <v>673</v>
      </c>
      <c r="E10" s="224"/>
      <c r="F10" s="224"/>
      <c r="G10" s="224"/>
      <c r="H10" s="224"/>
      <c r="I10" s="224"/>
      <c r="J10" s="224"/>
      <c r="K10" s="222"/>
    </row>
    <row r="11" s="1" customFormat="1" ht="15" customHeight="1">
      <c r="B11" s="225"/>
      <c r="C11" s="226"/>
      <c r="D11" s="224" t="s">
        <v>674</v>
      </c>
      <c r="E11" s="224"/>
      <c r="F11" s="224"/>
      <c r="G11" s="224"/>
      <c r="H11" s="224"/>
      <c r="I11" s="224"/>
      <c r="J11" s="224"/>
      <c r="K11" s="222"/>
    </row>
    <row r="12" s="1" customFormat="1" ht="15" customHeight="1">
      <c r="B12" s="225"/>
      <c r="C12" s="226"/>
      <c r="D12" s="224"/>
      <c r="E12" s="224"/>
      <c r="F12" s="224"/>
      <c r="G12" s="224"/>
      <c r="H12" s="224"/>
      <c r="I12" s="224"/>
      <c r="J12" s="224"/>
      <c r="K12" s="222"/>
    </row>
    <row r="13" s="1" customFormat="1" ht="15" customHeight="1">
      <c r="B13" s="225"/>
      <c r="C13" s="226"/>
      <c r="D13" s="227" t="s">
        <v>675</v>
      </c>
      <c r="E13" s="224"/>
      <c r="F13" s="224"/>
      <c r="G13" s="224"/>
      <c r="H13" s="224"/>
      <c r="I13" s="224"/>
      <c r="J13" s="224"/>
      <c r="K13" s="222"/>
    </row>
    <row r="14" s="1" customFormat="1" ht="12.75" customHeight="1">
      <c r="B14" s="225"/>
      <c r="C14" s="226"/>
      <c r="D14" s="226"/>
      <c r="E14" s="226"/>
      <c r="F14" s="226"/>
      <c r="G14" s="226"/>
      <c r="H14" s="226"/>
      <c r="I14" s="226"/>
      <c r="J14" s="226"/>
      <c r="K14" s="222"/>
    </row>
    <row r="15" s="1" customFormat="1" ht="15" customHeight="1">
      <c r="B15" s="225"/>
      <c r="C15" s="226"/>
      <c r="D15" s="224" t="s">
        <v>676</v>
      </c>
      <c r="E15" s="224"/>
      <c r="F15" s="224"/>
      <c r="G15" s="224"/>
      <c r="H15" s="224"/>
      <c r="I15" s="224"/>
      <c r="J15" s="224"/>
      <c r="K15" s="222"/>
    </row>
    <row r="16" s="1" customFormat="1" ht="15" customHeight="1">
      <c r="B16" s="225"/>
      <c r="C16" s="226"/>
      <c r="D16" s="224" t="s">
        <v>677</v>
      </c>
      <c r="E16" s="224"/>
      <c r="F16" s="224"/>
      <c r="G16" s="224"/>
      <c r="H16" s="224"/>
      <c r="I16" s="224"/>
      <c r="J16" s="224"/>
      <c r="K16" s="222"/>
    </row>
    <row r="17" s="1" customFormat="1" ht="15" customHeight="1">
      <c r="B17" s="225"/>
      <c r="C17" s="226"/>
      <c r="D17" s="224" t="s">
        <v>678</v>
      </c>
      <c r="E17" s="224"/>
      <c r="F17" s="224"/>
      <c r="G17" s="224"/>
      <c r="H17" s="224"/>
      <c r="I17" s="224"/>
      <c r="J17" s="224"/>
      <c r="K17" s="222"/>
    </row>
    <row r="18" s="1" customFormat="1" ht="15" customHeight="1">
      <c r="B18" s="225"/>
      <c r="C18" s="226"/>
      <c r="D18" s="226"/>
      <c r="E18" s="228" t="s">
        <v>79</v>
      </c>
      <c r="F18" s="224" t="s">
        <v>679</v>
      </c>
      <c r="G18" s="224"/>
      <c r="H18" s="224"/>
      <c r="I18" s="224"/>
      <c r="J18" s="224"/>
      <c r="K18" s="222"/>
    </row>
    <row r="19" s="1" customFormat="1" ht="15" customHeight="1">
      <c r="B19" s="225"/>
      <c r="C19" s="226"/>
      <c r="D19" s="226"/>
      <c r="E19" s="228" t="s">
        <v>680</v>
      </c>
      <c r="F19" s="224" t="s">
        <v>681</v>
      </c>
      <c r="G19" s="224"/>
      <c r="H19" s="224"/>
      <c r="I19" s="224"/>
      <c r="J19" s="224"/>
      <c r="K19" s="222"/>
    </row>
    <row r="20" s="1" customFormat="1" ht="15" customHeight="1">
      <c r="B20" s="225"/>
      <c r="C20" s="226"/>
      <c r="D20" s="226"/>
      <c r="E20" s="228" t="s">
        <v>682</v>
      </c>
      <c r="F20" s="224" t="s">
        <v>683</v>
      </c>
      <c r="G20" s="224"/>
      <c r="H20" s="224"/>
      <c r="I20" s="224"/>
      <c r="J20" s="224"/>
      <c r="K20" s="222"/>
    </row>
    <row r="21" s="1" customFormat="1" ht="15" customHeight="1">
      <c r="B21" s="225"/>
      <c r="C21" s="226"/>
      <c r="D21" s="226"/>
      <c r="E21" s="228" t="s">
        <v>684</v>
      </c>
      <c r="F21" s="224" t="s">
        <v>685</v>
      </c>
      <c r="G21" s="224"/>
      <c r="H21" s="224"/>
      <c r="I21" s="224"/>
      <c r="J21" s="224"/>
      <c r="K21" s="222"/>
    </row>
    <row r="22" s="1" customFormat="1" ht="15" customHeight="1">
      <c r="B22" s="225"/>
      <c r="C22" s="226"/>
      <c r="D22" s="226"/>
      <c r="E22" s="228" t="s">
        <v>686</v>
      </c>
      <c r="F22" s="224" t="s">
        <v>687</v>
      </c>
      <c r="G22" s="224"/>
      <c r="H22" s="224"/>
      <c r="I22" s="224"/>
      <c r="J22" s="224"/>
      <c r="K22" s="222"/>
    </row>
    <row r="23" s="1" customFormat="1" ht="15" customHeight="1">
      <c r="B23" s="225"/>
      <c r="C23" s="226"/>
      <c r="D23" s="226"/>
      <c r="E23" s="228" t="s">
        <v>688</v>
      </c>
      <c r="F23" s="224" t="s">
        <v>689</v>
      </c>
      <c r="G23" s="224"/>
      <c r="H23" s="224"/>
      <c r="I23" s="224"/>
      <c r="J23" s="224"/>
      <c r="K23" s="222"/>
    </row>
    <row r="24" s="1" customFormat="1" ht="12.75" customHeight="1">
      <c r="B24" s="225"/>
      <c r="C24" s="226"/>
      <c r="D24" s="226"/>
      <c r="E24" s="226"/>
      <c r="F24" s="226"/>
      <c r="G24" s="226"/>
      <c r="H24" s="226"/>
      <c r="I24" s="226"/>
      <c r="J24" s="226"/>
      <c r="K24" s="222"/>
    </row>
    <row r="25" s="1" customFormat="1" ht="15" customHeight="1">
      <c r="B25" s="225"/>
      <c r="C25" s="224" t="s">
        <v>690</v>
      </c>
      <c r="D25" s="224"/>
      <c r="E25" s="224"/>
      <c r="F25" s="224"/>
      <c r="G25" s="224"/>
      <c r="H25" s="224"/>
      <c r="I25" s="224"/>
      <c r="J25" s="224"/>
      <c r="K25" s="222"/>
    </row>
    <row r="26" s="1" customFormat="1" ht="15" customHeight="1">
      <c r="B26" s="225"/>
      <c r="C26" s="224" t="s">
        <v>691</v>
      </c>
      <c r="D26" s="224"/>
      <c r="E26" s="224"/>
      <c r="F26" s="224"/>
      <c r="G26" s="224"/>
      <c r="H26" s="224"/>
      <c r="I26" s="224"/>
      <c r="J26" s="224"/>
      <c r="K26" s="222"/>
    </row>
    <row r="27" s="1" customFormat="1" ht="15" customHeight="1">
      <c r="B27" s="225"/>
      <c r="C27" s="224"/>
      <c r="D27" s="224" t="s">
        <v>692</v>
      </c>
      <c r="E27" s="224"/>
      <c r="F27" s="224"/>
      <c r="G27" s="224"/>
      <c r="H27" s="224"/>
      <c r="I27" s="224"/>
      <c r="J27" s="224"/>
      <c r="K27" s="222"/>
    </row>
    <row r="28" s="1" customFormat="1" ht="15" customHeight="1">
      <c r="B28" s="225"/>
      <c r="C28" s="226"/>
      <c r="D28" s="224" t="s">
        <v>693</v>
      </c>
      <c r="E28" s="224"/>
      <c r="F28" s="224"/>
      <c r="G28" s="224"/>
      <c r="H28" s="224"/>
      <c r="I28" s="224"/>
      <c r="J28" s="224"/>
      <c r="K28" s="222"/>
    </row>
    <row r="29" s="1" customFormat="1" ht="12.75" customHeight="1">
      <c r="B29" s="225"/>
      <c r="C29" s="226"/>
      <c r="D29" s="226"/>
      <c r="E29" s="226"/>
      <c r="F29" s="226"/>
      <c r="G29" s="226"/>
      <c r="H29" s="226"/>
      <c r="I29" s="226"/>
      <c r="J29" s="226"/>
      <c r="K29" s="222"/>
    </row>
    <row r="30" s="1" customFormat="1" ht="15" customHeight="1">
      <c r="B30" s="225"/>
      <c r="C30" s="226"/>
      <c r="D30" s="224" t="s">
        <v>694</v>
      </c>
      <c r="E30" s="224"/>
      <c r="F30" s="224"/>
      <c r="G30" s="224"/>
      <c r="H30" s="224"/>
      <c r="I30" s="224"/>
      <c r="J30" s="224"/>
      <c r="K30" s="222"/>
    </row>
    <row r="31" s="1" customFormat="1" ht="15" customHeight="1">
      <c r="B31" s="225"/>
      <c r="C31" s="226"/>
      <c r="D31" s="224" t="s">
        <v>695</v>
      </c>
      <c r="E31" s="224"/>
      <c r="F31" s="224"/>
      <c r="G31" s="224"/>
      <c r="H31" s="224"/>
      <c r="I31" s="224"/>
      <c r="J31" s="224"/>
      <c r="K31" s="222"/>
    </row>
    <row r="32" s="1" customFormat="1" ht="12.75" customHeight="1">
      <c r="B32" s="225"/>
      <c r="C32" s="226"/>
      <c r="D32" s="226"/>
      <c r="E32" s="226"/>
      <c r="F32" s="226"/>
      <c r="G32" s="226"/>
      <c r="H32" s="226"/>
      <c r="I32" s="226"/>
      <c r="J32" s="226"/>
      <c r="K32" s="222"/>
    </row>
    <row r="33" s="1" customFormat="1" ht="15" customHeight="1">
      <c r="B33" s="225"/>
      <c r="C33" s="226"/>
      <c r="D33" s="224" t="s">
        <v>696</v>
      </c>
      <c r="E33" s="224"/>
      <c r="F33" s="224"/>
      <c r="G33" s="224"/>
      <c r="H33" s="224"/>
      <c r="I33" s="224"/>
      <c r="J33" s="224"/>
      <c r="K33" s="222"/>
    </row>
    <row r="34" s="1" customFormat="1" ht="15" customHeight="1">
      <c r="B34" s="225"/>
      <c r="C34" s="226"/>
      <c r="D34" s="224" t="s">
        <v>697</v>
      </c>
      <c r="E34" s="224"/>
      <c r="F34" s="224"/>
      <c r="G34" s="224"/>
      <c r="H34" s="224"/>
      <c r="I34" s="224"/>
      <c r="J34" s="224"/>
      <c r="K34" s="222"/>
    </row>
    <row r="35" s="1" customFormat="1" ht="15" customHeight="1">
      <c r="B35" s="225"/>
      <c r="C35" s="226"/>
      <c r="D35" s="224" t="s">
        <v>698</v>
      </c>
      <c r="E35" s="224"/>
      <c r="F35" s="224"/>
      <c r="G35" s="224"/>
      <c r="H35" s="224"/>
      <c r="I35" s="224"/>
      <c r="J35" s="224"/>
      <c r="K35" s="222"/>
    </row>
    <row r="36" s="1" customFormat="1" ht="15" customHeight="1">
      <c r="B36" s="225"/>
      <c r="C36" s="226"/>
      <c r="D36" s="224"/>
      <c r="E36" s="227" t="s">
        <v>101</v>
      </c>
      <c r="F36" s="224"/>
      <c r="G36" s="224" t="s">
        <v>699</v>
      </c>
      <c r="H36" s="224"/>
      <c r="I36" s="224"/>
      <c r="J36" s="224"/>
      <c r="K36" s="222"/>
    </row>
    <row r="37" s="1" customFormat="1" ht="30.75" customHeight="1">
      <c r="B37" s="225"/>
      <c r="C37" s="226"/>
      <c r="D37" s="224"/>
      <c r="E37" s="227" t="s">
        <v>700</v>
      </c>
      <c r="F37" s="224"/>
      <c r="G37" s="224" t="s">
        <v>701</v>
      </c>
      <c r="H37" s="224"/>
      <c r="I37" s="224"/>
      <c r="J37" s="224"/>
      <c r="K37" s="222"/>
    </row>
    <row r="38" s="1" customFormat="1" ht="15" customHeight="1">
      <c r="B38" s="225"/>
      <c r="C38" s="226"/>
      <c r="D38" s="224"/>
      <c r="E38" s="227" t="s">
        <v>53</v>
      </c>
      <c r="F38" s="224"/>
      <c r="G38" s="224" t="s">
        <v>702</v>
      </c>
      <c r="H38" s="224"/>
      <c r="I38" s="224"/>
      <c r="J38" s="224"/>
      <c r="K38" s="222"/>
    </row>
    <row r="39" s="1" customFormat="1" ht="15" customHeight="1">
      <c r="B39" s="225"/>
      <c r="C39" s="226"/>
      <c r="D39" s="224"/>
      <c r="E39" s="227" t="s">
        <v>54</v>
      </c>
      <c r="F39" s="224"/>
      <c r="G39" s="224" t="s">
        <v>703</v>
      </c>
      <c r="H39" s="224"/>
      <c r="I39" s="224"/>
      <c r="J39" s="224"/>
      <c r="K39" s="222"/>
    </row>
    <row r="40" s="1" customFormat="1" ht="15" customHeight="1">
      <c r="B40" s="225"/>
      <c r="C40" s="226"/>
      <c r="D40" s="224"/>
      <c r="E40" s="227" t="s">
        <v>102</v>
      </c>
      <c r="F40" s="224"/>
      <c r="G40" s="224" t="s">
        <v>704</v>
      </c>
      <c r="H40" s="224"/>
      <c r="I40" s="224"/>
      <c r="J40" s="224"/>
      <c r="K40" s="222"/>
    </row>
    <row r="41" s="1" customFormat="1" ht="15" customHeight="1">
      <c r="B41" s="225"/>
      <c r="C41" s="226"/>
      <c r="D41" s="224"/>
      <c r="E41" s="227" t="s">
        <v>103</v>
      </c>
      <c r="F41" s="224"/>
      <c r="G41" s="224" t="s">
        <v>705</v>
      </c>
      <c r="H41" s="224"/>
      <c r="I41" s="224"/>
      <c r="J41" s="224"/>
      <c r="K41" s="222"/>
    </row>
    <row r="42" s="1" customFormat="1" ht="15" customHeight="1">
      <c r="B42" s="225"/>
      <c r="C42" s="226"/>
      <c r="D42" s="224"/>
      <c r="E42" s="227" t="s">
        <v>706</v>
      </c>
      <c r="F42" s="224"/>
      <c r="G42" s="224" t="s">
        <v>707</v>
      </c>
      <c r="H42" s="224"/>
      <c r="I42" s="224"/>
      <c r="J42" s="224"/>
      <c r="K42" s="222"/>
    </row>
    <row r="43" s="1" customFormat="1" ht="15" customHeight="1">
      <c r="B43" s="225"/>
      <c r="C43" s="226"/>
      <c r="D43" s="224"/>
      <c r="E43" s="227"/>
      <c r="F43" s="224"/>
      <c r="G43" s="224" t="s">
        <v>708</v>
      </c>
      <c r="H43" s="224"/>
      <c r="I43" s="224"/>
      <c r="J43" s="224"/>
      <c r="K43" s="222"/>
    </row>
    <row r="44" s="1" customFormat="1" ht="15" customHeight="1">
      <c r="B44" s="225"/>
      <c r="C44" s="226"/>
      <c r="D44" s="224"/>
      <c r="E44" s="227" t="s">
        <v>709</v>
      </c>
      <c r="F44" s="224"/>
      <c r="G44" s="224" t="s">
        <v>710</v>
      </c>
      <c r="H44" s="224"/>
      <c r="I44" s="224"/>
      <c r="J44" s="224"/>
      <c r="K44" s="222"/>
    </row>
    <row r="45" s="1" customFormat="1" ht="15" customHeight="1">
      <c r="B45" s="225"/>
      <c r="C45" s="226"/>
      <c r="D45" s="224"/>
      <c r="E45" s="227" t="s">
        <v>105</v>
      </c>
      <c r="F45" s="224"/>
      <c r="G45" s="224" t="s">
        <v>711</v>
      </c>
      <c r="H45" s="224"/>
      <c r="I45" s="224"/>
      <c r="J45" s="224"/>
      <c r="K45" s="222"/>
    </row>
    <row r="46" s="1" customFormat="1" ht="12.75" customHeight="1">
      <c r="B46" s="225"/>
      <c r="C46" s="226"/>
      <c r="D46" s="224"/>
      <c r="E46" s="224"/>
      <c r="F46" s="224"/>
      <c r="G46" s="224"/>
      <c r="H46" s="224"/>
      <c r="I46" s="224"/>
      <c r="J46" s="224"/>
      <c r="K46" s="222"/>
    </row>
    <row r="47" s="1" customFormat="1" ht="15" customHeight="1">
      <c r="B47" s="225"/>
      <c r="C47" s="226"/>
      <c r="D47" s="224" t="s">
        <v>712</v>
      </c>
      <c r="E47" s="224"/>
      <c r="F47" s="224"/>
      <c r="G47" s="224"/>
      <c r="H47" s="224"/>
      <c r="I47" s="224"/>
      <c r="J47" s="224"/>
      <c r="K47" s="222"/>
    </row>
    <row r="48" s="1" customFormat="1" ht="15" customHeight="1">
      <c r="B48" s="225"/>
      <c r="C48" s="226"/>
      <c r="D48" s="226"/>
      <c r="E48" s="224" t="s">
        <v>713</v>
      </c>
      <c r="F48" s="224"/>
      <c r="G48" s="224"/>
      <c r="H48" s="224"/>
      <c r="I48" s="224"/>
      <c r="J48" s="224"/>
      <c r="K48" s="222"/>
    </row>
    <row r="49" s="1" customFormat="1" ht="15" customHeight="1">
      <c r="B49" s="225"/>
      <c r="C49" s="226"/>
      <c r="D49" s="226"/>
      <c r="E49" s="224" t="s">
        <v>714</v>
      </c>
      <c r="F49" s="224"/>
      <c r="G49" s="224"/>
      <c r="H49" s="224"/>
      <c r="I49" s="224"/>
      <c r="J49" s="224"/>
      <c r="K49" s="222"/>
    </row>
    <row r="50" s="1" customFormat="1" ht="15" customHeight="1">
      <c r="B50" s="225"/>
      <c r="C50" s="226"/>
      <c r="D50" s="226"/>
      <c r="E50" s="224" t="s">
        <v>715</v>
      </c>
      <c r="F50" s="224"/>
      <c r="G50" s="224"/>
      <c r="H50" s="224"/>
      <c r="I50" s="224"/>
      <c r="J50" s="224"/>
      <c r="K50" s="222"/>
    </row>
    <row r="51" s="1" customFormat="1" ht="15" customHeight="1">
      <c r="B51" s="225"/>
      <c r="C51" s="226"/>
      <c r="D51" s="224" t="s">
        <v>716</v>
      </c>
      <c r="E51" s="224"/>
      <c r="F51" s="224"/>
      <c r="G51" s="224"/>
      <c r="H51" s="224"/>
      <c r="I51" s="224"/>
      <c r="J51" s="224"/>
      <c r="K51" s="222"/>
    </row>
    <row r="52" s="1" customFormat="1" ht="25.5" customHeight="1">
      <c r="B52" s="220"/>
      <c r="C52" s="221" t="s">
        <v>717</v>
      </c>
      <c r="D52" s="221"/>
      <c r="E52" s="221"/>
      <c r="F52" s="221"/>
      <c r="G52" s="221"/>
      <c r="H52" s="221"/>
      <c r="I52" s="221"/>
      <c r="J52" s="221"/>
      <c r="K52" s="222"/>
    </row>
    <row r="53" s="1" customFormat="1" ht="5.25" customHeight="1">
      <c r="B53" s="220"/>
      <c r="C53" s="223"/>
      <c r="D53" s="223"/>
      <c r="E53" s="223"/>
      <c r="F53" s="223"/>
      <c r="G53" s="223"/>
      <c r="H53" s="223"/>
      <c r="I53" s="223"/>
      <c r="J53" s="223"/>
      <c r="K53" s="222"/>
    </row>
    <row r="54" s="1" customFormat="1" ht="15" customHeight="1">
      <c r="B54" s="220"/>
      <c r="C54" s="224" t="s">
        <v>718</v>
      </c>
      <c r="D54" s="224"/>
      <c r="E54" s="224"/>
      <c r="F54" s="224"/>
      <c r="G54" s="224"/>
      <c r="H54" s="224"/>
      <c r="I54" s="224"/>
      <c r="J54" s="224"/>
      <c r="K54" s="222"/>
    </row>
    <row r="55" s="1" customFormat="1" ht="15" customHeight="1">
      <c r="B55" s="220"/>
      <c r="C55" s="224" t="s">
        <v>719</v>
      </c>
      <c r="D55" s="224"/>
      <c r="E55" s="224"/>
      <c r="F55" s="224"/>
      <c r="G55" s="224"/>
      <c r="H55" s="224"/>
      <c r="I55" s="224"/>
      <c r="J55" s="224"/>
      <c r="K55" s="222"/>
    </row>
    <row r="56" s="1" customFormat="1" ht="12.75" customHeight="1">
      <c r="B56" s="220"/>
      <c r="C56" s="224"/>
      <c r="D56" s="224"/>
      <c r="E56" s="224"/>
      <c r="F56" s="224"/>
      <c r="G56" s="224"/>
      <c r="H56" s="224"/>
      <c r="I56" s="224"/>
      <c r="J56" s="224"/>
      <c r="K56" s="222"/>
    </row>
    <row r="57" s="1" customFormat="1" ht="15" customHeight="1">
      <c r="B57" s="220"/>
      <c r="C57" s="224" t="s">
        <v>720</v>
      </c>
      <c r="D57" s="224"/>
      <c r="E57" s="224"/>
      <c r="F57" s="224"/>
      <c r="G57" s="224"/>
      <c r="H57" s="224"/>
      <c r="I57" s="224"/>
      <c r="J57" s="224"/>
      <c r="K57" s="222"/>
    </row>
    <row r="58" s="1" customFormat="1" ht="15" customHeight="1">
      <c r="B58" s="220"/>
      <c r="C58" s="226"/>
      <c r="D58" s="224" t="s">
        <v>721</v>
      </c>
      <c r="E58" s="224"/>
      <c r="F58" s="224"/>
      <c r="G58" s="224"/>
      <c r="H58" s="224"/>
      <c r="I58" s="224"/>
      <c r="J58" s="224"/>
      <c r="K58" s="222"/>
    </row>
    <row r="59" s="1" customFormat="1" ht="15" customHeight="1">
      <c r="B59" s="220"/>
      <c r="C59" s="226"/>
      <c r="D59" s="224" t="s">
        <v>722</v>
      </c>
      <c r="E59" s="224"/>
      <c r="F59" s="224"/>
      <c r="G59" s="224"/>
      <c r="H59" s="224"/>
      <c r="I59" s="224"/>
      <c r="J59" s="224"/>
      <c r="K59" s="222"/>
    </row>
    <row r="60" s="1" customFormat="1" ht="15" customHeight="1">
      <c r="B60" s="220"/>
      <c r="C60" s="226"/>
      <c r="D60" s="224" t="s">
        <v>723</v>
      </c>
      <c r="E60" s="224"/>
      <c r="F60" s="224"/>
      <c r="G60" s="224"/>
      <c r="H60" s="224"/>
      <c r="I60" s="224"/>
      <c r="J60" s="224"/>
      <c r="K60" s="222"/>
    </row>
    <row r="61" s="1" customFormat="1" ht="15" customHeight="1">
      <c r="B61" s="220"/>
      <c r="C61" s="226"/>
      <c r="D61" s="224" t="s">
        <v>724</v>
      </c>
      <c r="E61" s="224"/>
      <c r="F61" s="224"/>
      <c r="G61" s="224"/>
      <c r="H61" s="224"/>
      <c r="I61" s="224"/>
      <c r="J61" s="224"/>
      <c r="K61" s="222"/>
    </row>
    <row r="62" s="1" customFormat="1" ht="15" customHeight="1">
      <c r="B62" s="220"/>
      <c r="C62" s="226"/>
      <c r="D62" s="229" t="s">
        <v>725</v>
      </c>
      <c r="E62" s="229"/>
      <c r="F62" s="229"/>
      <c r="G62" s="229"/>
      <c r="H62" s="229"/>
      <c r="I62" s="229"/>
      <c r="J62" s="229"/>
      <c r="K62" s="222"/>
    </row>
    <row r="63" s="1" customFormat="1" ht="15" customHeight="1">
      <c r="B63" s="220"/>
      <c r="C63" s="226"/>
      <c r="D63" s="224" t="s">
        <v>726</v>
      </c>
      <c r="E63" s="224"/>
      <c r="F63" s="224"/>
      <c r="G63" s="224"/>
      <c r="H63" s="224"/>
      <c r="I63" s="224"/>
      <c r="J63" s="224"/>
      <c r="K63" s="222"/>
    </row>
    <row r="64" s="1" customFormat="1" ht="12.75" customHeight="1">
      <c r="B64" s="220"/>
      <c r="C64" s="226"/>
      <c r="D64" s="226"/>
      <c r="E64" s="230"/>
      <c r="F64" s="226"/>
      <c r="G64" s="226"/>
      <c r="H64" s="226"/>
      <c r="I64" s="226"/>
      <c r="J64" s="226"/>
      <c r="K64" s="222"/>
    </row>
    <row r="65" s="1" customFormat="1" ht="15" customHeight="1">
      <c r="B65" s="220"/>
      <c r="C65" s="226"/>
      <c r="D65" s="224" t="s">
        <v>727</v>
      </c>
      <c r="E65" s="224"/>
      <c r="F65" s="224"/>
      <c r="G65" s="224"/>
      <c r="H65" s="224"/>
      <c r="I65" s="224"/>
      <c r="J65" s="224"/>
      <c r="K65" s="222"/>
    </row>
    <row r="66" s="1" customFormat="1" ht="15" customHeight="1">
      <c r="B66" s="220"/>
      <c r="C66" s="226"/>
      <c r="D66" s="229" t="s">
        <v>728</v>
      </c>
      <c r="E66" s="229"/>
      <c r="F66" s="229"/>
      <c r="G66" s="229"/>
      <c r="H66" s="229"/>
      <c r="I66" s="229"/>
      <c r="J66" s="229"/>
      <c r="K66" s="222"/>
    </row>
    <row r="67" s="1" customFormat="1" ht="15" customHeight="1">
      <c r="B67" s="220"/>
      <c r="C67" s="226"/>
      <c r="D67" s="224" t="s">
        <v>729</v>
      </c>
      <c r="E67" s="224"/>
      <c r="F67" s="224"/>
      <c r="G67" s="224"/>
      <c r="H67" s="224"/>
      <c r="I67" s="224"/>
      <c r="J67" s="224"/>
      <c r="K67" s="222"/>
    </row>
    <row r="68" s="1" customFormat="1" ht="15" customHeight="1">
      <c r="B68" s="220"/>
      <c r="C68" s="226"/>
      <c r="D68" s="224" t="s">
        <v>730</v>
      </c>
      <c r="E68" s="224"/>
      <c r="F68" s="224"/>
      <c r="G68" s="224"/>
      <c r="H68" s="224"/>
      <c r="I68" s="224"/>
      <c r="J68" s="224"/>
      <c r="K68" s="222"/>
    </row>
    <row r="69" s="1" customFormat="1" ht="15" customHeight="1">
      <c r="B69" s="220"/>
      <c r="C69" s="226"/>
      <c r="D69" s="224" t="s">
        <v>731</v>
      </c>
      <c r="E69" s="224"/>
      <c r="F69" s="224"/>
      <c r="G69" s="224"/>
      <c r="H69" s="224"/>
      <c r="I69" s="224"/>
      <c r="J69" s="224"/>
      <c r="K69" s="222"/>
    </row>
    <row r="70" s="1" customFormat="1" ht="15" customHeight="1">
      <c r="B70" s="220"/>
      <c r="C70" s="226"/>
      <c r="D70" s="224" t="s">
        <v>732</v>
      </c>
      <c r="E70" s="224"/>
      <c r="F70" s="224"/>
      <c r="G70" s="224"/>
      <c r="H70" s="224"/>
      <c r="I70" s="224"/>
      <c r="J70" s="224"/>
      <c r="K70" s="222"/>
    </row>
    <row r="7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="1" customFormat="1" ht="45" customHeight="1">
      <c r="B75" s="239"/>
      <c r="C75" s="240" t="s">
        <v>733</v>
      </c>
      <c r="D75" s="240"/>
      <c r="E75" s="240"/>
      <c r="F75" s="240"/>
      <c r="G75" s="240"/>
      <c r="H75" s="240"/>
      <c r="I75" s="240"/>
      <c r="J75" s="240"/>
      <c r="K75" s="241"/>
    </row>
    <row r="76" s="1" customFormat="1" ht="17.25" customHeight="1">
      <c r="B76" s="239"/>
      <c r="C76" s="242" t="s">
        <v>734</v>
      </c>
      <c r="D76" s="242"/>
      <c r="E76" s="242"/>
      <c r="F76" s="242" t="s">
        <v>735</v>
      </c>
      <c r="G76" s="243"/>
      <c r="H76" s="242" t="s">
        <v>54</v>
      </c>
      <c r="I76" s="242" t="s">
        <v>57</v>
      </c>
      <c r="J76" s="242" t="s">
        <v>736</v>
      </c>
      <c r="K76" s="241"/>
    </row>
    <row r="77" s="1" customFormat="1" ht="17.25" customHeight="1">
      <c r="B77" s="239"/>
      <c r="C77" s="244" t="s">
        <v>737</v>
      </c>
      <c r="D77" s="244"/>
      <c r="E77" s="244"/>
      <c r="F77" s="245" t="s">
        <v>738</v>
      </c>
      <c r="G77" s="246"/>
      <c r="H77" s="244"/>
      <c r="I77" s="244"/>
      <c r="J77" s="244" t="s">
        <v>739</v>
      </c>
      <c r="K77" s="241"/>
    </row>
    <row r="78" s="1" customFormat="1" ht="5.25" customHeight="1">
      <c r="B78" s="239"/>
      <c r="C78" s="247"/>
      <c r="D78" s="247"/>
      <c r="E78" s="247"/>
      <c r="F78" s="247"/>
      <c r="G78" s="248"/>
      <c r="H78" s="247"/>
      <c r="I78" s="247"/>
      <c r="J78" s="247"/>
      <c r="K78" s="241"/>
    </row>
    <row r="79" s="1" customFormat="1" ht="15" customHeight="1">
      <c r="B79" s="239"/>
      <c r="C79" s="227" t="s">
        <v>53</v>
      </c>
      <c r="D79" s="249"/>
      <c r="E79" s="249"/>
      <c r="F79" s="250" t="s">
        <v>740</v>
      </c>
      <c r="G79" s="251"/>
      <c r="H79" s="227" t="s">
        <v>741</v>
      </c>
      <c r="I79" s="227" t="s">
        <v>742</v>
      </c>
      <c r="J79" s="227">
        <v>20</v>
      </c>
      <c r="K79" s="241"/>
    </row>
    <row r="80" s="1" customFormat="1" ht="15" customHeight="1">
      <c r="B80" s="239"/>
      <c r="C80" s="227" t="s">
        <v>743</v>
      </c>
      <c r="D80" s="227"/>
      <c r="E80" s="227"/>
      <c r="F80" s="250" t="s">
        <v>740</v>
      </c>
      <c r="G80" s="251"/>
      <c r="H80" s="227" t="s">
        <v>744</v>
      </c>
      <c r="I80" s="227" t="s">
        <v>742</v>
      </c>
      <c r="J80" s="227">
        <v>120</v>
      </c>
      <c r="K80" s="241"/>
    </row>
    <row r="81" s="1" customFormat="1" ht="15" customHeight="1">
      <c r="B81" s="252"/>
      <c r="C81" s="227" t="s">
        <v>745</v>
      </c>
      <c r="D81" s="227"/>
      <c r="E81" s="227"/>
      <c r="F81" s="250" t="s">
        <v>746</v>
      </c>
      <c r="G81" s="251"/>
      <c r="H81" s="227" t="s">
        <v>747</v>
      </c>
      <c r="I81" s="227" t="s">
        <v>742</v>
      </c>
      <c r="J81" s="227">
        <v>50</v>
      </c>
      <c r="K81" s="241"/>
    </row>
    <row r="82" s="1" customFormat="1" ht="15" customHeight="1">
      <c r="B82" s="252"/>
      <c r="C82" s="227" t="s">
        <v>748</v>
      </c>
      <c r="D82" s="227"/>
      <c r="E82" s="227"/>
      <c r="F82" s="250" t="s">
        <v>740</v>
      </c>
      <c r="G82" s="251"/>
      <c r="H82" s="227" t="s">
        <v>749</v>
      </c>
      <c r="I82" s="227" t="s">
        <v>750</v>
      </c>
      <c r="J82" s="227"/>
      <c r="K82" s="241"/>
    </row>
    <row r="83" s="1" customFormat="1" ht="15" customHeight="1">
      <c r="B83" s="252"/>
      <c r="C83" s="253" t="s">
        <v>751</v>
      </c>
      <c r="D83" s="253"/>
      <c r="E83" s="253"/>
      <c r="F83" s="254" t="s">
        <v>746</v>
      </c>
      <c r="G83" s="253"/>
      <c r="H83" s="253" t="s">
        <v>752</v>
      </c>
      <c r="I83" s="253" t="s">
        <v>742</v>
      </c>
      <c r="J83" s="253">
        <v>15</v>
      </c>
      <c r="K83" s="241"/>
    </row>
    <row r="84" s="1" customFormat="1" ht="15" customHeight="1">
      <c r="B84" s="252"/>
      <c r="C84" s="253" t="s">
        <v>753</v>
      </c>
      <c r="D84" s="253"/>
      <c r="E84" s="253"/>
      <c r="F84" s="254" t="s">
        <v>746</v>
      </c>
      <c r="G84" s="253"/>
      <c r="H84" s="253" t="s">
        <v>754</v>
      </c>
      <c r="I84" s="253" t="s">
        <v>742</v>
      </c>
      <c r="J84" s="253">
        <v>15</v>
      </c>
      <c r="K84" s="241"/>
    </row>
    <row r="85" s="1" customFormat="1" ht="15" customHeight="1">
      <c r="B85" s="252"/>
      <c r="C85" s="253" t="s">
        <v>755</v>
      </c>
      <c r="D85" s="253"/>
      <c r="E85" s="253"/>
      <c r="F85" s="254" t="s">
        <v>746</v>
      </c>
      <c r="G85" s="253"/>
      <c r="H85" s="253" t="s">
        <v>756</v>
      </c>
      <c r="I85" s="253" t="s">
        <v>742</v>
      </c>
      <c r="J85" s="253">
        <v>20</v>
      </c>
      <c r="K85" s="241"/>
    </row>
    <row r="86" s="1" customFormat="1" ht="15" customHeight="1">
      <c r="B86" s="252"/>
      <c r="C86" s="253" t="s">
        <v>757</v>
      </c>
      <c r="D86" s="253"/>
      <c r="E86" s="253"/>
      <c r="F86" s="254" t="s">
        <v>746</v>
      </c>
      <c r="G86" s="253"/>
      <c r="H86" s="253" t="s">
        <v>758</v>
      </c>
      <c r="I86" s="253" t="s">
        <v>742</v>
      </c>
      <c r="J86" s="253">
        <v>20</v>
      </c>
      <c r="K86" s="241"/>
    </row>
    <row r="87" s="1" customFormat="1" ht="15" customHeight="1">
      <c r="B87" s="252"/>
      <c r="C87" s="227" t="s">
        <v>759</v>
      </c>
      <c r="D87" s="227"/>
      <c r="E87" s="227"/>
      <c r="F87" s="250" t="s">
        <v>746</v>
      </c>
      <c r="G87" s="251"/>
      <c r="H87" s="227" t="s">
        <v>760</v>
      </c>
      <c r="I87" s="227" t="s">
        <v>742</v>
      </c>
      <c r="J87" s="227">
        <v>50</v>
      </c>
      <c r="K87" s="241"/>
    </row>
    <row r="88" s="1" customFormat="1" ht="15" customHeight="1">
      <c r="B88" s="252"/>
      <c r="C88" s="227" t="s">
        <v>761</v>
      </c>
      <c r="D88" s="227"/>
      <c r="E88" s="227"/>
      <c r="F88" s="250" t="s">
        <v>746</v>
      </c>
      <c r="G88" s="251"/>
      <c r="H88" s="227" t="s">
        <v>762</v>
      </c>
      <c r="I88" s="227" t="s">
        <v>742</v>
      </c>
      <c r="J88" s="227">
        <v>20</v>
      </c>
      <c r="K88" s="241"/>
    </row>
    <row r="89" s="1" customFormat="1" ht="15" customHeight="1">
      <c r="B89" s="252"/>
      <c r="C89" s="227" t="s">
        <v>763</v>
      </c>
      <c r="D89" s="227"/>
      <c r="E89" s="227"/>
      <c r="F89" s="250" t="s">
        <v>746</v>
      </c>
      <c r="G89" s="251"/>
      <c r="H89" s="227" t="s">
        <v>764</v>
      </c>
      <c r="I89" s="227" t="s">
        <v>742</v>
      </c>
      <c r="J89" s="227">
        <v>20</v>
      </c>
      <c r="K89" s="241"/>
    </row>
    <row r="90" s="1" customFormat="1" ht="15" customHeight="1">
      <c r="B90" s="252"/>
      <c r="C90" s="227" t="s">
        <v>765</v>
      </c>
      <c r="D90" s="227"/>
      <c r="E90" s="227"/>
      <c r="F90" s="250" t="s">
        <v>746</v>
      </c>
      <c r="G90" s="251"/>
      <c r="H90" s="227" t="s">
        <v>766</v>
      </c>
      <c r="I90" s="227" t="s">
        <v>742</v>
      </c>
      <c r="J90" s="227">
        <v>50</v>
      </c>
      <c r="K90" s="241"/>
    </row>
    <row r="91" s="1" customFormat="1" ht="15" customHeight="1">
      <c r="B91" s="252"/>
      <c r="C91" s="227" t="s">
        <v>767</v>
      </c>
      <c r="D91" s="227"/>
      <c r="E91" s="227"/>
      <c r="F91" s="250" t="s">
        <v>746</v>
      </c>
      <c r="G91" s="251"/>
      <c r="H91" s="227" t="s">
        <v>767</v>
      </c>
      <c r="I91" s="227" t="s">
        <v>742</v>
      </c>
      <c r="J91" s="227">
        <v>50</v>
      </c>
      <c r="K91" s="241"/>
    </row>
    <row r="92" s="1" customFormat="1" ht="15" customHeight="1">
      <c r="B92" s="252"/>
      <c r="C92" s="227" t="s">
        <v>768</v>
      </c>
      <c r="D92" s="227"/>
      <c r="E92" s="227"/>
      <c r="F92" s="250" t="s">
        <v>746</v>
      </c>
      <c r="G92" s="251"/>
      <c r="H92" s="227" t="s">
        <v>769</v>
      </c>
      <c r="I92" s="227" t="s">
        <v>742</v>
      </c>
      <c r="J92" s="227">
        <v>255</v>
      </c>
      <c r="K92" s="241"/>
    </row>
    <row r="93" s="1" customFormat="1" ht="15" customHeight="1">
      <c r="B93" s="252"/>
      <c r="C93" s="227" t="s">
        <v>770</v>
      </c>
      <c r="D93" s="227"/>
      <c r="E93" s="227"/>
      <c r="F93" s="250" t="s">
        <v>740</v>
      </c>
      <c r="G93" s="251"/>
      <c r="H93" s="227" t="s">
        <v>771</v>
      </c>
      <c r="I93" s="227" t="s">
        <v>772</v>
      </c>
      <c r="J93" s="227"/>
      <c r="K93" s="241"/>
    </row>
    <row r="94" s="1" customFormat="1" ht="15" customHeight="1">
      <c r="B94" s="252"/>
      <c r="C94" s="227" t="s">
        <v>773</v>
      </c>
      <c r="D94" s="227"/>
      <c r="E94" s="227"/>
      <c r="F94" s="250" t="s">
        <v>740</v>
      </c>
      <c r="G94" s="251"/>
      <c r="H94" s="227" t="s">
        <v>774</v>
      </c>
      <c r="I94" s="227" t="s">
        <v>775</v>
      </c>
      <c r="J94" s="227"/>
      <c r="K94" s="241"/>
    </row>
    <row r="95" s="1" customFormat="1" ht="15" customHeight="1">
      <c r="B95" s="252"/>
      <c r="C95" s="227" t="s">
        <v>776</v>
      </c>
      <c r="D95" s="227"/>
      <c r="E95" s="227"/>
      <c r="F95" s="250" t="s">
        <v>740</v>
      </c>
      <c r="G95" s="251"/>
      <c r="H95" s="227" t="s">
        <v>776</v>
      </c>
      <c r="I95" s="227" t="s">
        <v>775</v>
      </c>
      <c r="J95" s="227"/>
      <c r="K95" s="241"/>
    </row>
    <row r="96" s="1" customFormat="1" ht="15" customHeight="1">
      <c r="B96" s="252"/>
      <c r="C96" s="227" t="s">
        <v>38</v>
      </c>
      <c r="D96" s="227"/>
      <c r="E96" s="227"/>
      <c r="F96" s="250" t="s">
        <v>740</v>
      </c>
      <c r="G96" s="251"/>
      <c r="H96" s="227" t="s">
        <v>777</v>
      </c>
      <c r="I96" s="227" t="s">
        <v>775</v>
      </c>
      <c r="J96" s="227"/>
      <c r="K96" s="241"/>
    </row>
    <row r="97" s="1" customFormat="1" ht="15" customHeight="1">
      <c r="B97" s="252"/>
      <c r="C97" s="227" t="s">
        <v>48</v>
      </c>
      <c r="D97" s="227"/>
      <c r="E97" s="227"/>
      <c r="F97" s="250" t="s">
        <v>740</v>
      </c>
      <c r="G97" s="251"/>
      <c r="H97" s="227" t="s">
        <v>778</v>
      </c>
      <c r="I97" s="227" t="s">
        <v>775</v>
      </c>
      <c r="J97" s="227"/>
      <c r="K97" s="241"/>
    </row>
    <row r="98" s="1" customFormat="1" ht="15" customHeight="1">
      <c r="B98" s="255"/>
      <c r="C98" s="256"/>
      <c r="D98" s="256"/>
      <c r="E98" s="256"/>
      <c r="F98" s="256"/>
      <c r="G98" s="256"/>
      <c r="H98" s="256"/>
      <c r="I98" s="256"/>
      <c r="J98" s="256"/>
      <c r="K98" s="257"/>
    </row>
    <row r="99" s="1" customFormat="1" ht="18.7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58"/>
    </row>
    <row r="100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="1" customFormat="1" ht="45" customHeight="1">
      <c r="B102" s="239"/>
      <c r="C102" s="240" t="s">
        <v>779</v>
      </c>
      <c r="D102" s="240"/>
      <c r="E102" s="240"/>
      <c r="F102" s="240"/>
      <c r="G102" s="240"/>
      <c r="H102" s="240"/>
      <c r="I102" s="240"/>
      <c r="J102" s="240"/>
      <c r="K102" s="241"/>
    </row>
    <row r="103" s="1" customFormat="1" ht="17.25" customHeight="1">
      <c r="B103" s="239"/>
      <c r="C103" s="242" t="s">
        <v>734</v>
      </c>
      <c r="D103" s="242"/>
      <c r="E103" s="242"/>
      <c r="F103" s="242" t="s">
        <v>735</v>
      </c>
      <c r="G103" s="243"/>
      <c r="H103" s="242" t="s">
        <v>54</v>
      </c>
      <c r="I103" s="242" t="s">
        <v>57</v>
      </c>
      <c r="J103" s="242" t="s">
        <v>736</v>
      </c>
      <c r="K103" s="241"/>
    </row>
    <row r="104" s="1" customFormat="1" ht="17.25" customHeight="1">
      <c r="B104" s="239"/>
      <c r="C104" s="244" t="s">
        <v>737</v>
      </c>
      <c r="D104" s="244"/>
      <c r="E104" s="244"/>
      <c r="F104" s="245" t="s">
        <v>738</v>
      </c>
      <c r="G104" s="246"/>
      <c r="H104" s="244"/>
      <c r="I104" s="244"/>
      <c r="J104" s="244" t="s">
        <v>739</v>
      </c>
      <c r="K104" s="241"/>
    </row>
    <row r="105" s="1" customFormat="1" ht="5.25" customHeight="1">
      <c r="B105" s="239"/>
      <c r="C105" s="242"/>
      <c r="D105" s="242"/>
      <c r="E105" s="242"/>
      <c r="F105" s="242"/>
      <c r="G105" s="260"/>
      <c r="H105" s="242"/>
      <c r="I105" s="242"/>
      <c r="J105" s="242"/>
      <c r="K105" s="241"/>
    </row>
    <row r="106" s="1" customFormat="1" ht="15" customHeight="1">
      <c r="B106" s="239"/>
      <c r="C106" s="227" t="s">
        <v>53</v>
      </c>
      <c r="D106" s="249"/>
      <c r="E106" s="249"/>
      <c r="F106" s="250" t="s">
        <v>740</v>
      </c>
      <c r="G106" s="227"/>
      <c r="H106" s="227" t="s">
        <v>780</v>
      </c>
      <c r="I106" s="227" t="s">
        <v>742</v>
      </c>
      <c r="J106" s="227">
        <v>20</v>
      </c>
      <c r="K106" s="241"/>
    </row>
    <row r="107" s="1" customFormat="1" ht="15" customHeight="1">
      <c r="B107" s="239"/>
      <c r="C107" s="227" t="s">
        <v>743</v>
      </c>
      <c r="D107" s="227"/>
      <c r="E107" s="227"/>
      <c r="F107" s="250" t="s">
        <v>740</v>
      </c>
      <c r="G107" s="227"/>
      <c r="H107" s="227" t="s">
        <v>780</v>
      </c>
      <c r="I107" s="227" t="s">
        <v>742</v>
      </c>
      <c r="J107" s="227">
        <v>120</v>
      </c>
      <c r="K107" s="241"/>
    </row>
    <row r="108" s="1" customFormat="1" ht="15" customHeight="1">
      <c r="B108" s="252"/>
      <c r="C108" s="227" t="s">
        <v>745</v>
      </c>
      <c r="D108" s="227"/>
      <c r="E108" s="227"/>
      <c r="F108" s="250" t="s">
        <v>746</v>
      </c>
      <c r="G108" s="227"/>
      <c r="H108" s="227" t="s">
        <v>780</v>
      </c>
      <c r="I108" s="227" t="s">
        <v>742</v>
      </c>
      <c r="J108" s="227">
        <v>50</v>
      </c>
      <c r="K108" s="241"/>
    </row>
    <row r="109" s="1" customFormat="1" ht="15" customHeight="1">
      <c r="B109" s="252"/>
      <c r="C109" s="227" t="s">
        <v>748</v>
      </c>
      <c r="D109" s="227"/>
      <c r="E109" s="227"/>
      <c r="F109" s="250" t="s">
        <v>740</v>
      </c>
      <c r="G109" s="227"/>
      <c r="H109" s="227" t="s">
        <v>780</v>
      </c>
      <c r="I109" s="227" t="s">
        <v>750</v>
      </c>
      <c r="J109" s="227"/>
      <c r="K109" s="241"/>
    </row>
    <row r="110" s="1" customFormat="1" ht="15" customHeight="1">
      <c r="B110" s="252"/>
      <c r="C110" s="227" t="s">
        <v>759</v>
      </c>
      <c r="D110" s="227"/>
      <c r="E110" s="227"/>
      <c r="F110" s="250" t="s">
        <v>746</v>
      </c>
      <c r="G110" s="227"/>
      <c r="H110" s="227" t="s">
        <v>780</v>
      </c>
      <c r="I110" s="227" t="s">
        <v>742</v>
      </c>
      <c r="J110" s="227">
        <v>50</v>
      </c>
      <c r="K110" s="241"/>
    </row>
    <row r="111" s="1" customFormat="1" ht="15" customHeight="1">
      <c r="B111" s="252"/>
      <c r="C111" s="227" t="s">
        <v>767</v>
      </c>
      <c r="D111" s="227"/>
      <c r="E111" s="227"/>
      <c r="F111" s="250" t="s">
        <v>746</v>
      </c>
      <c r="G111" s="227"/>
      <c r="H111" s="227" t="s">
        <v>780</v>
      </c>
      <c r="I111" s="227" t="s">
        <v>742</v>
      </c>
      <c r="J111" s="227">
        <v>50</v>
      </c>
      <c r="K111" s="241"/>
    </row>
    <row r="112" s="1" customFormat="1" ht="15" customHeight="1">
      <c r="B112" s="252"/>
      <c r="C112" s="227" t="s">
        <v>765</v>
      </c>
      <c r="D112" s="227"/>
      <c r="E112" s="227"/>
      <c r="F112" s="250" t="s">
        <v>746</v>
      </c>
      <c r="G112" s="227"/>
      <c r="H112" s="227" t="s">
        <v>780</v>
      </c>
      <c r="I112" s="227" t="s">
        <v>742</v>
      </c>
      <c r="J112" s="227">
        <v>50</v>
      </c>
      <c r="K112" s="241"/>
    </row>
    <row r="113" s="1" customFormat="1" ht="15" customHeight="1">
      <c r="B113" s="252"/>
      <c r="C113" s="227" t="s">
        <v>53</v>
      </c>
      <c r="D113" s="227"/>
      <c r="E113" s="227"/>
      <c r="F113" s="250" t="s">
        <v>740</v>
      </c>
      <c r="G113" s="227"/>
      <c r="H113" s="227" t="s">
        <v>781</v>
      </c>
      <c r="I113" s="227" t="s">
        <v>742</v>
      </c>
      <c r="J113" s="227">
        <v>20</v>
      </c>
      <c r="K113" s="241"/>
    </row>
    <row r="114" s="1" customFormat="1" ht="15" customHeight="1">
      <c r="B114" s="252"/>
      <c r="C114" s="227" t="s">
        <v>782</v>
      </c>
      <c r="D114" s="227"/>
      <c r="E114" s="227"/>
      <c r="F114" s="250" t="s">
        <v>740</v>
      </c>
      <c r="G114" s="227"/>
      <c r="H114" s="227" t="s">
        <v>783</v>
      </c>
      <c r="I114" s="227" t="s">
        <v>742</v>
      </c>
      <c r="J114" s="227">
        <v>120</v>
      </c>
      <c r="K114" s="241"/>
    </row>
    <row r="115" s="1" customFormat="1" ht="15" customHeight="1">
      <c r="B115" s="252"/>
      <c r="C115" s="227" t="s">
        <v>38</v>
      </c>
      <c r="D115" s="227"/>
      <c r="E115" s="227"/>
      <c r="F115" s="250" t="s">
        <v>740</v>
      </c>
      <c r="G115" s="227"/>
      <c r="H115" s="227" t="s">
        <v>784</v>
      </c>
      <c r="I115" s="227" t="s">
        <v>775</v>
      </c>
      <c r="J115" s="227"/>
      <c r="K115" s="241"/>
    </row>
    <row r="116" s="1" customFormat="1" ht="15" customHeight="1">
      <c r="B116" s="252"/>
      <c r="C116" s="227" t="s">
        <v>48</v>
      </c>
      <c r="D116" s="227"/>
      <c r="E116" s="227"/>
      <c r="F116" s="250" t="s">
        <v>740</v>
      </c>
      <c r="G116" s="227"/>
      <c r="H116" s="227" t="s">
        <v>785</v>
      </c>
      <c r="I116" s="227" t="s">
        <v>775</v>
      </c>
      <c r="J116" s="227"/>
      <c r="K116" s="241"/>
    </row>
    <row r="117" s="1" customFormat="1" ht="15" customHeight="1">
      <c r="B117" s="252"/>
      <c r="C117" s="227" t="s">
        <v>57</v>
      </c>
      <c r="D117" s="227"/>
      <c r="E117" s="227"/>
      <c r="F117" s="250" t="s">
        <v>740</v>
      </c>
      <c r="G117" s="227"/>
      <c r="H117" s="227" t="s">
        <v>786</v>
      </c>
      <c r="I117" s="227" t="s">
        <v>787</v>
      </c>
      <c r="J117" s="227"/>
      <c r="K117" s="241"/>
    </row>
    <row r="118" s="1" customFormat="1" ht="15" customHeight="1">
      <c r="B118" s="255"/>
      <c r="C118" s="261"/>
      <c r="D118" s="261"/>
      <c r="E118" s="261"/>
      <c r="F118" s="261"/>
      <c r="G118" s="261"/>
      <c r="H118" s="261"/>
      <c r="I118" s="261"/>
      <c r="J118" s="261"/>
      <c r="K118" s="257"/>
    </row>
    <row r="119" s="1" customFormat="1" ht="18.75" customHeight="1">
      <c r="B119" s="262"/>
      <c r="C119" s="263"/>
      <c r="D119" s="263"/>
      <c r="E119" s="263"/>
      <c r="F119" s="264"/>
      <c r="G119" s="263"/>
      <c r="H119" s="263"/>
      <c r="I119" s="263"/>
      <c r="J119" s="263"/>
      <c r="K119" s="262"/>
    </row>
    <row r="120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="1" customFormat="1" ht="7.5" customHeight="1"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</row>
    <row r="122" s="1" customFormat="1" ht="45" customHeight="1">
      <c r="B122" s="268"/>
      <c r="C122" s="218" t="s">
        <v>788</v>
      </c>
      <c r="D122" s="218"/>
      <c r="E122" s="218"/>
      <c r="F122" s="218"/>
      <c r="G122" s="218"/>
      <c r="H122" s="218"/>
      <c r="I122" s="218"/>
      <c r="J122" s="218"/>
      <c r="K122" s="269"/>
    </row>
    <row r="123" s="1" customFormat="1" ht="17.25" customHeight="1">
      <c r="B123" s="270"/>
      <c r="C123" s="242" t="s">
        <v>734</v>
      </c>
      <c r="D123" s="242"/>
      <c r="E123" s="242"/>
      <c r="F123" s="242" t="s">
        <v>735</v>
      </c>
      <c r="G123" s="243"/>
      <c r="H123" s="242" t="s">
        <v>54</v>
      </c>
      <c r="I123" s="242" t="s">
        <v>57</v>
      </c>
      <c r="J123" s="242" t="s">
        <v>736</v>
      </c>
      <c r="K123" s="271"/>
    </row>
    <row r="124" s="1" customFormat="1" ht="17.25" customHeight="1">
      <c r="B124" s="270"/>
      <c r="C124" s="244" t="s">
        <v>737</v>
      </c>
      <c r="D124" s="244"/>
      <c r="E124" s="244"/>
      <c r="F124" s="245" t="s">
        <v>738</v>
      </c>
      <c r="G124" s="246"/>
      <c r="H124" s="244"/>
      <c r="I124" s="244"/>
      <c r="J124" s="244" t="s">
        <v>739</v>
      </c>
      <c r="K124" s="271"/>
    </row>
    <row r="125" s="1" customFormat="1" ht="5.25" customHeight="1">
      <c r="B125" s="272"/>
      <c r="C125" s="247"/>
      <c r="D125" s="247"/>
      <c r="E125" s="247"/>
      <c r="F125" s="247"/>
      <c r="G125" s="273"/>
      <c r="H125" s="247"/>
      <c r="I125" s="247"/>
      <c r="J125" s="247"/>
      <c r="K125" s="274"/>
    </row>
    <row r="126" s="1" customFormat="1" ht="15" customHeight="1">
      <c r="B126" s="272"/>
      <c r="C126" s="227" t="s">
        <v>743</v>
      </c>
      <c r="D126" s="249"/>
      <c r="E126" s="249"/>
      <c r="F126" s="250" t="s">
        <v>740</v>
      </c>
      <c r="G126" s="227"/>
      <c r="H126" s="227" t="s">
        <v>780</v>
      </c>
      <c r="I126" s="227" t="s">
        <v>742</v>
      </c>
      <c r="J126" s="227">
        <v>120</v>
      </c>
      <c r="K126" s="275"/>
    </row>
    <row r="127" s="1" customFormat="1" ht="15" customHeight="1">
      <c r="B127" s="272"/>
      <c r="C127" s="227" t="s">
        <v>789</v>
      </c>
      <c r="D127" s="227"/>
      <c r="E127" s="227"/>
      <c r="F127" s="250" t="s">
        <v>740</v>
      </c>
      <c r="G127" s="227"/>
      <c r="H127" s="227" t="s">
        <v>790</v>
      </c>
      <c r="I127" s="227" t="s">
        <v>742</v>
      </c>
      <c r="J127" s="227" t="s">
        <v>791</v>
      </c>
      <c r="K127" s="275"/>
    </row>
    <row r="128" s="1" customFormat="1" ht="15" customHeight="1">
      <c r="B128" s="272"/>
      <c r="C128" s="227" t="s">
        <v>688</v>
      </c>
      <c r="D128" s="227"/>
      <c r="E128" s="227"/>
      <c r="F128" s="250" t="s">
        <v>740</v>
      </c>
      <c r="G128" s="227"/>
      <c r="H128" s="227" t="s">
        <v>792</v>
      </c>
      <c r="I128" s="227" t="s">
        <v>742</v>
      </c>
      <c r="J128" s="227" t="s">
        <v>791</v>
      </c>
      <c r="K128" s="275"/>
    </row>
    <row r="129" s="1" customFormat="1" ht="15" customHeight="1">
      <c r="B129" s="272"/>
      <c r="C129" s="227" t="s">
        <v>751</v>
      </c>
      <c r="D129" s="227"/>
      <c r="E129" s="227"/>
      <c r="F129" s="250" t="s">
        <v>746</v>
      </c>
      <c r="G129" s="227"/>
      <c r="H129" s="227" t="s">
        <v>752</v>
      </c>
      <c r="I129" s="227" t="s">
        <v>742</v>
      </c>
      <c r="J129" s="227">
        <v>15</v>
      </c>
      <c r="K129" s="275"/>
    </row>
    <row r="130" s="1" customFormat="1" ht="15" customHeight="1">
      <c r="B130" s="272"/>
      <c r="C130" s="253" t="s">
        <v>753</v>
      </c>
      <c r="D130" s="253"/>
      <c r="E130" s="253"/>
      <c r="F130" s="254" t="s">
        <v>746</v>
      </c>
      <c r="G130" s="253"/>
      <c r="H130" s="253" t="s">
        <v>754</v>
      </c>
      <c r="I130" s="253" t="s">
        <v>742</v>
      </c>
      <c r="J130" s="253">
        <v>15</v>
      </c>
      <c r="K130" s="275"/>
    </row>
    <row r="131" s="1" customFormat="1" ht="15" customHeight="1">
      <c r="B131" s="272"/>
      <c r="C131" s="253" t="s">
        <v>755</v>
      </c>
      <c r="D131" s="253"/>
      <c r="E131" s="253"/>
      <c r="F131" s="254" t="s">
        <v>746</v>
      </c>
      <c r="G131" s="253"/>
      <c r="H131" s="253" t="s">
        <v>756</v>
      </c>
      <c r="I131" s="253" t="s">
        <v>742</v>
      </c>
      <c r="J131" s="253">
        <v>20</v>
      </c>
      <c r="K131" s="275"/>
    </row>
    <row r="132" s="1" customFormat="1" ht="15" customHeight="1">
      <c r="B132" s="272"/>
      <c r="C132" s="253" t="s">
        <v>757</v>
      </c>
      <c r="D132" s="253"/>
      <c r="E132" s="253"/>
      <c r="F132" s="254" t="s">
        <v>746</v>
      </c>
      <c r="G132" s="253"/>
      <c r="H132" s="253" t="s">
        <v>758</v>
      </c>
      <c r="I132" s="253" t="s">
        <v>742</v>
      </c>
      <c r="J132" s="253">
        <v>20</v>
      </c>
      <c r="K132" s="275"/>
    </row>
    <row r="133" s="1" customFormat="1" ht="15" customHeight="1">
      <c r="B133" s="272"/>
      <c r="C133" s="227" t="s">
        <v>745</v>
      </c>
      <c r="D133" s="227"/>
      <c r="E133" s="227"/>
      <c r="F133" s="250" t="s">
        <v>746</v>
      </c>
      <c r="G133" s="227"/>
      <c r="H133" s="227" t="s">
        <v>780</v>
      </c>
      <c r="I133" s="227" t="s">
        <v>742</v>
      </c>
      <c r="J133" s="227">
        <v>50</v>
      </c>
      <c r="K133" s="275"/>
    </row>
    <row r="134" s="1" customFormat="1" ht="15" customHeight="1">
      <c r="B134" s="272"/>
      <c r="C134" s="227" t="s">
        <v>759</v>
      </c>
      <c r="D134" s="227"/>
      <c r="E134" s="227"/>
      <c r="F134" s="250" t="s">
        <v>746</v>
      </c>
      <c r="G134" s="227"/>
      <c r="H134" s="227" t="s">
        <v>780</v>
      </c>
      <c r="I134" s="227" t="s">
        <v>742</v>
      </c>
      <c r="J134" s="227">
        <v>50</v>
      </c>
      <c r="K134" s="275"/>
    </row>
    <row r="135" s="1" customFormat="1" ht="15" customHeight="1">
      <c r="B135" s="272"/>
      <c r="C135" s="227" t="s">
        <v>765</v>
      </c>
      <c r="D135" s="227"/>
      <c r="E135" s="227"/>
      <c r="F135" s="250" t="s">
        <v>746</v>
      </c>
      <c r="G135" s="227"/>
      <c r="H135" s="227" t="s">
        <v>780</v>
      </c>
      <c r="I135" s="227" t="s">
        <v>742</v>
      </c>
      <c r="J135" s="227">
        <v>50</v>
      </c>
      <c r="K135" s="275"/>
    </row>
    <row r="136" s="1" customFormat="1" ht="15" customHeight="1">
      <c r="B136" s="272"/>
      <c r="C136" s="227" t="s">
        <v>767</v>
      </c>
      <c r="D136" s="227"/>
      <c r="E136" s="227"/>
      <c r="F136" s="250" t="s">
        <v>746</v>
      </c>
      <c r="G136" s="227"/>
      <c r="H136" s="227" t="s">
        <v>780</v>
      </c>
      <c r="I136" s="227" t="s">
        <v>742</v>
      </c>
      <c r="J136" s="227">
        <v>50</v>
      </c>
      <c r="K136" s="275"/>
    </row>
    <row r="137" s="1" customFormat="1" ht="15" customHeight="1">
      <c r="B137" s="272"/>
      <c r="C137" s="227" t="s">
        <v>768</v>
      </c>
      <c r="D137" s="227"/>
      <c r="E137" s="227"/>
      <c r="F137" s="250" t="s">
        <v>746</v>
      </c>
      <c r="G137" s="227"/>
      <c r="H137" s="227" t="s">
        <v>793</v>
      </c>
      <c r="I137" s="227" t="s">
        <v>742</v>
      </c>
      <c r="J137" s="227">
        <v>255</v>
      </c>
      <c r="K137" s="275"/>
    </row>
    <row r="138" s="1" customFormat="1" ht="15" customHeight="1">
      <c r="B138" s="272"/>
      <c r="C138" s="227" t="s">
        <v>770</v>
      </c>
      <c r="D138" s="227"/>
      <c r="E138" s="227"/>
      <c r="F138" s="250" t="s">
        <v>740</v>
      </c>
      <c r="G138" s="227"/>
      <c r="H138" s="227" t="s">
        <v>794</v>
      </c>
      <c r="I138" s="227" t="s">
        <v>772</v>
      </c>
      <c r="J138" s="227"/>
      <c r="K138" s="275"/>
    </row>
    <row r="139" s="1" customFormat="1" ht="15" customHeight="1">
      <c r="B139" s="272"/>
      <c r="C139" s="227" t="s">
        <v>773</v>
      </c>
      <c r="D139" s="227"/>
      <c r="E139" s="227"/>
      <c r="F139" s="250" t="s">
        <v>740</v>
      </c>
      <c r="G139" s="227"/>
      <c r="H139" s="227" t="s">
        <v>795</v>
      </c>
      <c r="I139" s="227" t="s">
        <v>775</v>
      </c>
      <c r="J139" s="227"/>
      <c r="K139" s="275"/>
    </row>
    <row r="140" s="1" customFormat="1" ht="15" customHeight="1">
      <c r="B140" s="272"/>
      <c r="C140" s="227" t="s">
        <v>776</v>
      </c>
      <c r="D140" s="227"/>
      <c r="E140" s="227"/>
      <c r="F140" s="250" t="s">
        <v>740</v>
      </c>
      <c r="G140" s="227"/>
      <c r="H140" s="227" t="s">
        <v>776</v>
      </c>
      <c r="I140" s="227" t="s">
        <v>775</v>
      </c>
      <c r="J140" s="227"/>
      <c r="K140" s="275"/>
    </row>
    <row r="141" s="1" customFormat="1" ht="15" customHeight="1">
      <c r="B141" s="272"/>
      <c r="C141" s="227" t="s">
        <v>38</v>
      </c>
      <c r="D141" s="227"/>
      <c r="E141" s="227"/>
      <c r="F141" s="250" t="s">
        <v>740</v>
      </c>
      <c r="G141" s="227"/>
      <c r="H141" s="227" t="s">
        <v>796</v>
      </c>
      <c r="I141" s="227" t="s">
        <v>775</v>
      </c>
      <c r="J141" s="227"/>
      <c r="K141" s="275"/>
    </row>
    <row r="142" s="1" customFormat="1" ht="15" customHeight="1">
      <c r="B142" s="272"/>
      <c r="C142" s="227" t="s">
        <v>797</v>
      </c>
      <c r="D142" s="227"/>
      <c r="E142" s="227"/>
      <c r="F142" s="250" t="s">
        <v>740</v>
      </c>
      <c r="G142" s="227"/>
      <c r="H142" s="227" t="s">
        <v>798</v>
      </c>
      <c r="I142" s="227" t="s">
        <v>775</v>
      </c>
      <c r="J142" s="227"/>
      <c r="K142" s="275"/>
    </row>
    <row r="143" s="1" customFormat="1" ht="15" customHeight="1">
      <c r="B143" s="276"/>
      <c r="C143" s="277"/>
      <c r="D143" s="277"/>
      <c r="E143" s="277"/>
      <c r="F143" s="277"/>
      <c r="G143" s="277"/>
      <c r="H143" s="277"/>
      <c r="I143" s="277"/>
      <c r="J143" s="277"/>
      <c r="K143" s="278"/>
    </row>
    <row r="144" s="1" customFormat="1" ht="18.75" customHeight="1">
      <c r="B144" s="263"/>
      <c r="C144" s="263"/>
      <c r="D144" s="263"/>
      <c r="E144" s="263"/>
      <c r="F144" s="264"/>
      <c r="G144" s="263"/>
      <c r="H144" s="263"/>
      <c r="I144" s="263"/>
      <c r="J144" s="263"/>
      <c r="K144" s="263"/>
    </row>
    <row r="145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="1" customFormat="1" ht="45" customHeight="1">
      <c r="B147" s="239"/>
      <c r="C147" s="240" t="s">
        <v>799</v>
      </c>
      <c r="D147" s="240"/>
      <c r="E147" s="240"/>
      <c r="F147" s="240"/>
      <c r="G147" s="240"/>
      <c r="H147" s="240"/>
      <c r="I147" s="240"/>
      <c r="J147" s="240"/>
      <c r="K147" s="241"/>
    </row>
    <row r="148" s="1" customFormat="1" ht="17.25" customHeight="1">
      <c r="B148" s="239"/>
      <c r="C148" s="242" t="s">
        <v>734</v>
      </c>
      <c r="D148" s="242"/>
      <c r="E148" s="242"/>
      <c r="F148" s="242" t="s">
        <v>735</v>
      </c>
      <c r="G148" s="243"/>
      <c r="H148" s="242" t="s">
        <v>54</v>
      </c>
      <c r="I148" s="242" t="s">
        <v>57</v>
      </c>
      <c r="J148" s="242" t="s">
        <v>736</v>
      </c>
      <c r="K148" s="241"/>
    </row>
    <row r="149" s="1" customFormat="1" ht="17.25" customHeight="1">
      <c r="B149" s="239"/>
      <c r="C149" s="244" t="s">
        <v>737</v>
      </c>
      <c r="D149" s="244"/>
      <c r="E149" s="244"/>
      <c r="F149" s="245" t="s">
        <v>738</v>
      </c>
      <c r="G149" s="246"/>
      <c r="H149" s="244"/>
      <c r="I149" s="244"/>
      <c r="J149" s="244" t="s">
        <v>739</v>
      </c>
      <c r="K149" s="241"/>
    </row>
    <row r="150" s="1" customFormat="1" ht="5.25" customHeight="1">
      <c r="B150" s="252"/>
      <c r="C150" s="247"/>
      <c r="D150" s="247"/>
      <c r="E150" s="247"/>
      <c r="F150" s="247"/>
      <c r="G150" s="248"/>
      <c r="H150" s="247"/>
      <c r="I150" s="247"/>
      <c r="J150" s="247"/>
      <c r="K150" s="275"/>
    </row>
    <row r="151" s="1" customFormat="1" ht="15" customHeight="1">
      <c r="B151" s="252"/>
      <c r="C151" s="279" t="s">
        <v>743</v>
      </c>
      <c r="D151" s="227"/>
      <c r="E151" s="227"/>
      <c r="F151" s="280" t="s">
        <v>740</v>
      </c>
      <c r="G151" s="227"/>
      <c r="H151" s="279" t="s">
        <v>780</v>
      </c>
      <c r="I151" s="279" t="s">
        <v>742</v>
      </c>
      <c r="J151" s="279">
        <v>120</v>
      </c>
      <c r="K151" s="275"/>
    </row>
    <row r="152" s="1" customFormat="1" ht="15" customHeight="1">
      <c r="B152" s="252"/>
      <c r="C152" s="279" t="s">
        <v>789</v>
      </c>
      <c r="D152" s="227"/>
      <c r="E152" s="227"/>
      <c r="F152" s="280" t="s">
        <v>740</v>
      </c>
      <c r="G152" s="227"/>
      <c r="H152" s="279" t="s">
        <v>800</v>
      </c>
      <c r="I152" s="279" t="s">
        <v>742</v>
      </c>
      <c r="J152" s="279" t="s">
        <v>791</v>
      </c>
      <c r="K152" s="275"/>
    </row>
    <row r="153" s="1" customFormat="1" ht="15" customHeight="1">
      <c r="B153" s="252"/>
      <c r="C153" s="279" t="s">
        <v>688</v>
      </c>
      <c r="D153" s="227"/>
      <c r="E153" s="227"/>
      <c r="F153" s="280" t="s">
        <v>740</v>
      </c>
      <c r="G153" s="227"/>
      <c r="H153" s="279" t="s">
        <v>801</v>
      </c>
      <c r="I153" s="279" t="s">
        <v>742</v>
      </c>
      <c r="J153" s="279" t="s">
        <v>791</v>
      </c>
      <c r="K153" s="275"/>
    </row>
    <row r="154" s="1" customFormat="1" ht="15" customHeight="1">
      <c r="B154" s="252"/>
      <c r="C154" s="279" t="s">
        <v>745</v>
      </c>
      <c r="D154" s="227"/>
      <c r="E154" s="227"/>
      <c r="F154" s="280" t="s">
        <v>746</v>
      </c>
      <c r="G154" s="227"/>
      <c r="H154" s="279" t="s">
        <v>780</v>
      </c>
      <c r="I154" s="279" t="s">
        <v>742</v>
      </c>
      <c r="J154" s="279">
        <v>50</v>
      </c>
      <c r="K154" s="275"/>
    </row>
    <row r="155" s="1" customFormat="1" ht="15" customHeight="1">
      <c r="B155" s="252"/>
      <c r="C155" s="279" t="s">
        <v>748</v>
      </c>
      <c r="D155" s="227"/>
      <c r="E155" s="227"/>
      <c r="F155" s="280" t="s">
        <v>740</v>
      </c>
      <c r="G155" s="227"/>
      <c r="H155" s="279" t="s">
        <v>780</v>
      </c>
      <c r="I155" s="279" t="s">
        <v>750</v>
      </c>
      <c r="J155" s="279"/>
      <c r="K155" s="275"/>
    </row>
    <row r="156" s="1" customFormat="1" ht="15" customHeight="1">
      <c r="B156" s="252"/>
      <c r="C156" s="279" t="s">
        <v>759</v>
      </c>
      <c r="D156" s="227"/>
      <c r="E156" s="227"/>
      <c r="F156" s="280" t="s">
        <v>746</v>
      </c>
      <c r="G156" s="227"/>
      <c r="H156" s="279" t="s">
        <v>780</v>
      </c>
      <c r="I156" s="279" t="s">
        <v>742</v>
      </c>
      <c r="J156" s="279">
        <v>50</v>
      </c>
      <c r="K156" s="275"/>
    </row>
    <row r="157" s="1" customFormat="1" ht="15" customHeight="1">
      <c r="B157" s="252"/>
      <c r="C157" s="279" t="s">
        <v>767</v>
      </c>
      <c r="D157" s="227"/>
      <c r="E157" s="227"/>
      <c r="F157" s="280" t="s">
        <v>746</v>
      </c>
      <c r="G157" s="227"/>
      <c r="H157" s="279" t="s">
        <v>780</v>
      </c>
      <c r="I157" s="279" t="s">
        <v>742</v>
      </c>
      <c r="J157" s="279">
        <v>50</v>
      </c>
      <c r="K157" s="275"/>
    </row>
    <row r="158" s="1" customFormat="1" ht="15" customHeight="1">
      <c r="B158" s="252"/>
      <c r="C158" s="279" t="s">
        <v>765</v>
      </c>
      <c r="D158" s="227"/>
      <c r="E158" s="227"/>
      <c r="F158" s="280" t="s">
        <v>746</v>
      </c>
      <c r="G158" s="227"/>
      <c r="H158" s="279" t="s">
        <v>780</v>
      </c>
      <c r="I158" s="279" t="s">
        <v>742</v>
      </c>
      <c r="J158" s="279">
        <v>50</v>
      </c>
      <c r="K158" s="275"/>
    </row>
    <row r="159" s="1" customFormat="1" ht="15" customHeight="1">
      <c r="B159" s="252"/>
      <c r="C159" s="279" t="s">
        <v>93</v>
      </c>
      <c r="D159" s="227"/>
      <c r="E159" s="227"/>
      <c r="F159" s="280" t="s">
        <v>740</v>
      </c>
      <c r="G159" s="227"/>
      <c r="H159" s="279" t="s">
        <v>802</v>
      </c>
      <c r="I159" s="279" t="s">
        <v>742</v>
      </c>
      <c r="J159" s="279" t="s">
        <v>803</v>
      </c>
      <c r="K159" s="275"/>
    </row>
    <row r="160" s="1" customFormat="1" ht="15" customHeight="1">
      <c r="B160" s="252"/>
      <c r="C160" s="279" t="s">
        <v>804</v>
      </c>
      <c r="D160" s="227"/>
      <c r="E160" s="227"/>
      <c r="F160" s="280" t="s">
        <v>740</v>
      </c>
      <c r="G160" s="227"/>
      <c r="H160" s="279" t="s">
        <v>805</v>
      </c>
      <c r="I160" s="279" t="s">
        <v>775</v>
      </c>
      <c r="J160" s="279"/>
      <c r="K160" s="275"/>
    </row>
    <row r="161" s="1" customFormat="1" ht="15" customHeight="1">
      <c r="B161" s="281"/>
      <c r="C161" s="261"/>
      <c r="D161" s="261"/>
      <c r="E161" s="261"/>
      <c r="F161" s="261"/>
      <c r="G161" s="261"/>
      <c r="H161" s="261"/>
      <c r="I161" s="261"/>
      <c r="J161" s="261"/>
      <c r="K161" s="282"/>
    </row>
    <row r="162" s="1" customFormat="1" ht="18.75" customHeight="1">
      <c r="B162" s="263"/>
      <c r="C162" s="273"/>
      <c r="D162" s="273"/>
      <c r="E162" s="273"/>
      <c r="F162" s="283"/>
      <c r="G162" s="273"/>
      <c r="H162" s="273"/>
      <c r="I162" s="273"/>
      <c r="J162" s="273"/>
      <c r="K162" s="263"/>
    </row>
    <row r="163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="1" customFormat="1" ht="7.5" customHeight="1">
      <c r="B164" s="214"/>
      <c r="C164" s="215"/>
      <c r="D164" s="215"/>
      <c r="E164" s="215"/>
      <c r="F164" s="215"/>
      <c r="G164" s="215"/>
      <c r="H164" s="215"/>
      <c r="I164" s="215"/>
      <c r="J164" s="215"/>
      <c r="K164" s="216"/>
    </row>
    <row r="165" s="1" customFormat="1" ht="45" customHeight="1">
      <c r="B165" s="217"/>
      <c r="C165" s="218" t="s">
        <v>806</v>
      </c>
      <c r="D165" s="218"/>
      <c r="E165" s="218"/>
      <c r="F165" s="218"/>
      <c r="G165" s="218"/>
      <c r="H165" s="218"/>
      <c r="I165" s="218"/>
      <c r="J165" s="218"/>
      <c r="K165" s="219"/>
    </row>
    <row r="166" s="1" customFormat="1" ht="17.25" customHeight="1">
      <c r="B166" s="217"/>
      <c r="C166" s="242" t="s">
        <v>734</v>
      </c>
      <c r="D166" s="242"/>
      <c r="E166" s="242"/>
      <c r="F166" s="242" t="s">
        <v>735</v>
      </c>
      <c r="G166" s="284"/>
      <c r="H166" s="285" t="s">
        <v>54</v>
      </c>
      <c r="I166" s="285" t="s">
        <v>57</v>
      </c>
      <c r="J166" s="242" t="s">
        <v>736</v>
      </c>
      <c r="K166" s="219"/>
    </row>
    <row r="167" s="1" customFormat="1" ht="17.25" customHeight="1">
      <c r="B167" s="220"/>
      <c r="C167" s="244" t="s">
        <v>737</v>
      </c>
      <c r="D167" s="244"/>
      <c r="E167" s="244"/>
      <c r="F167" s="245" t="s">
        <v>738</v>
      </c>
      <c r="G167" s="286"/>
      <c r="H167" s="287"/>
      <c r="I167" s="287"/>
      <c r="J167" s="244" t="s">
        <v>739</v>
      </c>
      <c r="K167" s="222"/>
    </row>
    <row r="168" s="1" customFormat="1" ht="5.25" customHeight="1">
      <c r="B168" s="252"/>
      <c r="C168" s="247"/>
      <c r="D168" s="247"/>
      <c r="E168" s="247"/>
      <c r="F168" s="247"/>
      <c r="G168" s="248"/>
      <c r="H168" s="247"/>
      <c r="I168" s="247"/>
      <c r="J168" s="247"/>
      <c r="K168" s="275"/>
    </row>
    <row r="169" s="1" customFormat="1" ht="15" customHeight="1">
      <c r="B169" s="252"/>
      <c r="C169" s="227" t="s">
        <v>743</v>
      </c>
      <c r="D169" s="227"/>
      <c r="E169" s="227"/>
      <c r="F169" s="250" t="s">
        <v>740</v>
      </c>
      <c r="G169" s="227"/>
      <c r="H169" s="227" t="s">
        <v>780</v>
      </c>
      <c r="I169" s="227" t="s">
        <v>742</v>
      </c>
      <c r="J169" s="227">
        <v>120</v>
      </c>
      <c r="K169" s="275"/>
    </row>
    <row r="170" s="1" customFormat="1" ht="15" customHeight="1">
      <c r="B170" s="252"/>
      <c r="C170" s="227" t="s">
        <v>789</v>
      </c>
      <c r="D170" s="227"/>
      <c r="E170" s="227"/>
      <c r="F170" s="250" t="s">
        <v>740</v>
      </c>
      <c r="G170" s="227"/>
      <c r="H170" s="227" t="s">
        <v>790</v>
      </c>
      <c r="I170" s="227" t="s">
        <v>742</v>
      </c>
      <c r="J170" s="227" t="s">
        <v>791</v>
      </c>
      <c r="K170" s="275"/>
    </row>
    <row r="171" s="1" customFormat="1" ht="15" customHeight="1">
      <c r="B171" s="252"/>
      <c r="C171" s="227" t="s">
        <v>688</v>
      </c>
      <c r="D171" s="227"/>
      <c r="E171" s="227"/>
      <c r="F171" s="250" t="s">
        <v>740</v>
      </c>
      <c r="G171" s="227"/>
      <c r="H171" s="227" t="s">
        <v>807</v>
      </c>
      <c r="I171" s="227" t="s">
        <v>742</v>
      </c>
      <c r="J171" s="227" t="s">
        <v>791</v>
      </c>
      <c r="K171" s="275"/>
    </row>
    <row r="172" s="1" customFormat="1" ht="15" customHeight="1">
      <c r="B172" s="252"/>
      <c r="C172" s="227" t="s">
        <v>745</v>
      </c>
      <c r="D172" s="227"/>
      <c r="E172" s="227"/>
      <c r="F172" s="250" t="s">
        <v>746</v>
      </c>
      <c r="G172" s="227"/>
      <c r="H172" s="227" t="s">
        <v>807</v>
      </c>
      <c r="I172" s="227" t="s">
        <v>742</v>
      </c>
      <c r="J172" s="227">
        <v>50</v>
      </c>
      <c r="K172" s="275"/>
    </row>
    <row r="173" s="1" customFormat="1" ht="15" customHeight="1">
      <c r="B173" s="252"/>
      <c r="C173" s="227" t="s">
        <v>748</v>
      </c>
      <c r="D173" s="227"/>
      <c r="E173" s="227"/>
      <c r="F173" s="250" t="s">
        <v>740</v>
      </c>
      <c r="G173" s="227"/>
      <c r="H173" s="227" t="s">
        <v>807</v>
      </c>
      <c r="I173" s="227" t="s">
        <v>750</v>
      </c>
      <c r="J173" s="227"/>
      <c r="K173" s="275"/>
    </row>
    <row r="174" s="1" customFormat="1" ht="15" customHeight="1">
      <c r="B174" s="252"/>
      <c r="C174" s="227" t="s">
        <v>759</v>
      </c>
      <c r="D174" s="227"/>
      <c r="E174" s="227"/>
      <c r="F174" s="250" t="s">
        <v>746</v>
      </c>
      <c r="G174" s="227"/>
      <c r="H174" s="227" t="s">
        <v>807</v>
      </c>
      <c r="I174" s="227" t="s">
        <v>742</v>
      </c>
      <c r="J174" s="227">
        <v>50</v>
      </c>
      <c r="K174" s="275"/>
    </row>
    <row r="175" s="1" customFormat="1" ht="15" customHeight="1">
      <c r="B175" s="252"/>
      <c r="C175" s="227" t="s">
        <v>767</v>
      </c>
      <c r="D175" s="227"/>
      <c r="E175" s="227"/>
      <c r="F175" s="250" t="s">
        <v>746</v>
      </c>
      <c r="G175" s="227"/>
      <c r="H175" s="227" t="s">
        <v>807</v>
      </c>
      <c r="I175" s="227" t="s">
        <v>742</v>
      </c>
      <c r="J175" s="227">
        <v>50</v>
      </c>
      <c r="K175" s="275"/>
    </row>
    <row r="176" s="1" customFormat="1" ht="15" customHeight="1">
      <c r="B176" s="252"/>
      <c r="C176" s="227" t="s">
        <v>765</v>
      </c>
      <c r="D176" s="227"/>
      <c r="E176" s="227"/>
      <c r="F176" s="250" t="s">
        <v>746</v>
      </c>
      <c r="G176" s="227"/>
      <c r="H176" s="227" t="s">
        <v>807</v>
      </c>
      <c r="I176" s="227" t="s">
        <v>742</v>
      </c>
      <c r="J176" s="227">
        <v>50</v>
      </c>
      <c r="K176" s="275"/>
    </row>
    <row r="177" s="1" customFormat="1" ht="15" customHeight="1">
      <c r="B177" s="252"/>
      <c r="C177" s="227" t="s">
        <v>101</v>
      </c>
      <c r="D177" s="227"/>
      <c r="E177" s="227"/>
      <c r="F177" s="250" t="s">
        <v>740</v>
      </c>
      <c r="G177" s="227"/>
      <c r="H177" s="227" t="s">
        <v>808</v>
      </c>
      <c r="I177" s="227" t="s">
        <v>809</v>
      </c>
      <c r="J177" s="227"/>
      <c r="K177" s="275"/>
    </row>
    <row r="178" s="1" customFormat="1" ht="15" customHeight="1">
      <c r="B178" s="252"/>
      <c r="C178" s="227" t="s">
        <v>57</v>
      </c>
      <c r="D178" s="227"/>
      <c r="E178" s="227"/>
      <c r="F178" s="250" t="s">
        <v>740</v>
      </c>
      <c r="G178" s="227"/>
      <c r="H178" s="227" t="s">
        <v>810</v>
      </c>
      <c r="I178" s="227" t="s">
        <v>811</v>
      </c>
      <c r="J178" s="227">
        <v>1</v>
      </c>
      <c r="K178" s="275"/>
    </row>
    <row r="179" s="1" customFormat="1" ht="15" customHeight="1">
      <c r="B179" s="252"/>
      <c r="C179" s="227" t="s">
        <v>53</v>
      </c>
      <c r="D179" s="227"/>
      <c r="E179" s="227"/>
      <c r="F179" s="250" t="s">
        <v>740</v>
      </c>
      <c r="G179" s="227"/>
      <c r="H179" s="227" t="s">
        <v>812</v>
      </c>
      <c r="I179" s="227" t="s">
        <v>742</v>
      </c>
      <c r="J179" s="227">
        <v>20</v>
      </c>
      <c r="K179" s="275"/>
    </row>
    <row r="180" s="1" customFormat="1" ht="15" customHeight="1">
      <c r="B180" s="252"/>
      <c r="C180" s="227" t="s">
        <v>54</v>
      </c>
      <c r="D180" s="227"/>
      <c r="E180" s="227"/>
      <c r="F180" s="250" t="s">
        <v>740</v>
      </c>
      <c r="G180" s="227"/>
      <c r="H180" s="227" t="s">
        <v>813</v>
      </c>
      <c r="I180" s="227" t="s">
        <v>742</v>
      </c>
      <c r="J180" s="227">
        <v>255</v>
      </c>
      <c r="K180" s="275"/>
    </row>
    <row r="181" s="1" customFormat="1" ht="15" customHeight="1">
      <c r="B181" s="252"/>
      <c r="C181" s="227" t="s">
        <v>102</v>
      </c>
      <c r="D181" s="227"/>
      <c r="E181" s="227"/>
      <c r="F181" s="250" t="s">
        <v>740</v>
      </c>
      <c r="G181" s="227"/>
      <c r="H181" s="227" t="s">
        <v>704</v>
      </c>
      <c r="I181" s="227" t="s">
        <v>742</v>
      </c>
      <c r="J181" s="227">
        <v>10</v>
      </c>
      <c r="K181" s="275"/>
    </row>
    <row r="182" s="1" customFormat="1" ht="15" customHeight="1">
      <c r="B182" s="252"/>
      <c r="C182" s="227" t="s">
        <v>103</v>
      </c>
      <c r="D182" s="227"/>
      <c r="E182" s="227"/>
      <c r="F182" s="250" t="s">
        <v>740</v>
      </c>
      <c r="G182" s="227"/>
      <c r="H182" s="227" t="s">
        <v>814</v>
      </c>
      <c r="I182" s="227" t="s">
        <v>775</v>
      </c>
      <c r="J182" s="227"/>
      <c r="K182" s="275"/>
    </row>
    <row r="183" s="1" customFormat="1" ht="15" customHeight="1">
      <c r="B183" s="252"/>
      <c r="C183" s="227" t="s">
        <v>815</v>
      </c>
      <c r="D183" s="227"/>
      <c r="E183" s="227"/>
      <c r="F183" s="250" t="s">
        <v>740</v>
      </c>
      <c r="G183" s="227"/>
      <c r="H183" s="227" t="s">
        <v>816</v>
      </c>
      <c r="I183" s="227" t="s">
        <v>775</v>
      </c>
      <c r="J183" s="227"/>
      <c r="K183" s="275"/>
    </row>
    <row r="184" s="1" customFormat="1" ht="15" customHeight="1">
      <c r="B184" s="252"/>
      <c r="C184" s="227" t="s">
        <v>804</v>
      </c>
      <c r="D184" s="227"/>
      <c r="E184" s="227"/>
      <c r="F184" s="250" t="s">
        <v>740</v>
      </c>
      <c r="G184" s="227"/>
      <c r="H184" s="227" t="s">
        <v>817</v>
      </c>
      <c r="I184" s="227" t="s">
        <v>775</v>
      </c>
      <c r="J184" s="227"/>
      <c r="K184" s="275"/>
    </row>
    <row r="185" s="1" customFormat="1" ht="15" customHeight="1">
      <c r="B185" s="252"/>
      <c r="C185" s="227" t="s">
        <v>105</v>
      </c>
      <c r="D185" s="227"/>
      <c r="E185" s="227"/>
      <c r="F185" s="250" t="s">
        <v>746</v>
      </c>
      <c r="G185" s="227"/>
      <c r="H185" s="227" t="s">
        <v>818</v>
      </c>
      <c r="I185" s="227" t="s">
        <v>742</v>
      </c>
      <c r="J185" s="227">
        <v>50</v>
      </c>
      <c r="K185" s="275"/>
    </row>
    <row r="186" s="1" customFormat="1" ht="15" customHeight="1">
      <c r="B186" s="252"/>
      <c r="C186" s="227" t="s">
        <v>819</v>
      </c>
      <c r="D186" s="227"/>
      <c r="E186" s="227"/>
      <c r="F186" s="250" t="s">
        <v>746</v>
      </c>
      <c r="G186" s="227"/>
      <c r="H186" s="227" t="s">
        <v>820</v>
      </c>
      <c r="I186" s="227" t="s">
        <v>821</v>
      </c>
      <c r="J186" s="227"/>
      <c r="K186" s="275"/>
    </row>
    <row r="187" s="1" customFormat="1" ht="15" customHeight="1">
      <c r="B187" s="252"/>
      <c r="C187" s="227" t="s">
        <v>822</v>
      </c>
      <c r="D187" s="227"/>
      <c r="E187" s="227"/>
      <c r="F187" s="250" t="s">
        <v>746</v>
      </c>
      <c r="G187" s="227"/>
      <c r="H187" s="227" t="s">
        <v>823</v>
      </c>
      <c r="I187" s="227" t="s">
        <v>821</v>
      </c>
      <c r="J187" s="227"/>
      <c r="K187" s="275"/>
    </row>
    <row r="188" s="1" customFormat="1" ht="15" customHeight="1">
      <c r="B188" s="252"/>
      <c r="C188" s="227" t="s">
        <v>824</v>
      </c>
      <c r="D188" s="227"/>
      <c r="E188" s="227"/>
      <c r="F188" s="250" t="s">
        <v>746</v>
      </c>
      <c r="G188" s="227"/>
      <c r="H188" s="227" t="s">
        <v>825</v>
      </c>
      <c r="I188" s="227" t="s">
        <v>821</v>
      </c>
      <c r="J188" s="227"/>
      <c r="K188" s="275"/>
    </row>
    <row r="189" s="1" customFormat="1" ht="15" customHeight="1">
      <c r="B189" s="252"/>
      <c r="C189" s="288" t="s">
        <v>826</v>
      </c>
      <c r="D189" s="227"/>
      <c r="E189" s="227"/>
      <c r="F189" s="250" t="s">
        <v>746</v>
      </c>
      <c r="G189" s="227"/>
      <c r="H189" s="227" t="s">
        <v>827</v>
      </c>
      <c r="I189" s="227" t="s">
        <v>828</v>
      </c>
      <c r="J189" s="289" t="s">
        <v>829</v>
      </c>
      <c r="K189" s="275"/>
    </row>
    <row r="190" s="1" customFormat="1" ht="15" customHeight="1">
      <c r="B190" s="252"/>
      <c r="C190" s="288" t="s">
        <v>42</v>
      </c>
      <c r="D190" s="227"/>
      <c r="E190" s="227"/>
      <c r="F190" s="250" t="s">
        <v>740</v>
      </c>
      <c r="G190" s="227"/>
      <c r="H190" s="224" t="s">
        <v>830</v>
      </c>
      <c r="I190" s="227" t="s">
        <v>831</v>
      </c>
      <c r="J190" s="227"/>
      <c r="K190" s="275"/>
    </row>
    <row r="191" s="1" customFormat="1" ht="15" customHeight="1">
      <c r="B191" s="252"/>
      <c r="C191" s="288" t="s">
        <v>832</v>
      </c>
      <c r="D191" s="227"/>
      <c r="E191" s="227"/>
      <c r="F191" s="250" t="s">
        <v>740</v>
      </c>
      <c r="G191" s="227"/>
      <c r="H191" s="227" t="s">
        <v>833</v>
      </c>
      <c r="I191" s="227" t="s">
        <v>775</v>
      </c>
      <c r="J191" s="227"/>
      <c r="K191" s="275"/>
    </row>
    <row r="192" s="1" customFormat="1" ht="15" customHeight="1">
      <c r="B192" s="252"/>
      <c r="C192" s="288" t="s">
        <v>834</v>
      </c>
      <c r="D192" s="227"/>
      <c r="E192" s="227"/>
      <c r="F192" s="250" t="s">
        <v>740</v>
      </c>
      <c r="G192" s="227"/>
      <c r="H192" s="227" t="s">
        <v>835</v>
      </c>
      <c r="I192" s="227" t="s">
        <v>775</v>
      </c>
      <c r="J192" s="227"/>
      <c r="K192" s="275"/>
    </row>
    <row r="193" s="1" customFormat="1" ht="15" customHeight="1">
      <c r="B193" s="252"/>
      <c r="C193" s="288" t="s">
        <v>836</v>
      </c>
      <c r="D193" s="227"/>
      <c r="E193" s="227"/>
      <c r="F193" s="250" t="s">
        <v>746</v>
      </c>
      <c r="G193" s="227"/>
      <c r="H193" s="227" t="s">
        <v>837</v>
      </c>
      <c r="I193" s="227" t="s">
        <v>775</v>
      </c>
      <c r="J193" s="227"/>
      <c r="K193" s="275"/>
    </row>
    <row r="194" s="1" customFormat="1" ht="15" customHeight="1">
      <c r="B194" s="281"/>
      <c r="C194" s="290"/>
      <c r="D194" s="261"/>
      <c r="E194" s="261"/>
      <c r="F194" s="261"/>
      <c r="G194" s="261"/>
      <c r="H194" s="261"/>
      <c r="I194" s="261"/>
      <c r="J194" s="261"/>
      <c r="K194" s="282"/>
    </row>
    <row r="195" s="1" customFormat="1" ht="18.75" customHeight="1">
      <c r="B195" s="263"/>
      <c r="C195" s="273"/>
      <c r="D195" s="273"/>
      <c r="E195" s="273"/>
      <c r="F195" s="283"/>
      <c r="G195" s="273"/>
      <c r="H195" s="273"/>
      <c r="I195" s="273"/>
      <c r="J195" s="273"/>
      <c r="K195" s="263"/>
    </row>
    <row r="196" s="1" customFormat="1" ht="18.75" customHeight="1">
      <c r="B196" s="263"/>
      <c r="C196" s="273"/>
      <c r="D196" s="273"/>
      <c r="E196" s="273"/>
      <c r="F196" s="283"/>
      <c r="G196" s="273"/>
      <c r="H196" s="273"/>
      <c r="I196" s="273"/>
      <c r="J196" s="273"/>
      <c r="K196" s="263"/>
    </row>
    <row r="197" s="1" customFormat="1" ht="18.75" customHeight="1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</row>
    <row r="198" s="1" customFormat="1" ht="13.5">
      <c r="B198" s="214"/>
      <c r="C198" s="215"/>
      <c r="D198" s="215"/>
      <c r="E198" s="215"/>
      <c r="F198" s="215"/>
      <c r="G198" s="215"/>
      <c r="H198" s="215"/>
      <c r="I198" s="215"/>
      <c r="J198" s="215"/>
      <c r="K198" s="216"/>
    </row>
    <row r="199" s="1" customFormat="1" ht="21">
      <c r="B199" s="217"/>
      <c r="C199" s="218" t="s">
        <v>838</v>
      </c>
      <c r="D199" s="218"/>
      <c r="E199" s="218"/>
      <c r="F199" s="218"/>
      <c r="G199" s="218"/>
      <c r="H199" s="218"/>
      <c r="I199" s="218"/>
      <c r="J199" s="218"/>
      <c r="K199" s="219"/>
    </row>
    <row r="200" s="1" customFormat="1" ht="25.5" customHeight="1">
      <c r="B200" s="217"/>
      <c r="C200" s="291" t="s">
        <v>839</v>
      </c>
      <c r="D200" s="291"/>
      <c r="E200" s="291"/>
      <c r="F200" s="291" t="s">
        <v>840</v>
      </c>
      <c r="G200" s="292"/>
      <c r="H200" s="291" t="s">
        <v>841</v>
      </c>
      <c r="I200" s="291"/>
      <c r="J200" s="291"/>
      <c r="K200" s="219"/>
    </row>
    <row r="201" s="1" customFormat="1" ht="5.25" customHeight="1">
      <c r="B201" s="252"/>
      <c r="C201" s="247"/>
      <c r="D201" s="247"/>
      <c r="E201" s="247"/>
      <c r="F201" s="247"/>
      <c r="G201" s="273"/>
      <c r="H201" s="247"/>
      <c r="I201" s="247"/>
      <c r="J201" s="247"/>
      <c r="K201" s="275"/>
    </row>
    <row r="202" s="1" customFormat="1" ht="15" customHeight="1">
      <c r="B202" s="252"/>
      <c r="C202" s="227" t="s">
        <v>831</v>
      </c>
      <c r="D202" s="227"/>
      <c r="E202" s="227"/>
      <c r="F202" s="250" t="s">
        <v>43</v>
      </c>
      <c r="G202" s="227"/>
      <c r="H202" s="227" t="s">
        <v>842</v>
      </c>
      <c r="I202" s="227"/>
      <c r="J202" s="227"/>
      <c r="K202" s="275"/>
    </row>
    <row r="203" s="1" customFormat="1" ht="15" customHeight="1">
      <c r="B203" s="252"/>
      <c r="C203" s="227"/>
      <c r="D203" s="227"/>
      <c r="E203" s="227"/>
      <c r="F203" s="250" t="s">
        <v>44</v>
      </c>
      <c r="G203" s="227"/>
      <c r="H203" s="227" t="s">
        <v>843</v>
      </c>
      <c r="I203" s="227"/>
      <c r="J203" s="227"/>
      <c r="K203" s="275"/>
    </row>
    <row r="204" s="1" customFormat="1" ht="15" customHeight="1">
      <c r="B204" s="252"/>
      <c r="C204" s="227"/>
      <c r="D204" s="227"/>
      <c r="E204" s="227"/>
      <c r="F204" s="250" t="s">
        <v>47</v>
      </c>
      <c r="G204" s="227"/>
      <c r="H204" s="227" t="s">
        <v>844</v>
      </c>
      <c r="I204" s="227"/>
      <c r="J204" s="227"/>
      <c r="K204" s="275"/>
    </row>
    <row r="205" s="1" customFormat="1" ht="15" customHeight="1">
      <c r="B205" s="252"/>
      <c r="C205" s="227"/>
      <c r="D205" s="227"/>
      <c r="E205" s="227"/>
      <c r="F205" s="250" t="s">
        <v>45</v>
      </c>
      <c r="G205" s="227"/>
      <c r="H205" s="227" t="s">
        <v>845</v>
      </c>
      <c r="I205" s="227"/>
      <c r="J205" s="227"/>
      <c r="K205" s="275"/>
    </row>
    <row r="206" s="1" customFormat="1" ht="15" customHeight="1">
      <c r="B206" s="252"/>
      <c r="C206" s="227"/>
      <c r="D206" s="227"/>
      <c r="E206" s="227"/>
      <c r="F206" s="250" t="s">
        <v>46</v>
      </c>
      <c r="G206" s="227"/>
      <c r="H206" s="227" t="s">
        <v>846</v>
      </c>
      <c r="I206" s="227"/>
      <c r="J206" s="227"/>
      <c r="K206" s="275"/>
    </row>
    <row r="207" s="1" customFormat="1" ht="15" customHeight="1">
      <c r="B207" s="252"/>
      <c r="C207" s="227"/>
      <c r="D207" s="227"/>
      <c r="E207" s="227"/>
      <c r="F207" s="250"/>
      <c r="G207" s="227"/>
      <c r="H207" s="227"/>
      <c r="I207" s="227"/>
      <c r="J207" s="227"/>
      <c r="K207" s="275"/>
    </row>
    <row r="208" s="1" customFormat="1" ht="15" customHeight="1">
      <c r="B208" s="252"/>
      <c r="C208" s="227" t="s">
        <v>787</v>
      </c>
      <c r="D208" s="227"/>
      <c r="E208" s="227"/>
      <c r="F208" s="250" t="s">
        <v>79</v>
      </c>
      <c r="G208" s="227"/>
      <c r="H208" s="227" t="s">
        <v>847</v>
      </c>
      <c r="I208" s="227"/>
      <c r="J208" s="227"/>
      <c r="K208" s="275"/>
    </row>
    <row r="209" s="1" customFormat="1" ht="15" customHeight="1">
      <c r="B209" s="252"/>
      <c r="C209" s="227"/>
      <c r="D209" s="227"/>
      <c r="E209" s="227"/>
      <c r="F209" s="250" t="s">
        <v>682</v>
      </c>
      <c r="G209" s="227"/>
      <c r="H209" s="227" t="s">
        <v>683</v>
      </c>
      <c r="I209" s="227"/>
      <c r="J209" s="227"/>
      <c r="K209" s="275"/>
    </row>
    <row r="210" s="1" customFormat="1" ht="15" customHeight="1">
      <c r="B210" s="252"/>
      <c r="C210" s="227"/>
      <c r="D210" s="227"/>
      <c r="E210" s="227"/>
      <c r="F210" s="250" t="s">
        <v>680</v>
      </c>
      <c r="G210" s="227"/>
      <c r="H210" s="227" t="s">
        <v>848</v>
      </c>
      <c r="I210" s="227"/>
      <c r="J210" s="227"/>
      <c r="K210" s="275"/>
    </row>
    <row r="211" s="1" customFormat="1" ht="15" customHeight="1">
      <c r="B211" s="293"/>
      <c r="C211" s="227"/>
      <c r="D211" s="227"/>
      <c r="E211" s="227"/>
      <c r="F211" s="250" t="s">
        <v>684</v>
      </c>
      <c r="G211" s="288"/>
      <c r="H211" s="279" t="s">
        <v>685</v>
      </c>
      <c r="I211" s="279"/>
      <c r="J211" s="279"/>
      <c r="K211" s="294"/>
    </row>
    <row r="212" s="1" customFormat="1" ht="15" customHeight="1">
      <c r="B212" s="293"/>
      <c r="C212" s="227"/>
      <c r="D212" s="227"/>
      <c r="E212" s="227"/>
      <c r="F212" s="250" t="s">
        <v>686</v>
      </c>
      <c r="G212" s="288"/>
      <c r="H212" s="279" t="s">
        <v>849</v>
      </c>
      <c r="I212" s="279"/>
      <c r="J212" s="279"/>
      <c r="K212" s="294"/>
    </row>
    <row r="213" s="1" customFormat="1" ht="15" customHeight="1">
      <c r="B213" s="293"/>
      <c r="C213" s="227"/>
      <c r="D213" s="227"/>
      <c r="E213" s="227"/>
      <c r="F213" s="250"/>
      <c r="G213" s="288"/>
      <c r="H213" s="279"/>
      <c r="I213" s="279"/>
      <c r="J213" s="279"/>
      <c r="K213" s="294"/>
    </row>
    <row r="214" s="1" customFormat="1" ht="15" customHeight="1">
      <c r="B214" s="293"/>
      <c r="C214" s="227" t="s">
        <v>811</v>
      </c>
      <c r="D214" s="227"/>
      <c r="E214" s="227"/>
      <c r="F214" s="250">
        <v>1</v>
      </c>
      <c r="G214" s="288"/>
      <c r="H214" s="279" t="s">
        <v>850</v>
      </c>
      <c r="I214" s="279"/>
      <c r="J214" s="279"/>
      <c r="K214" s="294"/>
    </row>
    <row r="215" s="1" customFormat="1" ht="15" customHeight="1">
      <c r="B215" s="293"/>
      <c r="C215" s="227"/>
      <c r="D215" s="227"/>
      <c r="E215" s="227"/>
      <c r="F215" s="250">
        <v>2</v>
      </c>
      <c r="G215" s="288"/>
      <c r="H215" s="279" t="s">
        <v>851</v>
      </c>
      <c r="I215" s="279"/>
      <c r="J215" s="279"/>
      <c r="K215" s="294"/>
    </row>
    <row r="216" s="1" customFormat="1" ht="15" customHeight="1">
      <c r="B216" s="293"/>
      <c r="C216" s="227"/>
      <c r="D216" s="227"/>
      <c r="E216" s="227"/>
      <c r="F216" s="250">
        <v>3</v>
      </c>
      <c r="G216" s="288"/>
      <c r="H216" s="279" t="s">
        <v>852</v>
      </c>
      <c r="I216" s="279"/>
      <c r="J216" s="279"/>
      <c r="K216" s="294"/>
    </row>
    <row r="217" s="1" customFormat="1" ht="15" customHeight="1">
      <c r="B217" s="293"/>
      <c r="C217" s="227"/>
      <c r="D217" s="227"/>
      <c r="E217" s="227"/>
      <c r="F217" s="250">
        <v>4</v>
      </c>
      <c r="G217" s="288"/>
      <c r="H217" s="279" t="s">
        <v>853</v>
      </c>
      <c r="I217" s="279"/>
      <c r="J217" s="279"/>
      <c r="K217" s="294"/>
    </row>
    <row r="218" s="1" customFormat="1" ht="12.75" customHeight="1">
      <c r="B218" s="295"/>
      <c r="C218" s="296"/>
      <c r="D218" s="296"/>
      <c r="E218" s="296"/>
      <c r="F218" s="296"/>
      <c r="G218" s="296"/>
      <c r="H218" s="296"/>
      <c r="I218" s="296"/>
      <c r="J218" s="296"/>
      <c r="K218" s="29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Pejzlová Markéta Ing.</dc:creator>
  <cp:lastModifiedBy>Pejzlová Markéta Ing.</cp:lastModifiedBy>
  <dcterms:created xsi:type="dcterms:W3CDTF">2023-07-20T13:25:47Z</dcterms:created>
  <dcterms:modified xsi:type="dcterms:W3CDTF">2023-07-20T13:25:51Z</dcterms:modified>
</cp:coreProperties>
</file>