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302 - Polní cesta HC6" sheetId="2" r:id="rId2"/>
    <sheet name="SO 303 - Polní cesta HC11a" sheetId="3" r:id="rId3"/>
    <sheet name="SO 303 - Výsadba 1 - Rok 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302 - Polní cesta HC6'!$C$92:$K$648</definedName>
    <definedName name="_xlnm.Print_Area" localSheetId="1">'SO 302 - Polní cesta HC6'!$C$4:$J$39,'SO 302 - Polní cesta HC6'!$C$45:$J$74,'SO 302 - Polní cesta HC6'!$C$80:$K$648</definedName>
    <definedName name="_xlnm._FilterDatabase" localSheetId="2" hidden="1">'SO 303 - Polní cesta HC11a'!$C$88:$K$434</definedName>
    <definedName name="_xlnm.Print_Area" localSheetId="2">'SO 303 - Polní cesta HC11a'!$C$4:$J$39,'SO 303 - Polní cesta HC11a'!$C$45:$J$70,'SO 303 - Polní cesta HC11a'!$C$76:$K$434</definedName>
    <definedName name="_xlnm._FilterDatabase" localSheetId="3" hidden="1">'SO 303 - Výsadba 1 - Rok ...'!$C$81:$K$115</definedName>
    <definedName name="_xlnm.Print_Area" localSheetId="3">'SO 303 - Výsadba 1 - Rok ...'!$C$4:$J$39,'SO 303 - Výsadba 1 - Rok ...'!$C$45:$J$63,'SO 303 - Výsadba 1 - Rok ...'!$C$69:$K$115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302 - Polní cesta HC6'!$92:$92</definedName>
    <definedName name="_xlnm.Print_Titles" localSheetId="2">'SO 303 - Polní cesta HC11a'!$88:$88</definedName>
    <definedName name="_xlnm.Print_Titles" localSheetId="3">'SO 303 - Výsadba 1 - Rok ...'!$81:$81</definedName>
  </definedNames>
  <calcPr fullCalcOnLoad="1"/>
</workbook>
</file>

<file path=xl/sharedStrings.xml><?xml version="1.0" encoding="utf-8"?>
<sst xmlns="http://schemas.openxmlformats.org/spreadsheetml/2006/main" count="10041" uniqueCount="1221">
  <si>
    <t>Export Komplet</t>
  </si>
  <si>
    <t>VZ</t>
  </si>
  <si>
    <t>2.0</t>
  </si>
  <si>
    <t>ZAMOK</t>
  </si>
  <si>
    <t>False</t>
  </si>
  <si>
    <t>{efdcd208-fc58-4d0e-a3c7-de38e84613e6}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</si>
  <si>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</si>
  <si>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</si>
  <si>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</si>
  <si>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</si>
  <si>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</si>
  <si>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</si>
  <si>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</si>
  <si>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</si>
  <si>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28/20/1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</si>
  <si>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</si>
  <si>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</si>
  <si>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společných zařízení v k.ú. Újezd u Uničova - I. etapa</t>
  </si>
  <si>
    <t>KSO:</t>
  </si>
  <si>
    <t/>
  </si>
  <si>
    <t>CC-CZ:</t>
  </si>
  <si>
    <t>Místo:</t>
  </si>
  <si>
    <t>k.ú. Újezd u Uničova</t>
  </si>
  <si>
    <t>Datum:</t>
  </si>
  <si>
    <t>28. 4. 2023</t>
  </si>
  <si>
    <t>Zadavatel:</t>
  </si>
  <si>
    <t>IČ:</t>
  </si>
  <si>
    <t>01312774</t>
  </si>
  <si>
    <t>ČR - SPÚ, KPÚ pro Olomoucký kraj</t>
  </si>
  <si>
    <t>DIČ:</t>
  </si>
  <si>
    <t>Uchazeč:</t>
  </si>
  <si>
    <t>Vyplň údaj</t>
  </si>
  <si>
    <t>Projektant:</t>
  </si>
  <si>
    <t>29186404</t>
  </si>
  <si>
    <t>Hanousek s.r.o., Barákova 2745/41,796 01 Prostějov</t>
  </si>
  <si>
    <t>True</t>
  </si>
  <si>
    <t>Zpracovatel:</t>
  </si>
  <si>
    <t>Poznámka:</t>
  </si>
  <si>
    <t>Soupis prací je sestaven s využitím Cenové soustavy ÚRS - cenová soustava 02/2021.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</si>
  <si>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</si>
  <si>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</si>
  <si>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</si>
  <si>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</si>
  <si>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</si>
  <si>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</si>
  <si>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</si>
  <si>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</si>
  <si>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</si>
  <si>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</si>
  <si>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</si>
  <si>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</si>
  <si>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</si>
  <si>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</si>
  <si>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</si>
  <si>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</si>
  <si>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</si>
  <si>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</si>
  <si>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</si>
  <si>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</si>
  <si>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</si>
  <si>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</si>
  <si>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</si>
  <si>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</si>
  <si>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</si>
  <si>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</si>
  <si>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</si>
  <si>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</si>
  <si>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</si>
  <si>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</si>
  <si>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</si>
  <si>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</si>
  <si>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</si>
  <si>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</si>
  <si>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</si>
  <si>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</si>
  <si>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</si>
  <si>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</si>
  <si>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</si>
  <si>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302</t>
  </si>
  <si>
    <t>Polní cesta HC6</t>
  </si>
  <si>
    <t>STA</t>
  </si>
  <si>
    <t>1</t>
  </si>
  <si>
    <t>{65c650f2-c113-4685-aa64-55405d080235}</t>
  </si>
  <si>
    <t>2</t>
  </si>
  <si>
    <t>SO 303</t>
  </si>
  <si>
    <t>Polní cesta HC11a</t>
  </si>
  <si>
    <t>{10fb0f9a-2b14-4f37-9430-f1df187d10b3}</t>
  </si>
  <si>
    <t>SO 303 - Výsadba 1</t>
  </si>
  <si>
    <t>Rok výsadby</t>
  </si>
  <si>
    <t>{b0ee48aa-6086-4cd2-8a16-7e1f9bb9d4b5}</t>
  </si>
  <si>
    <t>KRYCÍ LIST SOUPISU PRACÍ</t>
  </si>
  <si>
    <t>Objekt:</t>
  </si>
  <si>
    <t>SO 302 - Polní cesta HC6</t>
  </si>
  <si>
    <t>Ing. David Dohnal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</si>
  <si>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</si>
  <si>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</si>
  <si>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</si>
  <si>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</si>
  <si>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</si>
  <si>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</si>
  <si>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</si>
  <si>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</si>
  <si>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</si>
  <si>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</si>
  <si>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</si>
  <si>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</si>
  <si>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</si>
  <si>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</si>
  <si>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</si>
  <si>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</si>
  <si>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</si>
  <si>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</si>
  <si>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</si>
  <si>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</si>
  <si>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</si>
  <si>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</si>
  <si>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</si>
  <si>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</si>
  <si>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</si>
  <si>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</si>
  <si>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</si>
  <si>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</si>
  <si>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</si>
  <si>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</si>
  <si>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</si>
  <si>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</si>
  <si>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</si>
  <si>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</si>
  <si>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</si>
  <si>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</si>
  <si>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111151133</t>
  </si>
  <si>
    <t>Pokosení trávníku při souvislé ploše do 1000 m2 lučního na svahu přes 1:2 do 1:1</t>
  </si>
  <si>
    <t>m2</t>
  </si>
  <si>
    <t>CS ÚRS 2023 01</t>
  </si>
  <si>
    <t>4</t>
  </si>
  <si>
    <t>870592049</t>
  </si>
  <si>
    <t>Online PSC</t>
  </si>
  <si>
    <t>https://podminky.urs.cz/item/CS_URS_2023_01/111151133</t>
  </si>
  <si>
    <t>VV</t>
  </si>
  <si>
    <t>Výkresy č. D.2.2, D.2.4., D.2.5., TZ</t>
  </si>
  <si>
    <t>Pokosení před a po osetí</t>
  </si>
  <si>
    <t>InR - násypy, zářezy</t>
  </si>
  <si>
    <t>(135+72)*2</t>
  </si>
  <si>
    <t>111151231</t>
  </si>
  <si>
    <t>Pokosení trávníku při souvislé ploše přes 1000 do 10000 m2 lučního v rovině nebo svahu do 1:5</t>
  </si>
  <si>
    <t>363481060</t>
  </si>
  <si>
    <t>https://podminky.urs.cz/item/CS_URS_2023_01/111151231</t>
  </si>
  <si>
    <t>Pokosení před výstavbou cesty - plocha parcely mínus plocha stávající cesty</t>
  </si>
  <si>
    <t>5861-2800</t>
  </si>
  <si>
    <t>Pokosení před osetím</t>
  </si>
  <si>
    <t xml:space="preserve">Plocha parcely mínus plocha nové cesty </t>
  </si>
  <si>
    <t>5861-4427</t>
  </si>
  <si>
    <t>Pokosení po osetí</t>
  </si>
  <si>
    <t>Plocha parcely mínus plocha nové cesty</t>
  </si>
  <si>
    <t>Součet</t>
  </si>
  <si>
    <t>3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</si>
  <si>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</si>
  <si>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</si>
  <si>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1124668370</t>
  </si>
  <si>
    <t>https://podminky.urs.cz/item/CS_URS_2023_01/113106123</t>
  </si>
  <si>
    <t>D.2.6., TZ</t>
  </si>
  <si>
    <t>Rozebrání cyklostezky včetně varovného pásu</t>
  </si>
  <si>
    <t>5,91+0,97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</si>
  <si>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</si>
  <si>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</si>
  <si>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-1464035147</t>
  </si>
  <si>
    <t>https://podminky.urs.cz/item/CS_URS_2023_01/113107221</t>
  </si>
  <si>
    <t>Odstranění konstrukce stávající polní cesty 100m (průměrná tl. 10 cm)</t>
  </si>
  <si>
    <t>300</t>
  </si>
  <si>
    <t>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</si>
  <si>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</si>
  <si>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</si>
  <si>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</si>
  <si>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1909958754</t>
  </si>
  <si>
    <t>https://podminky.urs.cz/item/CS_URS_2023_01/113202111</t>
  </si>
  <si>
    <t>Odstranění obrub cyklostezky dl. 7,6</t>
  </si>
  <si>
    <t>7,6</t>
  </si>
  <si>
    <t>6</t>
  </si>
  <si>
    <t>115101201</t>
  </si>
  <si>
    <t>Čerpání vody na dopravní výšku do 10 m s uvažovaným průměrným přítokem do 500 l/min</t>
  </si>
  <si>
    <t>hod</t>
  </si>
  <si>
    <t>-484636723</t>
  </si>
  <si>
    <t>https://podminky.urs.cz/item/CS_URS_2023_01/115101201</t>
  </si>
  <si>
    <t>D.2.6, TZ</t>
  </si>
  <si>
    <t>čerpání v případě zaplavení jámy vodou během výstavby</t>
  </si>
  <si>
    <t>48</t>
  </si>
  <si>
    <t>7</t>
  </si>
  <si>
    <t>121151127</t>
  </si>
  <si>
    <t>Sejmutí ornice strojně při souvislé ploše přes 500 m2, tl. vrstvy přes 400 do 500 mm</t>
  </si>
  <si>
    <t>678205639</t>
  </si>
  <si>
    <t>https://podminky.urs.cz/item/CS_URS_2023_01/121151127</t>
  </si>
  <si>
    <t>Sejmutí ornice tl. 50 cm</t>
  </si>
  <si>
    <t>Plocha nové cesty mínus stávající cesta</t>
  </si>
  <si>
    <t>4427-2800</t>
  </si>
  <si>
    <t>8</t>
  </si>
  <si>
    <t>122252205</t>
  </si>
  <si>
    <t>Odkopávky a prokopávky nezapažené pro silnice a dálnice strojně v hornině třídy těžitelnosti I přes 500 do 1 000 m3</t>
  </si>
  <si>
    <t>m3</t>
  </si>
  <si>
    <t>1136692383</t>
  </si>
  <si>
    <t>https://podminky.urs.cz/item/CS_URS_2023_01/122252205</t>
  </si>
  <si>
    <t>InR plus mínus odtěžení stávající cesty, sejmutí ornice, podélná drenáž</t>
  </si>
  <si>
    <t>1783-300*0,1-1627*0,5-242</t>
  </si>
  <si>
    <t>9</t>
  </si>
  <si>
    <t>129001101</t>
  </si>
  <si>
    <t>Příplatek k cenám vykopávek za ztížení vykopávky v blízkosti podzemního vedení nebo výbušnin v horninách jakékoliv třídy</t>
  </si>
  <si>
    <t>503262117</t>
  </si>
  <si>
    <t>https://podminky.urs.cz/item/CS_URS_2023_01/129001101</t>
  </si>
  <si>
    <t>Příplatek za výkopy v blízkosti podzemního vedení</t>
  </si>
  <si>
    <t>km 0.011 sdělovací vedení</t>
  </si>
  <si>
    <t>0.5*2*5</t>
  </si>
  <si>
    <t>10</t>
  </si>
  <si>
    <t>129911121</t>
  </si>
  <si>
    <t>Bourání konstrukcí v odkopávkách a prokopávkách ručně s přemístěním suti na hromady na vzdálenost do 20 m nebo s naložením na dopravní prostředek z betonu prostého neprokládaného</t>
  </si>
  <si>
    <t>1348988282</t>
  </si>
  <si>
    <t>https://podminky.urs.cz/item/CS_URS_2023_01/129911121</t>
  </si>
  <si>
    <t>bourání betonové kanalizace DN600 dl. 2,8m tl. stěny 8cm</t>
  </si>
  <si>
    <t>(3,14*0.76*0.76/4-3,14*0.6*0.6/4)*2,8</t>
  </si>
  <si>
    <t>11</t>
  </si>
  <si>
    <t>131113711</t>
  </si>
  <si>
    <t>Hloubení zapažených jam ručně s urovnáním dna do předepsaného profilu a spádu v hornině třídy těžitelnosti I skupiny 1 a 2 soudržných</t>
  </si>
  <si>
    <t>1529646852</t>
  </si>
  <si>
    <t>https://podminky.urs.cz/item/CS_URS_2023_01/131113711</t>
  </si>
  <si>
    <t>Hloubení jámy pro kanalizační šachtu</t>
  </si>
  <si>
    <t>10m2, 3m hloubka</t>
  </si>
  <si>
    <t>10*3</t>
  </si>
  <si>
    <t>12</t>
  </si>
  <si>
    <t>132251104</t>
  </si>
  <si>
    <t>Hloubení nezapažených rýh šířky do 800 mm strojně s urovnáním dna do předepsaného profilu a spádu v hornině třídy těžitelnosti I skupiny 3 přes 100 m3</t>
  </si>
  <si>
    <t>-1506145413</t>
  </si>
  <si>
    <t>https://podminky.urs.cz/item/CS_URS_2023_01/132251104</t>
  </si>
  <si>
    <t>Výkresy č. D.2.2., D.2.3., D.2.4., D.2.5., TZ</t>
  </si>
  <si>
    <t>Hloubení rýhy podélné drenáže</t>
  </si>
  <si>
    <t>InR</t>
  </si>
  <si>
    <t>242</t>
  </si>
  <si>
    <t>13</t>
  </si>
  <si>
    <t>151101201</t>
  </si>
  <si>
    <t>Zřízení pažení stěn výkopu bez rozepření nebo vzepření příložné, hloubky do 4 m</t>
  </si>
  <si>
    <t>69752906</t>
  </si>
  <si>
    <t>https://podminky.urs.cz/item/CS_URS_2023_01/151101201</t>
  </si>
  <si>
    <t>jáma pro kanalizační šachtu</t>
  </si>
  <si>
    <t>3*4*2+3*2,5*2</t>
  </si>
  <si>
    <t>14</t>
  </si>
  <si>
    <t>151101211</t>
  </si>
  <si>
    <t>Odstranění pažení stěn výkopu bez rozepření nebo vzepření s uložením pažin na vzdálenost do 3 m od okraje výkopu příložné, hloubky do 4 m</t>
  </si>
  <si>
    <t>1292970126</t>
  </si>
  <si>
    <t>https://podminky.urs.cz/item/CS_URS_2023_01/151101211</t>
  </si>
  <si>
    <t>151101301</t>
  </si>
  <si>
    <t>Zřízení rozepření zapažených stěn výkopů s potřebným přepažováním při pažení příložném, hloubky do 4 m</t>
  </si>
  <si>
    <t>2120993616</t>
  </si>
  <si>
    <t>https://podminky.urs.cz/item/CS_URS_2023_01/151101301</t>
  </si>
  <si>
    <t>16</t>
  </si>
  <si>
    <t>151101311</t>
  </si>
  <si>
    <t>Odstranění rozepření stěn výkopů s uložením materiálu na vzdálenost do 3 m od okraje výkopu pažení příložného, hloubky do 4 m</t>
  </si>
  <si>
    <t>1258988004</t>
  </si>
  <si>
    <t>https://podminky.urs.cz/item/CS_URS_2023_01/151101311</t>
  </si>
  <si>
    <t>17</t>
  </si>
  <si>
    <t>162451105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</si>
  <si>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</si>
  <si>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1735060882</t>
  </si>
  <si>
    <t>https://podminky.urs.cz/item/CS_URS_2023_01/162451105</t>
  </si>
  <si>
    <t>Vodorovný přesun na mezideponii (p.č. 1210/2)</t>
  </si>
  <si>
    <t>Sejmutá ornice</t>
  </si>
  <si>
    <t>1627*0,5</t>
  </si>
  <si>
    <t>Kamenivo pro zpětné použití do stabilizace pro cestu HC11a</t>
  </si>
  <si>
    <t>300*0,1</t>
  </si>
  <si>
    <t>Zpětný zásyp jámy</t>
  </si>
  <si>
    <t>23.18</t>
  </si>
  <si>
    <t xml:space="preserve">Vodorovný přesun z mezideponie zpět do stavby polní cesty </t>
  </si>
  <si>
    <t>Ornice pro ozelenění</t>
  </si>
  <si>
    <t>207*0,1</t>
  </si>
  <si>
    <t>Zpětný záspyp jámy</t>
  </si>
  <si>
    <t>Přebytečná ornice pro rozprostření na parcele 2121</t>
  </si>
  <si>
    <t>1627*0,5-207*0,1</t>
  </si>
  <si>
    <t>18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</si>
  <si>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</si>
  <si>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</si>
  <si>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-136432114</t>
  </si>
  <si>
    <t>https://podminky.urs.cz/item/CS_URS_2023_01/162751117</t>
  </si>
  <si>
    <t>Vodorovný přesun na skládku - Maletínský pískovec spol. s r.o., Babice u Šternberka, 785 01 Šternberk (vzdálenost od těžiště polní cesty 9,5 km)</t>
  </si>
  <si>
    <t>Odkopávky</t>
  </si>
  <si>
    <t>697,5</t>
  </si>
  <si>
    <t>Výkopek z rýh</t>
  </si>
  <si>
    <t>Přebytek z hloubení jam</t>
  </si>
  <si>
    <t>30-23.18</t>
  </si>
  <si>
    <t>19</t>
  </si>
  <si>
    <t>167151111</t>
  </si>
  <si>
    <t>Nakládání, skládání a překládání neulehlého výkopku nebo sypaniny strojně nakládání, množství přes 100 m3, z hornin třídy těžitelnosti I, skupiny 1 až 3</t>
  </si>
  <si>
    <t>-960049719</t>
  </si>
  <si>
    <t>https://podminky.urs.cz/item/CS_URS_2023_01/167151111</t>
  </si>
  <si>
    <t>Nakládky z mezideponie</t>
  </si>
  <si>
    <t>Nakládání ornice pro ozelenění</t>
  </si>
  <si>
    <t>Nakládka zpětného zásypu jámy</t>
  </si>
  <si>
    <t>Nakládání ostatního výkopku je obsaženo v položkách výkopových prací</t>
  </si>
  <si>
    <t>20</t>
  </si>
  <si>
    <t>174111101</t>
  </si>
  <si>
    <t>Zásyp sypaninou z jakékoliv horniny ručně s uložením výkopku ve vrstvách se zhutněním jam, šachet, rýh nebo kolem objektů v těchto vykopávkách</t>
  </si>
  <si>
    <t>1453803857</t>
  </si>
  <si>
    <t>https://podminky.urs.cz/item/CS_URS_2023_01/174111101</t>
  </si>
  <si>
    <t>Zpětný zásyp jámy pro kanalizační šachtu</t>
  </si>
  <si>
    <t>10m2, 3m hloubka mínus objem šachty, podkladu a potrubí</t>
  </si>
  <si>
    <t>10*3-2,5*2,4-0,2*2,7-0.28*1</t>
  </si>
  <si>
    <t>181351113</t>
  </si>
  <si>
    <t>Rozprostření a urovnání ornice v rovině nebo ve svahu sklonu do 1:5 strojně při souvislé ploše přes 500 m2, tl. vrstvy do 200 mm</t>
  </si>
  <si>
    <t>557394547</t>
  </si>
  <si>
    <t>https://podminky.urs.cz/item/CS_URS_2023_01/181351113</t>
  </si>
  <si>
    <t>Přebytečná ornice pro rozprostření tl. 10cm na parcele 2121</t>
  </si>
  <si>
    <t>(1627*0,5-207*0,1)/0,1</t>
  </si>
  <si>
    <t>22</t>
  </si>
  <si>
    <t>181411123</t>
  </si>
  <si>
    <t>Založení trávníku na půdě předem připravené plochy do 1000 m2 výsevem včetně utažení lučního na svahu přes 1:2 do 1:1</t>
  </si>
  <si>
    <t>963533251</t>
  </si>
  <si>
    <t>https://podminky.urs.cz/item/CS_URS_2023_01/181411123</t>
  </si>
  <si>
    <t>Výkresy č. D.3.2, D.3.4., D.3.5., TZ</t>
  </si>
  <si>
    <t>135+72</t>
  </si>
  <si>
    <t>23</t>
  </si>
  <si>
    <t>M</t>
  </si>
  <si>
    <t>00572474</t>
  </si>
  <si>
    <t>osivo směs travní krajinná-svahová</t>
  </si>
  <si>
    <t>kg</t>
  </si>
  <si>
    <t>2127418270</t>
  </si>
  <si>
    <t>207 * 0,03 " Přepočtené koeficientem množství</t>
  </si>
  <si>
    <t>24</t>
  </si>
  <si>
    <t>182351123</t>
  </si>
  <si>
    <t>Rozprostření a urovnání ornice ve svahu sklonu přes 1:5 strojně při souvislé ploše přes 100 do 500 m2, tl. vrstvy do 200 mm</t>
  </si>
  <si>
    <t>-381914389</t>
  </si>
  <si>
    <t>https://podminky.urs.cz/item/CS_URS_2023_01/182351123</t>
  </si>
  <si>
    <t>InR - násypy, zářezy - tl. 100 mm</t>
  </si>
  <si>
    <t>25</t>
  </si>
  <si>
    <t>171201221</t>
  </si>
  <si>
    <t>Poplatek za uložení stavebního odpadu na skládce (skládkovné) zeminy a kamení zatříděného do Katalogu odpadů pod kódem 17 05 04</t>
  </si>
  <si>
    <t>t</t>
  </si>
  <si>
    <t>-1288905461</t>
  </si>
  <si>
    <t>https://podminky.urs.cz/item/CS_URS_2023_01/171201221</t>
  </si>
  <si>
    <t>697,5*1,8</t>
  </si>
  <si>
    <t>242*1,8</t>
  </si>
  <si>
    <t>26</t>
  </si>
  <si>
    <t>181102302</t>
  </si>
  <si>
    <t>Úprava pláně na stavbách silnic a dálnic strojně v zářezech mimo skalních se zhutněním</t>
  </si>
  <si>
    <t>-412406045</t>
  </si>
  <si>
    <t>https://podminky.urs.cz/item/CS_URS_2023_01/181102302</t>
  </si>
  <si>
    <t xml:space="preserve">InR  </t>
  </si>
  <si>
    <t>4573</t>
  </si>
  <si>
    <t>27</t>
  </si>
  <si>
    <t>181151311</t>
  </si>
  <si>
    <t>Plošná úprava terénu v zemině skupiny 1 až 4 s urovnáním povrchu bez doplnění ornice souvislé plochy přes 500 m2 při nerovnostech terénu přes 50 do 100 mm v rovině nebo na svahu do 1:5</t>
  </si>
  <si>
    <t>-1652287113</t>
  </si>
  <si>
    <t>https://podminky.urs.cz/item/CS_URS_2023_01/181151311</t>
  </si>
  <si>
    <t>Plocha pro založení trávníku</t>
  </si>
  <si>
    <t>28</t>
  </si>
  <si>
    <t>181451121</t>
  </si>
  <si>
    <t>Založení trávníku na půdě předem připravené plochy přes 1000 m2 výsevem včetně utažení lučního v rovině nebo na svahu do 1:5</t>
  </si>
  <si>
    <t>-288992709</t>
  </si>
  <si>
    <t>https://podminky.urs.cz/item/CS_URS_2023_01/181451121</t>
  </si>
  <si>
    <t>29</t>
  </si>
  <si>
    <t>00572472</t>
  </si>
  <si>
    <t>osivo směs travní krajinná-rovinná</t>
  </si>
  <si>
    <t>-1179637515</t>
  </si>
  <si>
    <t>1434 * 0,02 " Přepočtené koeficientem množství</t>
  </si>
  <si>
    <t>30</t>
  </si>
  <si>
    <t>182151111</t>
  </si>
  <si>
    <t>Svahování trvalých svahů do projektovaných profilů strojně s potřebným přemístěním výkopku při svahování v zářezech v hornině třídy těžitelnosti I, skupiny 1 až 3</t>
  </si>
  <si>
    <t>667675369</t>
  </si>
  <si>
    <t>https://podminky.urs.cz/item/CS_URS_2023_01/182151111</t>
  </si>
  <si>
    <t>72</t>
  </si>
  <si>
    <t>31</t>
  </si>
  <si>
    <t>182201101</t>
  </si>
  <si>
    <t>Svahování trvalých svahů do projektovaných profilů strojně s potřebným přemístěním výkopku při svahování násypů v jakékoliv hornině</t>
  </si>
  <si>
    <t>525683119</t>
  </si>
  <si>
    <t>https://podminky.urs.cz/item/CS_URS_2023_01/182201101</t>
  </si>
  <si>
    <t>135</t>
  </si>
  <si>
    <t>32</t>
  </si>
  <si>
    <t>183403115</t>
  </si>
  <si>
    <t>Obdělání půdy kultivátorováním na svahu přes 1:5 do 1:2</t>
  </si>
  <si>
    <t>1950758446</t>
  </si>
  <si>
    <t>https://podminky.urs.cz/item/CS_URS_2023_01/183403115</t>
  </si>
  <si>
    <t>33</t>
  </si>
  <si>
    <t>183403161</t>
  </si>
  <si>
    <t>Obdělání půdy válením v rovině nebo na svahu do 1:5</t>
  </si>
  <si>
    <t>-951709277</t>
  </si>
  <si>
    <t>https://podminky.urs.cz/item/CS_URS_2023_01/183403161</t>
  </si>
  <si>
    <t>34</t>
  </si>
  <si>
    <t>183551513</t>
  </si>
  <si>
    <t>Úprava zemědělské půdy - orba kombinátorem, hl. do 0,15 m, na ploše jednotlivě do 5 ha, o sklonu do 5°</t>
  </si>
  <si>
    <t>ha</t>
  </si>
  <si>
    <t>844558851</t>
  </si>
  <si>
    <t>https://podminky.urs.cz/item/CS_URS_2023_01/183551513</t>
  </si>
  <si>
    <t>(5861-4427)/10000</t>
  </si>
  <si>
    <t>35</t>
  </si>
  <si>
    <t>184853511</t>
  </si>
  <si>
    <t>Chemické odplevelení půdy před založením kultury, trávníku nebo zpevněných ploch strojně o výměře jednotlivě přes 20 m2 postřikem na široko v rovině nebo na svahu do 1:5</t>
  </si>
  <si>
    <t>1776511092</t>
  </si>
  <si>
    <t>https://podminky.urs.cz/item/CS_URS_2023_01/184853511</t>
  </si>
  <si>
    <t xml:space="preserve">Plocha parcely mínus plocha stávající cesty </t>
  </si>
  <si>
    <t>36</t>
  </si>
  <si>
    <t>25234001</t>
  </si>
  <si>
    <t>herbicid totální systémový neselektivní</t>
  </si>
  <si>
    <t>litr</t>
  </si>
  <si>
    <t>1932568437</t>
  </si>
  <si>
    <t>(5861-2800)/10000*5</t>
  </si>
  <si>
    <t>Zaokrouhlení na litry</t>
  </si>
  <si>
    <t>0.469</t>
  </si>
  <si>
    <t>Zakládání</t>
  </si>
  <si>
    <t>37</t>
  </si>
  <si>
    <t>212755214</t>
  </si>
  <si>
    <t>Trativody bez lože z drenážních trubek plastových flexibilních D 100 mm</t>
  </si>
  <si>
    <t>289010565</t>
  </si>
  <si>
    <t>https://podminky.urs.cz/item/CS_URS_2023_01/212755214</t>
  </si>
  <si>
    <t>Délka podélného drénu ve skutečnosti 715</t>
  </si>
  <si>
    <t>715</t>
  </si>
  <si>
    <t>38</t>
  </si>
  <si>
    <t>213141131</t>
  </si>
  <si>
    <t>Zřízení vrstvy z geotextilie filtrační, separační, odvodňovací, ochranné, výztužné nebo protierozní ve sklonu přes 1:2 do 1:1, šířky do 3 m</t>
  </si>
  <si>
    <t>755534801</t>
  </si>
  <si>
    <t>https://podminky.urs.cz/item/CS_URS_2023_01/213141131</t>
  </si>
  <si>
    <t>Zasakovací drén o výšce 650mm</t>
  </si>
  <si>
    <t>90*(2*0,65+2*0,5)+16*0.5*0.65</t>
  </si>
  <si>
    <t>39</t>
  </si>
  <si>
    <t>69311080</t>
  </si>
  <si>
    <t>geotextilie netkaná separační, ochranná, filtrační, drenážní PES 200g/m2</t>
  </si>
  <si>
    <t>400333192</t>
  </si>
  <si>
    <t>212,2 * 1,1845 " Přepočtené koeficientem množství</t>
  </si>
  <si>
    <t>40</t>
  </si>
  <si>
    <t>214500311</t>
  </si>
  <si>
    <t>Zřízení výplně rýhy s drenážním potrubím z trub DN do 200 štěrkem, pískem nebo štěrkopískem, výšky přes 550 do 850 mm</t>
  </si>
  <si>
    <t>2093050403</t>
  </si>
  <si>
    <t>https://podminky.urs.cz/item/CS_URS_2023_01/214500311</t>
  </si>
  <si>
    <t>41</t>
  </si>
  <si>
    <t>58343872</t>
  </si>
  <si>
    <t>kamenivo drcené hrubé frakce 8/16</t>
  </si>
  <si>
    <t>-1962117075</t>
  </si>
  <si>
    <t>Výkresy č. D.3.2, D.3.3, D.3.4., D.3.5., TZ</t>
  </si>
  <si>
    <t>Objem podélné drenáže InR - 242 m3 +5% ztratného</t>
  </si>
  <si>
    <t>242*1,85*1.05</t>
  </si>
  <si>
    <t>Vodorovné konstrukce</t>
  </si>
  <si>
    <t>42</t>
  </si>
  <si>
    <t>451313511</t>
  </si>
  <si>
    <t>Podkladní vrstva z betonu prostého pod dlažbu se zvýšenými nároky na prostředí tl. do 100 mm</t>
  </si>
  <si>
    <t>-128326554</t>
  </si>
  <si>
    <t>https://podminky.urs.cz/item/CS_URS_2023_01/451313511</t>
  </si>
  <si>
    <t>D.2.6.,TZ</t>
  </si>
  <si>
    <t>Podkladní vrstva dlažby z lomového kamene okolo šachty</t>
  </si>
  <si>
    <t>3,26</t>
  </si>
  <si>
    <t>43</t>
  </si>
  <si>
    <t>465513127</t>
  </si>
  <si>
    <t>Dlažba z lomového kamene lomařsky upraveného na cementovou maltu, s vyspárováním cementovou maltou, tl. kamene 200 mm</t>
  </si>
  <si>
    <t>476611750</t>
  </si>
  <si>
    <t>https://podminky.urs.cz/item/CS_URS_2023_01/465513127</t>
  </si>
  <si>
    <t>dlažba z lomového kamene okolo šachty</t>
  </si>
  <si>
    <t>Komunikace pozemní</t>
  </si>
  <si>
    <t>44</t>
  </si>
  <si>
    <t>561061131</t>
  </si>
  <si>
    <t>Zřízení podkladu ze zeminy upravené hydraulickými pojivy vápnem, cementem nebo směsnými pojivy (materiál ve specifikaci) s rozprostřením, promísením, vlhčením, zhutněním a ošetřením vodou plochy přes 5 000 m2, tloušťka po zhutnění přes 350 do 400 mm</t>
  </si>
  <si>
    <t>43794838</t>
  </si>
  <si>
    <t>https://podminky.urs.cz/item/CS_URS_2023_01/561061131</t>
  </si>
  <si>
    <t>Stabilizace podloží vápnem do hl. 400 mm</t>
  </si>
  <si>
    <t>InR včetně všech rozšíření sjezdů a nájezdů</t>
  </si>
  <si>
    <t>4181</t>
  </si>
  <si>
    <t>45</t>
  </si>
  <si>
    <t>58530170</t>
  </si>
  <si>
    <t>vápno nehašené CL 90-Q pro úpravu zemin standardní</t>
  </si>
  <si>
    <t>189246751</t>
  </si>
  <si>
    <t>Stabilizace podloží směsným pojivem do hl. 400 mm - dodávka stabilizační směsi</t>
  </si>
  <si>
    <t>3 % z objemové hmotnosti zhutněné zeminy (objemová hmotnost 1800 kg/m3), ztratné 1%</t>
  </si>
  <si>
    <t>4181*0,4 = 1672.4 m3</t>
  </si>
  <si>
    <t>1672.4*1800 = 3010320 kg = 3010,3 t</t>
  </si>
  <si>
    <t xml:space="preserve">3010.3*0,03*1,01 </t>
  </si>
  <si>
    <t>46</t>
  </si>
  <si>
    <t>564831111</t>
  </si>
  <si>
    <t>Podklad ze štěrkodrti ŠD s rozprostřením a zhutněním plochy přes 100 m2, po zhutnění tl. 100 mm</t>
  </si>
  <si>
    <t>-1549553147</t>
  </si>
  <si>
    <t>https://podminky.urs.cz/item/CS_URS_2023_01/564831111</t>
  </si>
  <si>
    <t>Podsyp pro kanalizační šachtu</t>
  </si>
  <si>
    <t>3,14</t>
  </si>
  <si>
    <t>47</t>
  </si>
  <si>
    <t>564851111</t>
  </si>
  <si>
    <t>Podklad ze štěrkodrti ŠD s rozprostřením a zhutněním plochy přes 100 m2, po zhutnění tl. 150 mm</t>
  </si>
  <si>
    <t>-871009202</t>
  </si>
  <si>
    <t>https://podminky.urs.cz/item/CS_URS_2023_01/564851111</t>
  </si>
  <si>
    <t>4233</t>
  </si>
  <si>
    <t>Sjezdy a rozšíření</t>
  </si>
  <si>
    <t>6x sjezd 4m2+ napojení na silnici a polní cestu</t>
  </si>
  <si>
    <t>6*4+5+6</t>
  </si>
  <si>
    <t>564861111</t>
  </si>
  <si>
    <t>Podklad ze štěrkodrti ŠD s rozprostřením a zhutněním plochy přes 100 m2, po zhutnění tl. 200 mm</t>
  </si>
  <si>
    <t>-53492702</t>
  </si>
  <si>
    <t>https://podminky.urs.cz/item/CS_URS_2023_01/564861111</t>
  </si>
  <si>
    <t>4265</t>
  </si>
  <si>
    <t>49</t>
  </si>
  <si>
    <t>565165121</t>
  </si>
  <si>
    <t>Asfaltový beton vrstva podkladní ACP 16 (obalované kamenivo střednězrnné - OKS) s rozprostřením a zhutněním v pruhu šířky přes 3 m, po zhutnění tl. 80 mm</t>
  </si>
  <si>
    <t>-1890348558</t>
  </si>
  <si>
    <t>https://podminky.urs.cz/item/CS_URS_2023_01/565165121</t>
  </si>
  <si>
    <t>3363</t>
  </si>
  <si>
    <t>50</t>
  </si>
  <si>
    <t>569941132</t>
  </si>
  <si>
    <t>Zpevnění krajnic nebo komunikací pro pěší s rozprostřením a zhutněním, po zhutnění asfaltovým recyklátem tl. 120 mm</t>
  </si>
  <si>
    <t>1502552070</t>
  </si>
  <si>
    <t>https://podminky.urs.cz/item/CS_URS_2023_01/569941132</t>
  </si>
  <si>
    <t>1570*0,5</t>
  </si>
  <si>
    <t>51</t>
  </si>
  <si>
    <t>573111112</t>
  </si>
  <si>
    <t>Postřik infiltrační PI z asfaltu silničního s posypem kamenivem, v množství 1,00 kg/m2</t>
  </si>
  <si>
    <t>-1213595027</t>
  </si>
  <si>
    <t>https://podminky.urs.cz/item/CS_URS_2023_01/573111112</t>
  </si>
  <si>
    <t>3500</t>
  </si>
  <si>
    <t>52</t>
  </si>
  <si>
    <t>573211112</t>
  </si>
  <si>
    <t>Postřik spojovací PS bez posypu kamenivem z asfaltu silničního, v množství 0,70 kg/m2</t>
  </si>
  <si>
    <t>-1472297494</t>
  </si>
  <si>
    <t>https://podminky.urs.cz/item/CS_URS_2023_01/573211112</t>
  </si>
  <si>
    <t>53</t>
  </si>
  <si>
    <t>577134141</t>
  </si>
  <si>
    <t>Asfaltový beton vrstva obrusná ACO 11 (ABS) s rozprostřením a se zhutněním z modifikovaného asfaltu v pruhu šířky přes 3 m, po zhutnění tl. 40 mm</t>
  </si>
  <si>
    <t>1851483042</t>
  </si>
  <si>
    <t>https://podminky.urs.cz/item/CS_URS_2023_01/577134141</t>
  </si>
  <si>
    <t>3275</t>
  </si>
  <si>
    <t>54</t>
  </si>
  <si>
    <t>596211210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</si>
  <si>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</si>
  <si>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2104558949</t>
  </si>
  <si>
    <t>https://podminky.urs.cz/item/CS_URS_2023_01/596211210</t>
  </si>
  <si>
    <t>Vytvoření varovného pásu včetně opravy napojení na stávající část dlažby</t>
  </si>
  <si>
    <t>1.3+1</t>
  </si>
  <si>
    <t>55</t>
  </si>
  <si>
    <t>Předběžná cena 11</t>
  </si>
  <si>
    <t>dlažba zámková - varovný páspro nevidomé 200x100x80mm bílá</t>
  </si>
  <si>
    <t>-619329674</t>
  </si>
  <si>
    <t>Doplnění stávajících kusů dlažby varovného pásu</t>
  </si>
  <si>
    <t>1,3-0,97</t>
  </si>
  <si>
    <t>0,33 * 1,03 " Přepočtené koeficientem množství</t>
  </si>
  <si>
    <t>56</t>
  </si>
  <si>
    <t>596991112</t>
  </si>
  <si>
    <t>Řezání betonové, kameninové nebo kamenné dlažby do oblouku tloušťky dlažby přes 60 do 80 mm</t>
  </si>
  <si>
    <t>1402813706</t>
  </si>
  <si>
    <t>https://podminky.urs.cz/item/CS_URS_2023_01/596991112</t>
  </si>
  <si>
    <t>úprava stávající betonové dlažby pro plynulé napojení</t>
  </si>
  <si>
    <t>57</t>
  </si>
  <si>
    <t>599141111</t>
  </si>
  <si>
    <t>Vyplnění spár mezi silničními dílci jakékoliv tloušťky živičnou zálivkou</t>
  </si>
  <si>
    <t>-131276011</t>
  </si>
  <si>
    <t>https://podminky.urs.cz/item/CS_URS_2023_01/599141111</t>
  </si>
  <si>
    <t>ZU a okolo žlabu</t>
  </si>
  <si>
    <t>7.9+2*4.2</t>
  </si>
  <si>
    <t>Trubní vedení</t>
  </si>
  <si>
    <t>58</t>
  </si>
  <si>
    <t>894411151</t>
  </si>
  <si>
    <t>Zřízení šachet kanalizačních z betonových dílců výšky vstupu do 1,50 m s obložením dna betonem tř. C 25/30, na potrubí DN 600</t>
  </si>
  <si>
    <t>kus</t>
  </si>
  <si>
    <t>-462625844</t>
  </si>
  <si>
    <t>https://podminky.urs.cz/item/CS_URS_2023_01/894411151</t>
  </si>
  <si>
    <t>Kanalizační šachta</t>
  </si>
  <si>
    <t>59</t>
  </si>
  <si>
    <t>28612037</t>
  </si>
  <si>
    <t>trubka kanalizační PVC plnostěnná třívrstvá DN 600x6000mm SN16</t>
  </si>
  <si>
    <t>1574575518</t>
  </si>
  <si>
    <t>60</t>
  </si>
  <si>
    <t>Předběžná cena 6</t>
  </si>
  <si>
    <t>Zákrytová deska TZK - Q.1 100-63/17 s mřížovým litinovým poklopem</t>
  </si>
  <si>
    <t>2074262403</t>
  </si>
  <si>
    <t>61</t>
  </si>
  <si>
    <t>Předběžná cena 7</t>
  </si>
  <si>
    <t>Vyrovnávací prstenec TBW -Q.1 63/8</t>
  </si>
  <si>
    <t>-1612166852</t>
  </si>
  <si>
    <t>62</t>
  </si>
  <si>
    <t>Předběžná cena 8</t>
  </si>
  <si>
    <t>Přechodová deska DN 1500/DN1000</t>
  </si>
  <si>
    <t>-2136695458</t>
  </si>
  <si>
    <t>63</t>
  </si>
  <si>
    <t>Předběžná cena 9</t>
  </si>
  <si>
    <t>Šachta TBZ-Q.1 150/159 Přechodová deska DN 1500/DN1000 v max 100 se dvěma otvory v přímém smeru na PVC DN600</t>
  </si>
  <si>
    <t>875613725</t>
  </si>
  <si>
    <t>64</t>
  </si>
  <si>
    <t>Předběžná cena 10</t>
  </si>
  <si>
    <t>Spojka LC800 s vyrovnávacími kroučky BC04/600 a BC 04/700 pro PVC potrubí</t>
  </si>
  <si>
    <t>57821244</t>
  </si>
  <si>
    <t>Ostatní konstrukce a práce, bourání</t>
  </si>
  <si>
    <t>65</t>
  </si>
  <si>
    <t>914111111</t>
  </si>
  <si>
    <t>Montáž svislé dopravní značky základní velikosti do 1 m2 objímkami na sloupky nebo konzoly</t>
  </si>
  <si>
    <t>-1465355699</t>
  </si>
  <si>
    <t>https://podminky.urs.cz/item/CS_URS_2023_01/914111111</t>
  </si>
  <si>
    <t>Montáž dopravní značky</t>
  </si>
  <si>
    <t>Dopravní značka B28</t>
  </si>
  <si>
    <t>66</t>
  </si>
  <si>
    <t>914511111</t>
  </si>
  <si>
    <t>Montáž sloupku dopravních značek délky do 3,5 m do betonového základu</t>
  </si>
  <si>
    <t>-768199264</t>
  </si>
  <si>
    <t>https://podminky.urs.cz/item/CS_URS_2023_01/914511111</t>
  </si>
  <si>
    <t>Montáž sloupku dopravní značka B28</t>
  </si>
  <si>
    <t>67</t>
  </si>
  <si>
    <t>40445620</t>
  </si>
  <si>
    <t>zákazové, příkazové dopravní značky B1-B34, C1-15 700mm</t>
  </si>
  <si>
    <t>-780233083</t>
  </si>
  <si>
    <t>68</t>
  </si>
  <si>
    <t>40445230</t>
  </si>
  <si>
    <t>sloupek pro dopravní značku Zn D 70mm v 3,5m</t>
  </si>
  <si>
    <t>-1233334820</t>
  </si>
  <si>
    <t>Dodávka sloupku dopravních značek</t>
  </si>
  <si>
    <t>69</t>
  </si>
  <si>
    <t>40445254</t>
  </si>
  <si>
    <t>víčko plastové na sloupek D 70mm</t>
  </si>
  <si>
    <t>101037241</t>
  </si>
  <si>
    <t>Dodávka víčka sloupku dopravních značek</t>
  </si>
  <si>
    <t>70</t>
  </si>
  <si>
    <t>916131212</t>
  </si>
  <si>
    <t>Osazení silničního obrubníku betonového se zřízením lože, s vyplněním a zatřením spár cementovou maltou stojatého bez boční opěry, do lože z betonu prostého</t>
  </si>
  <si>
    <t>1233723857</t>
  </si>
  <si>
    <t>https://podminky.urs.cz/item/CS_URS_2023_01/916131212</t>
  </si>
  <si>
    <t>Výkresy č. D.2.2., D.2.3., D.2.4., D.2.5., D.2.6., TZ</t>
  </si>
  <si>
    <t>Silniční obrubníky nájezdové</t>
  </si>
  <si>
    <t>3,3</t>
  </si>
  <si>
    <t>71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</si>
  <si>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</si>
  <si>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</si>
  <si>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-683314055</t>
  </si>
  <si>
    <t>https://podminky.urs.cz/item/CS_URS_2023_01/916131213</t>
  </si>
  <si>
    <t>Silniční obrubníky</t>
  </si>
  <si>
    <t>Přechodové obrubníky</t>
  </si>
  <si>
    <t>59217034</t>
  </si>
  <si>
    <t>obrubník betonový silniční 1000x150x300mm</t>
  </si>
  <si>
    <t>260588626</t>
  </si>
  <si>
    <t>73</t>
  </si>
  <si>
    <t>59217029</t>
  </si>
  <si>
    <t>obrubník betonový silniční nájezdový 1000x150x150mm</t>
  </si>
  <si>
    <t>-364238126</t>
  </si>
  <si>
    <t>3,23529411764706 * 1,02 " Přepočtené koeficientem množství</t>
  </si>
  <si>
    <t>74</t>
  </si>
  <si>
    <t>59217030</t>
  </si>
  <si>
    <t>obrubník betonový silniční přechodový 1000x150x150-250mm</t>
  </si>
  <si>
    <t>-509832716</t>
  </si>
  <si>
    <t>19,6078431372549 * 1,02 " Přepočtené koeficientem množství</t>
  </si>
  <si>
    <t>75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</si>
  <si>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</si>
  <si>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</si>
  <si>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1689125108</t>
  </si>
  <si>
    <t>https://podminky.urs.cz/item/CS_URS_2023_01/935111111</t>
  </si>
  <si>
    <t>Osazení betonové chráničky podzemního vedení</t>
  </si>
  <si>
    <t>km 0.011 00</t>
  </si>
  <si>
    <t>76</t>
  </si>
  <si>
    <t>59213010</t>
  </si>
  <si>
    <t>žlab kabelový betonový k ochraně zemního drátovodného vedení 100x31x26cm</t>
  </si>
  <si>
    <t>1238944486</t>
  </si>
  <si>
    <t>Chránička podzemního vedení</t>
  </si>
  <si>
    <t>77</t>
  </si>
  <si>
    <t>59213355</t>
  </si>
  <si>
    <t>poklop kabelového žlabu betonový 500x310x55mm</t>
  </si>
  <si>
    <t>292279557</t>
  </si>
  <si>
    <t>7/0,5</t>
  </si>
  <si>
    <t>78</t>
  </si>
  <si>
    <t>935113212</t>
  </si>
  <si>
    <t>Osazení odvodňovacího žlabu s krycím roštem betonového šířky přes 200 mm</t>
  </si>
  <si>
    <t>-1880081176</t>
  </si>
  <si>
    <t>https://podminky.urs.cz/item/CS_URS_2023_01/935113212</t>
  </si>
  <si>
    <t>Příčný žlab Z</t>
  </si>
  <si>
    <t>4.5</t>
  </si>
  <si>
    <t>79</t>
  </si>
  <si>
    <t>Předběžná cena 1</t>
  </si>
  <si>
    <t>Žlab BGZ-S NW 300 dl. 2500 mm</t>
  </si>
  <si>
    <t>958478337</t>
  </si>
  <si>
    <t>80</t>
  </si>
  <si>
    <t>Předběžná cena 3</t>
  </si>
  <si>
    <t>Žlab BGZ-S NW 300 dl. 1000 mm</t>
  </si>
  <si>
    <t>1518358424</t>
  </si>
  <si>
    <t>81</t>
  </si>
  <si>
    <t>Předběžná cena 4</t>
  </si>
  <si>
    <t>Matka speciální</t>
  </si>
  <si>
    <t>-20731073</t>
  </si>
  <si>
    <t>(4,5/0,5)*4</t>
  </si>
  <si>
    <t>82</t>
  </si>
  <si>
    <t>Předběžná cena 5</t>
  </si>
  <si>
    <t>Šrou č.zn 10x35</t>
  </si>
  <si>
    <t>1311723699</t>
  </si>
  <si>
    <t>83</t>
  </si>
  <si>
    <t>Předběžná cena 2</t>
  </si>
  <si>
    <t>Litinový rošt NW300 E600 kN</t>
  </si>
  <si>
    <t>1457752476</t>
  </si>
  <si>
    <t>4,5/0,5</t>
  </si>
  <si>
    <t>84</t>
  </si>
  <si>
    <t>938908411</t>
  </si>
  <si>
    <t>Čištění vozovek splachováním vodou povrchu podkladu nebo krytu živičného, betonového nebo dlážděného</t>
  </si>
  <si>
    <t>301699646</t>
  </si>
  <si>
    <t>https://podminky.urs.cz/item/CS_URS_2023_01/938908411</t>
  </si>
  <si>
    <t>Čištění stávající cyklostezky</t>
  </si>
  <si>
    <t>16*3</t>
  </si>
  <si>
    <t>85</t>
  </si>
  <si>
    <t>977311113</t>
  </si>
  <si>
    <t>Řezání stávajících betonových mazanin bez vyztužení hloubky přes 100 do 150 mm</t>
  </si>
  <si>
    <t>763081570</t>
  </si>
  <si>
    <t>https://podminky.urs.cz/item/CS_URS_2023_01/977311113</t>
  </si>
  <si>
    <t>přerušení betonové kanalizace DN600 2x</t>
  </si>
  <si>
    <t>(3.14*0.76)*2</t>
  </si>
  <si>
    <t>řezání obrubníků cyklostezky stávajících 2x a 2x nově zřizovaných</t>
  </si>
  <si>
    <t>2*0,3+2*0,2</t>
  </si>
  <si>
    <t>997</t>
  </si>
  <si>
    <t>Přesun sutě</t>
  </si>
  <si>
    <t>86</t>
  </si>
  <si>
    <t>997002511</t>
  </si>
  <si>
    <t>Vodorovné přemístění suti a vybouraných hmot bez naložení, se složením a hrubým urovnáním na vzdálenost do 1 km</t>
  </si>
  <si>
    <t>402429085</t>
  </si>
  <si>
    <t>https://podminky.urs.cz/item/CS_URS_2023_01/997002511</t>
  </si>
  <si>
    <t>Přesun vybouraných částí obrub, kanalizace a dlažby včetně lože na skládku materiálu p.c. 1210/2</t>
  </si>
  <si>
    <t>1,558+0,478*2,05+1,789</t>
  </si>
  <si>
    <t>87</t>
  </si>
  <si>
    <t>997006006</t>
  </si>
  <si>
    <t>Úprava stavebního odpadu drcení s dopravou na vzdálenost do 100 m a naložením do drtícího zařízení ze zdiva betonového</t>
  </si>
  <si>
    <t>415313078</t>
  </si>
  <si>
    <t>https://podminky.urs.cz/item/CS_URS_2023_01/997006006</t>
  </si>
  <si>
    <t>Drcení vybouraných částí obrub, kanalizace a části dlažby, která se nevyužije pro opravy 4,5m2</t>
  </si>
  <si>
    <t>1,558+0,478*2,05+4,5*0,26</t>
  </si>
  <si>
    <t>998</t>
  </si>
  <si>
    <t>Přesun hmot</t>
  </si>
  <si>
    <t>88</t>
  </si>
  <si>
    <t>998225111</t>
  </si>
  <si>
    <t>Přesun hmot pro komunikace s krytem z kameniva, monolitickým betonovým nebo živičným dopravní vzdálenost do 200 m jakékoliv délky objektu</t>
  </si>
  <si>
    <t>502166759</t>
  </si>
  <si>
    <t>https://podminky.urs.cz/item/CS_URS_2023_01/998225111</t>
  </si>
  <si>
    <t>89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</si>
  <si>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</si>
  <si>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</si>
  <si>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-281538545</t>
  </si>
  <si>
    <t>https://podminky.urs.cz/item/CS_URS_2023_01/998225191</t>
  </si>
  <si>
    <t>VRN</t>
  </si>
  <si>
    <t>Vedlejší rozpočtové náklady</t>
  </si>
  <si>
    <t>VRN1</t>
  </si>
  <si>
    <t>Průzkumné, geodetické a projektové práce</t>
  </si>
  <si>
    <t>90</t>
  </si>
  <si>
    <t>011103000</t>
  </si>
  <si>
    <t>Geologický průzkum bez rozlišení</t>
  </si>
  <si>
    <t>ks</t>
  </si>
  <si>
    <t>1024</t>
  </si>
  <si>
    <t>-1810864570</t>
  </si>
  <si>
    <t>https://podminky.urs.cz/item/CS_URS_2023_01/011103000</t>
  </si>
  <si>
    <t>Odběr vzorků zeminy pro určení druhu a hloubky stabilizace podloží a 400 m + kontrola v laboratořích</t>
  </si>
  <si>
    <t>91</t>
  </si>
  <si>
    <t>011314000</t>
  </si>
  <si>
    <t>Archeologický dohled</t>
  </si>
  <si>
    <t>kpl.</t>
  </si>
  <si>
    <t>91715237</t>
  </si>
  <si>
    <t>https://podminky.urs.cz/item/CS_URS_2023_01/011314000</t>
  </si>
  <si>
    <t>Zřízení archeologického dohledu</t>
  </si>
  <si>
    <t>92</t>
  </si>
  <si>
    <t>012103000</t>
  </si>
  <si>
    <t>Geodetické práce před výstavbou</t>
  </si>
  <si>
    <t>-1662939391</t>
  </si>
  <si>
    <t>https://podminky.urs.cz/item/CS_URS_2023_01/012103000</t>
  </si>
  <si>
    <t>Geodetické práce před zahájením stavby</t>
  </si>
  <si>
    <t>93</t>
  </si>
  <si>
    <t>012203000</t>
  </si>
  <si>
    <t>Geodetické práce při provádění stavby</t>
  </si>
  <si>
    <t>1629882898</t>
  </si>
  <si>
    <t>https://podminky.urs.cz/item/CS_URS_2023_01/012203000</t>
  </si>
  <si>
    <t>Geodetické práce v průběhu stavby</t>
  </si>
  <si>
    <t>94</t>
  </si>
  <si>
    <t>012303000</t>
  </si>
  <si>
    <t>Geodetické práce po výstavbě</t>
  </si>
  <si>
    <t>258810836</t>
  </si>
  <si>
    <t>https://podminky.urs.cz/item/CS_URS_2023_01/012303000</t>
  </si>
  <si>
    <t>Geodetické práce po ukončení stavby</t>
  </si>
  <si>
    <t>95</t>
  </si>
  <si>
    <t>013254000</t>
  </si>
  <si>
    <t>Dokumentace skutečného provedení stavby</t>
  </si>
  <si>
    <t>450311699</t>
  </si>
  <si>
    <t>https://podminky.urs.cz/item/CS_URS_2023_01/013254000</t>
  </si>
  <si>
    <t>Zpracování a předání dokumentace skutečného provedení stavby (3 tištěné paré + 1 v elektr. podobě), zaměření skutečného provedení, (3+1), fotodokument</t>
  </si>
  <si>
    <t>VRN3</t>
  </si>
  <si>
    <t>Zařízení staveniště</t>
  </si>
  <si>
    <t>96</t>
  </si>
  <si>
    <t>030001000.1</t>
  </si>
  <si>
    <t>1291838825</t>
  </si>
  <si>
    <t>https://podminky.urs.cz/item/CS_URS_2023_01/030001000.1</t>
  </si>
  <si>
    <t>Zajištění a zabezpečení staveniště, zřízení a likvidace zařízení staveniště, včetně případných přípojek, přístupů, deponií a podobně</t>
  </si>
  <si>
    <t>97</t>
  </si>
  <si>
    <t>032803000</t>
  </si>
  <si>
    <t>Ostatní vybavení staveniště</t>
  </si>
  <si>
    <t>-1589989441</t>
  </si>
  <si>
    <t>https://podminky.urs.cz/item/CS_URS_2023_01/032803000</t>
  </si>
  <si>
    <t>Zajištění umístění štítků o povolení stavby</t>
  </si>
  <si>
    <t>VRN4</t>
  </si>
  <si>
    <t>Inženýrská činnost</t>
  </si>
  <si>
    <t>98</t>
  </si>
  <si>
    <t>043103000</t>
  </si>
  <si>
    <t>Zkoušky bez rozlišení</t>
  </si>
  <si>
    <t>-1866558250</t>
  </si>
  <si>
    <t>https://podminky.urs.cz/item/CS_URS_2023_01/043103000</t>
  </si>
  <si>
    <t>Statické zatěžovací zkoušky na pláni před stabilizací  - a 100 m</t>
  </si>
  <si>
    <t>Statické zatěžovací zkoušky na pláni po stabilizaci - a 300 m</t>
  </si>
  <si>
    <t>Statické zatěžovací zkoušky na podkladní vrstvě ŠD - a 300 m</t>
  </si>
  <si>
    <t>99</t>
  </si>
  <si>
    <t>043194000.1</t>
  </si>
  <si>
    <t>Ostatní zkoušky</t>
  </si>
  <si>
    <t>-229056113</t>
  </si>
  <si>
    <t>https://podminky.urs.cz/item/CS_URS_2023_01/043194000.1</t>
  </si>
  <si>
    <t>Odvrty asfaltu a kontrola v laboratořích - asfaltové vrstvy - a 200 m</t>
  </si>
  <si>
    <t>100</t>
  </si>
  <si>
    <t>043203000</t>
  </si>
  <si>
    <t>Měření, monitoring, rozbory bez rozlišení</t>
  </si>
  <si>
    <t>-5618226</t>
  </si>
  <si>
    <t>https://podminky.urs.cz/item/CS_URS_2023_01/043203000</t>
  </si>
  <si>
    <t>Zhotovení rozboru zeminy ukládané na skládku, včetně akreditovaného odběru</t>
  </si>
  <si>
    <t>101</t>
  </si>
  <si>
    <t>049303000</t>
  </si>
  <si>
    <t>Náklady vzniklé v souvislosti s předáním stavby</t>
  </si>
  <si>
    <t>-1939138768</t>
  </si>
  <si>
    <t>https://podminky.urs.cz/item/CS_URS_2023_01/049303000</t>
  </si>
  <si>
    <t>Protokolární předání dotčených pozemků a komunikací, uvedení do původního stavu, zpět jejich vlastníkům</t>
  </si>
  <si>
    <t>102</t>
  </si>
  <si>
    <t>049103000</t>
  </si>
  <si>
    <t>Náklady vzniklé v souvislosti s realizací stavby</t>
  </si>
  <si>
    <t>2094546663</t>
  </si>
  <si>
    <t>https://podminky.urs.cz/item/CS_URS_2023_01/049103000</t>
  </si>
  <si>
    <t>Zajištění případného zvláštního užívání komunikace vč. zajištění rozhodnutí, poplatku, dodání a instalace dopravního značení</t>
  </si>
  <si>
    <t>103</t>
  </si>
  <si>
    <t>Vlastní položka 2</t>
  </si>
  <si>
    <t>Dočasný zábor ZPF</t>
  </si>
  <si>
    <t>-1150116693</t>
  </si>
  <si>
    <t>Zábor na parcele 1763, předpokladaná doba 6 měsíců</t>
  </si>
  <si>
    <t>VRN7</t>
  </si>
  <si>
    <t>Provozní vlivy</t>
  </si>
  <si>
    <t>104</t>
  </si>
  <si>
    <t>075002000.1</t>
  </si>
  <si>
    <t>Ochranná pásma</t>
  </si>
  <si>
    <t>-971454438</t>
  </si>
  <si>
    <t>https://podminky.urs.cz/item/CS_URS_2023_01/075002000.1</t>
  </si>
  <si>
    <t>Vytýčení inženýrských sítí před zahájením stavebních prací</t>
  </si>
  <si>
    <t>Práce v ochranném pásmu inženýrských sítí dle podmínek správců sítí</t>
  </si>
  <si>
    <t>SO 303 - Polní cesta HC11a</t>
  </si>
  <si>
    <t>1720945</t>
  </si>
  <si>
    <t>(156+86)*2</t>
  </si>
  <si>
    <t>111151331</t>
  </si>
  <si>
    <t>Pokosení trávníku při souvislé ploše přes 10000 m2 lučního v rovině nebo svahu do 1:5</t>
  </si>
  <si>
    <t>-1241390216</t>
  </si>
  <si>
    <t>https://podminky.urs.cz/item/CS_URS_2023_01/111151331</t>
  </si>
  <si>
    <t>6715-2060</t>
  </si>
  <si>
    <t>6715-3452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</si>
  <si>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</si>
  <si>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</si>
  <si>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106417991</t>
  </si>
  <si>
    <t>https://podminky.urs.cz/item/CS_URS_2023_01/113107223</t>
  </si>
  <si>
    <t>Odstranění konstrukce stávající polní cesty  (průměrná tl. 30 cm na úseku cca 400m)</t>
  </si>
  <si>
    <t>1328</t>
  </si>
  <si>
    <t>-837486691</t>
  </si>
  <si>
    <t>3452-2060</t>
  </si>
  <si>
    <t>122252206</t>
  </si>
  <si>
    <t>Odkopávky a prokopávky nezapažené pro silnice a dálnice strojně v hornině třídy těžitelnosti I přes 1 000 do 5 000 m3</t>
  </si>
  <si>
    <t>-819380709</t>
  </si>
  <si>
    <t>https://podminky.urs.cz/item/CS_URS_2023_01/122252206</t>
  </si>
  <si>
    <t>InR plus výměna podloží mínus odtěžení stávající cesty, sejmutí ornice, podélná drenáž</t>
  </si>
  <si>
    <t>1415+3162*0,3-1328*0,3-1392*0,5-180</t>
  </si>
  <si>
    <t>2132795742</t>
  </si>
  <si>
    <t>180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</si>
  <si>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</si>
  <si>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</si>
  <si>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713029214</t>
  </si>
  <si>
    <t>https://podminky.urs.cz/item/CS_URS_2023_01/162451106</t>
  </si>
  <si>
    <t>Vodorovný přesun na mezideponii p.č. 1763</t>
  </si>
  <si>
    <t>1392*0,5</t>
  </si>
  <si>
    <t>Kamenivo pro zpětné použití do stabilizace</t>
  </si>
  <si>
    <t>1328*0.3</t>
  </si>
  <si>
    <t>242*0,1</t>
  </si>
  <si>
    <t>Kamenivo pro stabilizaci včetně části z cesty HC6</t>
  </si>
  <si>
    <t>1328*0,3+300*0,1</t>
  </si>
  <si>
    <t>Betonový recyklát z cesty HC6 4,33t</t>
  </si>
  <si>
    <t>4,33/2,05</t>
  </si>
  <si>
    <t>Přebytečná ornice pro rozprostření na parcele 1743</t>
  </si>
  <si>
    <t>1392*0,5-242*0,1</t>
  </si>
  <si>
    <t>-424711695</t>
  </si>
  <si>
    <t>1088.6</t>
  </si>
  <si>
    <t>1241421944</t>
  </si>
  <si>
    <t>1328*0,3+300*0,1+4,33/2,05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</si>
  <si>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</si>
  <si>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</si>
  <si>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447704002</t>
  </si>
  <si>
    <t>https://podminky.urs.cz/item/CS_URS_2023_01/171152111</t>
  </si>
  <si>
    <t>Zpětné uložení kameniva jako výměna podloží získaného ze stávající části cesty HC11a a HC6</t>
  </si>
  <si>
    <t>-1441641529</t>
  </si>
  <si>
    <t>Přebytečná ornice pro rozprostření na parcele 1743 tl. 10cm</t>
  </si>
  <si>
    <t>(1392*0,5-242*0,1)/0,1</t>
  </si>
  <si>
    <t>-970213660</t>
  </si>
  <si>
    <t>156+86</t>
  </si>
  <si>
    <t>-1045405821</t>
  </si>
  <si>
    <t>1088.6*1,8</t>
  </si>
  <si>
    <t>180*1,8</t>
  </si>
  <si>
    <t>1947352846</t>
  </si>
  <si>
    <t>3472</t>
  </si>
  <si>
    <t>1083745716</t>
  </si>
  <si>
    <t>-1187936900</t>
  </si>
  <si>
    <t>-1632629299</t>
  </si>
  <si>
    <t>3263,00027849117 * 0,02 " Přepočtené koeficientem množství</t>
  </si>
  <si>
    <t>-778165761</t>
  </si>
  <si>
    <t>1401973197</t>
  </si>
  <si>
    <t>242 * 0,03 " Přepočtené koeficientem množství</t>
  </si>
  <si>
    <t>-583432944</t>
  </si>
  <si>
    <t>-1930652313</t>
  </si>
  <si>
    <t>156</t>
  </si>
  <si>
    <t>471543674</t>
  </si>
  <si>
    <t>2121038576</t>
  </si>
  <si>
    <t>-1594057836</t>
  </si>
  <si>
    <t>(6715-3452)/10000</t>
  </si>
  <si>
    <t>1934551370</t>
  </si>
  <si>
    <t>-1857239382</t>
  </si>
  <si>
    <t>(6715-2060)/10000*5</t>
  </si>
  <si>
    <t>0.672</t>
  </si>
  <si>
    <t>-1490418520</t>
  </si>
  <si>
    <t>Délka podélného drénu ve skutečnosti 621</t>
  </si>
  <si>
    <t>621</t>
  </si>
  <si>
    <t>911661535</t>
  </si>
  <si>
    <t>Zasakovací drén o výšce 650mm a výšce 490mm</t>
  </si>
  <si>
    <t>2*20*(2*0,65+2*0,5)+2*0.5*0.65+20*(2*0,49+2*0,5)+2*0.5*0.49</t>
  </si>
  <si>
    <t>1942942544</t>
  </si>
  <si>
    <t>132,74 * 1,1845 " Přepočtené koeficientem množství</t>
  </si>
  <si>
    <t>-1855699746</t>
  </si>
  <si>
    <t>-966572935</t>
  </si>
  <si>
    <t>Objem podélné drenáže InR - 180 m3 +5% ztratného</t>
  </si>
  <si>
    <t>180*1,85*1.05</t>
  </si>
  <si>
    <t>697820284</t>
  </si>
  <si>
    <t>3253</t>
  </si>
  <si>
    <t>km 0.445  cesta vpravo, km 0.569 00 cesta vpravo</t>
  </si>
  <si>
    <t>19+22</t>
  </si>
  <si>
    <t>564851114</t>
  </si>
  <si>
    <t>Podklad ze štěrkodrti ŠD s rozprostřením a zhutněním plochy přes 100 m2, po zhutnění tl. 180 mm</t>
  </si>
  <si>
    <t>1886200693</t>
  </si>
  <si>
    <t>https://podminky.urs.cz/item/CS_URS_2023_01/564851114</t>
  </si>
  <si>
    <t>InR km 0.450 - KÚ ve dvou vrstvách</t>
  </si>
  <si>
    <t>2*897</t>
  </si>
  <si>
    <t>km 0.569 00 cesta vpravo</t>
  </si>
  <si>
    <t>118089982</t>
  </si>
  <si>
    <t>InR ZÚ-km 0.450</t>
  </si>
  <si>
    <t>2400</t>
  </si>
  <si>
    <t>km 0.445  cesta vpravo</t>
  </si>
  <si>
    <t>564951313</t>
  </si>
  <si>
    <t>Podklad nebo podsyp z betonového recyklátu s rozprostřením a zhutněním plochy přes 100 m2, po zhutnění tl. 150 mm</t>
  </si>
  <si>
    <t>-1239561128</t>
  </si>
  <si>
    <t>https://podminky.urs.cz/item/CS_URS_2023_01/564951313</t>
  </si>
  <si>
    <t>Výměna podloží do hl. 300 mm ve vrstvě 2x150mm- použití stávajícího kameniva z cesty HC11a a HC6</t>
  </si>
  <si>
    <t xml:space="preserve">InR </t>
  </si>
  <si>
    <t>3162*2-1328-100-4.33/2.05/0.3</t>
  </si>
  <si>
    <t>-1235818375</t>
  </si>
  <si>
    <t>2625</t>
  </si>
  <si>
    <t>105295575</t>
  </si>
  <si>
    <t>1228*0,5</t>
  </si>
  <si>
    <t>1668466031</t>
  </si>
  <si>
    <t>2700</t>
  </si>
  <si>
    <t>-89088272</t>
  </si>
  <si>
    <t>2590</t>
  </si>
  <si>
    <t>-567252222</t>
  </si>
  <si>
    <t>2575</t>
  </si>
  <si>
    <t>-540465904</t>
  </si>
  <si>
    <t>1067400943</t>
  </si>
  <si>
    <t>346099575</t>
  </si>
  <si>
    <t>-1279768017</t>
  </si>
  <si>
    <t>-762318647</t>
  </si>
  <si>
    <t>792728065</t>
  </si>
  <si>
    <t>2058266229</t>
  </si>
  <si>
    <t>341663157</t>
  </si>
  <si>
    <t>431470996</t>
  </si>
  <si>
    <t>-1937725218</t>
  </si>
  <si>
    <t>1235060920</t>
  </si>
  <si>
    <t>336105469</t>
  </si>
  <si>
    <t>-179034844</t>
  </si>
  <si>
    <t>593011278</t>
  </si>
  <si>
    <t>-1304451903</t>
  </si>
  <si>
    <t>1448343354</t>
  </si>
  <si>
    <t>616663436</t>
  </si>
  <si>
    <t>SO 303 - Výsadba 1 - Rok výsadby</t>
  </si>
  <si>
    <t>02650561</t>
  </si>
  <si>
    <t>Hydrogel</t>
  </si>
  <si>
    <t>-361992478</t>
  </si>
  <si>
    <t>111103202</t>
  </si>
  <si>
    <t>Kosení travin a vodních rostlin ve vegetačním období travního porostu středně hustého</t>
  </si>
  <si>
    <t>-266564204</t>
  </si>
  <si>
    <t>https://podminky.urs.cz/item/CS_URS_2023_01/111103202</t>
  </si>
  <si>
    <t>184211315</t>
  </si>
  <si>
    <t>Jamková výsadba sazenic sklon terénu do 1:5 s kopáním jamky 25 x 25 cm ve stupni zabuřenění 1 v zemině 1 a 2</t>
  </si>
  <si>
    <t>-461170969</t>
  </si>
  <si>
    <t>https://podminky.urs.cz/item/CS_URS_2023_01/184211315</t>
  </si>
  <si>
    <t>184215112</t>
  </si>
  <si>
    <t>Ukotvení dřeviny kůly v rovině nebo na svahu do 1:5 jedním kůlem, délky přes 1 do 2 m</t>
  </si>
  <si>
    <t>-252553100</t>
  </si>
  <si>
    <t>https://podminky.urs.cz/item/CS_URS_2023_01/184215112</t>
  </si>
  <si>
    <t>60591253</t>
  </si>
  <si>
    <t>kůl vyvazovací dřevěný impregnovaný D 8cm dl 2m</t>
  </si>
  <si>
    <t>470188610</t>
  </si>
  <si>
    <t>60591321</t>
  </si>
  <si>
    <t>Plastová chránička 120 cm</t>
  </si>
  <si>
    <t>1242016093</t>
  </si>
  <si>
    <t>02650382</t>
  </si>
  <si>
    <t>Jabloň obecná (Malus domestica), 140 cm, bal</t>
  </si>
  <si>
    <t>-1209920148</t>
  </si>
  <si>
    <t>02650381</t>
  </si>
  <si>
    <t>jeřáb ptačí /Sorbus aucuparia/ 150-200cm</t>
  </si>
  <si>
    <t>-548153259</t>
  </si>
  <si>
    <t>02650383</t>
  </si>
  <si>
    <t>Švestka obecná (Prunus domestica), 140 cm, bal.</t>
  </si>
  <si>
    <t>1654989885</t>
  </si>
  <si>
    <t>52027</t>
  </si>
  <si>
    <t>ptačí zob obecný (Ligustrum vulgare)</t>
  </si>
  <si>
    <t>-974669501</t>
  </si>
  <si>
    <t>02652028</t>
  </si>
  <si>
    <t>kalina tušalaj (Viburnum lantana)</t>
  </si>
  <si>
    <t>-451677280</t>
  </si>
  <si>
    <t>02652029</t>
  </si>
  <si>
    <t>kalina obecná (Viburnum opulus)</t>
  </si>
  <si>
    <t>1556695909</t>
  </si>
  <si>
    <t>185804312</t>
  </si>
  <si>
    <t>Zalití rostlin vodou plochy záhonů jednotlivě přes 20 m2</t>
  </si>
  <si>
    <t>1558984751</t>
  </si>
  <si>
    <t>https://podminky.urs.cz/item/CS_URS_2023_01/185804312</t>
  </si>
  <si>
    <t>184853541</t>
  </si>
  <si>
    <t>Chemické odplevelení po založení kultury strojně postřikem hnízdově v rovině nebo na svahu do 1:5</t>
  </si>
  <si>
    <t>679429854</t>
  </si>
  <si>
    <t>https://podminky.urs.cz/item/CS_URS_2023_01/184853541</t>
  </si>
  <si>
    <t>30111978</t>
  </si>
  <si>
    <t>10391100</t>
  </si>
  <si>
    <t>kůra mulčovací VL</t>
  </si>
  <si>
    <t>430886503</t>
  </si>
  <si>
    <t>184911421</t>
  </si>
  <si>
    <t>Mulčování vysazených rostlin mulčovací kůrou, tl. do 100 mm v rovině nebo na svahu do 1:5</t>
  </si>
  <si>
    <t>-1126823476</t>
  </si>
  <si>
    <t>https://podminky.urs.cz/item/CS_URS_2023_01/184911421</t>
  </si>
  <si>
    <t>25191156</t>
  </si>
  <si>
    <t>Chemický přípravek proti okusu</t>
  </si>
  <si>
    <t>1394721285</t>
  </si>
  <si>
    <t>184813134</t>
  </si>
  <si>
    <t>Ochrana dřevin před okusem zvěří chemicky nátěrem, v rovině nebo ve svahu do 1:5 listnatých, výšky přes 70 cm</t>
  </si>
  <si>
    <t>100 kus</t>
  </si>
  <si>
    <t>361946110</t>
  </si>
  <si>
    <t>https://podminky.urs.cz/item/CS_URS_2023_01/184813134</t>
  </si>
  <si>
    <t>184813133</t>
  </si>
  <si>
    <t>Ochrana dřevin před okusem zvěří chemicky nátěrem, v rovině nebo ve svahu do 1:5 listnatých, výšky do 70 cm</t>
  </si>
  <si>
    <t>475409804</t>
  </si>
  <si>
    <t>https://podminky.urs.cz/item/CS_URS_2023_01/184813133</t>
  </si>
  <si>
    <t>998231311</t>
  </si>
  <si>
    <t>Přesun hmot pro sadovnické a krajinářské úpravy - strojně dopravní vzdálenost do 5000 m</t>
  </si>
  <si>
    <t>306905375</t>
  </si>
  <si>
    <t>https://podminky.urs.cz/item/CS_URS_2023_01/998231311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</si>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</sst>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51133" TargetMode="External" /><Relationship Id="rId2" Type="http://schemas.openxmlformats.org/officeDocument/2006/relationships/hyperlink" Target="https://podminky.urs.cz/item/CS_URS_2023_01/111151231" TargetMode="External" /><Relationship Id="rId3" Type="http://schemas.openxmlformats.org/officeDocument/2006/relationships/hyperlink" Target="https://podminky.urs.cz/item/CS_URS_2023_01/113106123" TargetMode="External" /><Relationship Id="rId4" Type="http://schemas.openxmlformats.org/officeDocument/2006/relationships/hyperlink" Target="https://podminky.urs.cz/item/CS_URS_2023_01/113107221" TargetMode="External" /><Relationship Id="rId5" Type="http://schemas.openxmlformats.org/officeDocument/2006/relationships/hyperlink" Target="https://podminky.urs.cz/item/CS_URS_2023_01/113202111" TargetMode="External" /><Relationship Id="rId6" Type="http://schemas.openxmlformats.org/officeDocument/2006/relationships/hyperlink" Target="https://podminky.urs.cz/item/CS_URS_2023_01/115101201" TargetMode="External" /><Relationship Id="rId7" Type="http://schemas.openxmlformats.org/officeDocument/2006/relationships/hyperlink" Target="https://podminky.urs.cz/item/CS_URS_2023_01/121151127" TargetMode="External" /><Relationship Id="rId8" Type="http://schemas.openxmlformats.org/officeDocument/2006/relationships/hyperlink" Target="https://podminky.urs.cz/item/CS_URS_2023_01/122252205" TargetMode="External" /><Relationship Id="rId9" Type="http://schemas.openxmlformats.org/officeDocument/2006/relationships/hyperlink" Target="https://podminky.urs.cz/item/CS_URS_2023_01/129001101" TargetMode="External" /><Relationship Id="rId10" Type="http://schemas.openxmlformats.org/officeDocument/2006/relationships/hyperlink" Target="https://podminky.urs.cz/item/CS_URS_2023_01/129911121" TargetMode="External" /><Relationship Id="rId11" Type="http://schemas.openxmlformats.org/officeDocument/2006/relationships/hyperlink" Target="https://podminky.urs.cz/item/CS_URS_2023_01/131113711" TargetMode="External" /><Relationship Id="rId12" Type="http://schemas.openxmlformats.org/officeDocument/2006/relationships/hyperlink" Target="https://podminky.urs.cz/item/CS_URS_2023_01/132251104" TargetMode="External" /><Relationship Id="rId13" Type="http://schemas.openxmlformats.org/officeDocument/2006/relationships/hyperlink" Target="https://podminky.urs.cz/item/CS_URS_2023_01/151101201" TargetMode="External" /><Relationship Id="rId14" Type="http://schemas.openxmlformats.org/officeDocument/2006/relationships/hyperlink" Target="https://podminky.urs.cz/item/CS_URS_2023_01/151101211" TargetMode="External" /><Relationship Id="rId15" Type="http://schemas.openxmlformats.org/officeDocument/2006/relationships/hyperlink" Target="https://podminky.urs.cz/item/CS_URS_2023_01/151101301" TargetMode="External" /><Relationship Id="rId16" Type="http://schemas.openxmlformats.org/officeDocument/2006/relationships/hyperlink" Target="https://podminky.urs.cz/item/CS_URS_2023_01/151101311" TargetMode="External" /><Relationship Id="rId17" Type="http://schemas.openxmlformats.org/officeDocument/2006/relationships/hyperlink" Target="https://podminky.urs.cz/item/CS_URS_2023_01/162451105" TargetMode="External" /><Relationship Id="rId18" Type="http://schemas.openxmlformats.org/officeDocument/2006/relationships/hyperlink" Target="https://podminky.urs.cz/item/CS_URS_2023_01/162751117" TargetMode="External" /><Relationship Id="rId19" Type="http://schemas.openxmlformats.org/officeDocument/2006/relationships/hyperlink" Target="https://podminky.urs.cz/item/CS_URS_2023_01/167151111" TargetMode="External" /><Relationship Id="rId20" Type="http://schemas.openxmlformats.org/officeDocument/2006/relationships/hyperlink" Target="https://podminky.urs.cz/item/CS_URS_2023_01/174111101" TargetMode="External" /><Relationship Id="rId21" Type="http://schemas.openxmlformats.org/officeDocument/2006/relationships/hyperlink" Target="https://podminky.urs.cz/item/CS_URS_2023_01/181351113" TargetMode="External" /><Relationship Id="rId22" Type="http://schemas.openxmlformats.org/officeDocument/2006/relationships/hyperlink" Target="https://podminky.urs.cz/item/CS_URS_2023_01/181411123" TargetMode="External" /><Relationship Id="rId23" Type="http://schemas.openxmlformats.org/officeDocument/2006/relationships/hyperlink" Target="https://podminky.urs.cz/item/CS_URS_2023_01/182351123" TargetMode="External" /><Relationship Id="rId24" Type="http://schemas.openxmlformats.org/officeDocument/2006/relationships/hyperlink" Target="https://podminky.urs.cz/item/CS_URS_2023_01/171201221" TargetMode="External" /><Relationship Id="rId25" Type="http://schemas.openxmlformats.org/officeDocument/2006/relationships/hyperlink" Target="https://podminky.urs.cz/item/CS_URS_2023_01/181102302" TargetMode="External" /><Relationship Id="rId26" Type="http://schemas.openxmlformats.org/officeDocument/2006/relationships/hyperlink" Target="https://podminky.urs.cz/item/CS_URS_2023_01/181151311" TargetMode="External" /><Relationship Id="rId27" Type="http://schemas.openxmlformats.org/officeDocument/2006/relationships/hyperlink" Target="https://podminky.urs.cz/item/CS_URS_2023_01/181451121" TargetMode="External" /><Relationship Id="rId28" Type="http://schemas.openxmlformats.org/officeDocument/2006/relationships/hyperlink" Target="https://podminky.urs.cz/item/CS_URS_2023_01/182151111" TargetMode="External" /><Relationship Id="rId29" Type="http://schemas.openxmlformats.org/officeDocument/2006/relationships/hyperlink" Target="https://podminky.urs.cz/item/CS_URS_2023_01/182201101" TargetMode="External" /><Relationship Id="rId30" Type="http://schemas.openxmlformats.org/officeDocument/2006/relationships/hyperlink" Target="https://podminky.urs.cz/item/CS_URS_2023_01/183403115" TargetMode="External" /><Relationship Id="rId31" Type="http://schemas.openxmlformats.org/officeDocument/2006/relationships/hyperlink" Target="https://podminky.urs.cz/item/CS_URS_2023_01/183403161" TargetMode="External" /><Relationship Id="rId32" Type="http://schemas.openxmlformats.org/officeDocument/2006/relationships/hyperlink" Target="https://podminky.urs.cz/item/CS_URS_2023_01/183551513" TargetMode="External" /><Relationship Id="rId33" Type="http://schemas.openxmlformats.org/officeDocument/2006/relationships/hyperlink" Target="https://podminky.urs.cz/item/CS_URS_2023_01/184853511" TargetMode="External" /><Relationship Id="rId34" Type="http://schemas.openxmlformats.org/officeDocument/2006/relationships/hyperlink" Target="https://podminky.urs.cz/item/CS_URS_2023_01/212755214" TargetMode="External" /><Relationship Id="rId35" Type="http://schemas.openxmlformats.org/officeDocument/2006/relationships/hyperlink" Target="https://podminky.urs.cz/item/CS_URS_2023_01/213141131" TargetMode="External" /><Relationship Id="rId36" Type="http://schemas.openxmlformats.org/officeDocument/2006/relationships/hyperlink" Target="https://podminky.urs.cz/item/CS_URS_2023_01/214500311" TargetMode="External" /><Relationship Id="rId37" Type="http://schemas.openxmlformats.org/officeDocument/2006/relationships/hyperlink" Target="https://podminky.urs.cz/item/CS_URS_2023_01/451313511" TargetMode="External" /><Relationship Id="rId38" Type="http://schemas.openxmlformats.org/officeDocument/2006/relationships/hyperlink" Target="https://podminky.urs.cz/item/CS_URS_2023_01/465513127" TargetMode="External" /><Relationship Id="rId39" Type="http://schemas.openxmlformats.org/officeDocument/2006/relationships/hyperlink" Target="https://podminky.urs.cz/item/CS_URS_2023_01/561061131" TargetMode="External" /><Relationship Id="rId40" Type="http://schemas.openxmlformats.org/officeDocument/2006/relationships/hyperlink" Target="https://podminky.urs.cz/item/CS_URS_2023_01/564831111" TargetMode="External" /><Relationship Id="rId41" Type="http://schemas.openxmlformats.org/officeDocument/2006/relationships/hyperlink" Target="https://podminky.urs.cz/item/CS_URS_2023_01/564851111" TargetMode="External" /><Relationship Id="rId42" Type="http://schemas.openxmlformats.org/officeDocument/2006/relationships/hyperlink" Target="https://podminky.urs.cz/item/CS_URS_2023_01/564861111" TargetMode="External" /><Relationship Id="rId43" Type="http://schemas.openxmlformats.org/officeDocument/2006/relationships/hyperlink" Target="https://podminky.urs.cz/item/CS_URS_2023_01/565165121" TargetMode="External" /><Relationship Id="rId44" Type="http://schemas.openxmlformats.org/officeDocument/2006/relationships/hyperlink" Target="https://podminky.urs.cz/item/CS_URS_2023_01/569941132" TargetMode="External" /><Relationship Id="rId45" Type="http://schemas.openxmlformats.org/officeDocument/2006/relationships/hyperlink" Target="https://podminky.urs.cz/item/CS_URS_2023_01/573111112" TargetMode="External" /><Relationship Id="rId46" Type="http://schemas.openxmlformats.org/officeDocument/2006/relationships/hyperlink" Target="https://podminky.urs.cz/item/CS_URS_2023_01/573211112" TargetMode="External" /><Relationship Id="rId47" Type="http://schemas.openxmlformats.org/officeDocument/2006/relationships/hyperlink" Target="https://podminky.urs.cz/item/CS_URS_2023_01/577134141" TargetMode="External" /><Relationship Id="rId48" Type="http://schemas.openxmlformats.org/officeDocument/2006/relationships/hyperlink" Target="https://podminky.urs.cz/item/CS_URS_2023_01/596211210" TargetMode="External" /><Relationship Id="rId49" Type="http://schemas.openxmlformats.org/officeDocument/2006/relationships/hyperlink" Target="https://podminky.urs.cz/item/CS_URS_2023_01/596991112" TargetMode="External" /><Relationship Id="rId50" Type="http://schemas.openxmlformats.org/officeDocument/2006/relationships/hyperlink" Target="https://podminky.urs.cz/item/CS_URS_2023_01/599141111" TargetMode="External" /><Relationship Id="rId51" Type="http://schemas.openxmlformats.org/officeDocument/2006/relationships/hyperlink" Target="https://podminky.urs.cz/item/CS_URS_2023_01/894411151" TargetMode="External" /><Relationship Id="rId52" Type="http://schemas.openxmlformats.org/officeDocument/2006/relationships/hyperlink" Target="https://podminky.urs.cz/item/CS_URS_2023_01/914111111" TargetMode="External" /><Relationship Id="rId53" Type="http://schemas.openxmlformats.org/officeDocument/2006/relationships/hyperlink" Target="https://podminky.urs.cz/item/CS_URS_2023_01/914511111" TargetMode="External" /><Relationship Id="rId54" Type="http://schemas.openxmlformats.org/officeDocument/2006/relationships/hyperlink" Target="https://podminky.urs.cz/item/CS_URS_2023_01/916131212" TargetMode="External" /><Relationship Id="rId55" Type="http://schemas.openxmlformats.org/officeDocument/2006/relationships/hyperlink" Target="https://podminky.urs.cz/item/CS_URS_2023_01/916131213" TargetMode="External" /><Relationship Id="rId56" Type="http://schemas.openxmlformats.org/officeDocument/2006/relationships/hyperlink" Target="https://podminky.urs.cz/item/CS_URS_2023_01/935111111" TargetMode="External" /><Relationship Id="rId57" Type="http://schemas.openxmlformats.org/officeDocument/2006/relationships/hyperlink" Target="https://podminky.urs.cz/item/CS_URS_2023_01/935113212" TargetMode="External" /><Relationship Id="rId58" Type="http://schemas.openxmlformats.org/officeDocument/2006/relationships/hyperlink" Target="https://podminky.urs.cz/item/CS_URS_2023_01/938908411" TargetMode="External" /><Relationship Id="rId59" Type="http://schemas.openxmlformats.org/officeDocument/2006/relationships/hyperlink" Target="https://podminky.urs.cz/item/CS_URS_2023_01/977311113" TargetMode="External" /><Relationship Id="rId60" Type="http://schemas.openxmlformats.org/officeDocument/2006/relationships/hyperlink" Target="https://podminky.urs.cz/item/CS_URS_2023_01/997002511" TargetMode="External" /><Relationship Id="rId61" Type="http://schemas.openxmlformats.org/officeDocument/2006/relationships/hyperlink" Target="https://podminky.urs.cz/item/CS_URS_2023_01/997006006" TargetMode="External" /><Relationship Id="rId62" Type="http://schemas.openxmlformats.org/officeDocument/2006/relationships/hyperlink" Target="https://podminky.urs.cz/item/CS_URS_2023_01/998225111" TargetMode="External" /><Relationship Id="rId63" Type="http://schemas.openxmlformats.org/officeDocument/2006/relationships/hyperlink" Target="https://podminky.urs.cz/item/CS_URS_2023_01/998225191" TargetMode="External" /><Relationship Id="rId64" Type="http://schemas.openxmlformats.org/officeDocument/2006/relationships/hyperlink" Target="https://podminky.urs.cz/item/CS_URS_2023_01/011103000" TargetMode="External" /><Relationship Id="rId65" Type="http://schemas.openxmlformats.org/officeDocument/2006/relationships/hyperlink" Target="https://podminky.urs.cz/item/CS_URS_2023_01/011314000" TargetMode="External" /><Relationship Id="rId66" Type="http://schemas.openxmlformats.org/officeDocument/2006/relationships/hyperlink" Target="https://podminky.urs.cz/item/CS_URS_2023_01/012103000" TargetMode="External" /><Relationship Id="rId67" Type="http://schemas.openxmlformats.org/officeDocument/2006/relationships/hyperlink" Target="https://podminky.urs.cz/item/CS_URS_2023_01/012203000" TargetMode="External" /><Relationship Id="rId68" Type="http://schemas.openxmlformats.org/officeDocument/2006/relationships/hyperlink" Target="https://podminky.urs.cz/item/CS_URS_2023_01/012303000" TargetMode="External" /><Relationship Id="rId69" Type="http://schemas.openxmlformats.org/officeDocument/2006/relationships/hyperlink" Target="https://podminky.urs.cz/item/CS_URS_2023_01/013254000" TargetMode="External" /><Relationship Id="rId70" Type="http://schemas.openxmlformats.org/officeDocument/2006/relationships/hyperlink" Target="https://podminky.urs.cz/item/CS_URS_2023_01/030001000.1" TargetMode="External" /><Relationship Id="rId71" Type="http://schemas.openxmlformats.org/officeDocument/2006/relationships/hyperlink" Target="https://podminky.urs.cz/item/CS_URS_2023_01/032803000" TargetMode="External" /><Relationship Id="rId72" Type="http://schemas.openxmlformats.org/officeDocument/2006/relationships/hyperlink" Target="https://podminky.urs.cz/item/CS_URS_2023_01/043103000" TargetMode="External" /><Relationship Id="rId73" Type="http://schemas.openxmlformats.org/officeDocument/2006/relationships/hyperlink" Target="https://podminky.urs.cz/item/CS_URS_2023_01/043194000.1" TargetMode="External" /><Relationship Id="rId74" Type="http://schemas.openxmlformats.org/officeDocument/2006/relationships/hyperlink" Target="https://podminky.urs.cz/item/CS_URS_2023_01/043203000" TargetMode="External" /><Relationship Id="rId75" Type="http://schemas.openxmlformats.org/officeDocument/2006/relationships/hyperlink" Target="https://podminky.urs.cz/item/CS_URS_2023_01/049303000" TargetMode="External" /><Relationship Id="rId76" Type="http://schemas.openxmlformats.org/officeDocument/2006/relationships/hyperlink" Target="https://podminky.urs.cz/item/CS_URS_2023_01/049103000" TargetMode="External" /><Relationship Id="rId77" Type="http://schemas.openxmlformats.org/officeDocument/2006/relationships/hyperlink" Target="https://podminky.urs.cz/item/CS_URS_2023_01/075002000.1" TargetMode="External" /><Relationship Id="rId7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51133" TargetMode="External" /><Relationship Id="rId2" Type="http://schemas.openxmlformats.org/officeDocument/2006/relationships/hyperlink" Target="https://podminky.urs.cz/item/CS_URS_2023_01/111151331" TargetMode="External" /><Relationship Id="rId3" Type="http://schemas.openxmlformats.org/officeDocument/2006/relationships/hyperlink" Target="https://podminky.urs.cz/item/CS_URS_2023_01/113107223" TargetMode="External" /><Relationship Id="rId4" Type="http://schemas.openxmlformats.org/officeDocument/2006/relationships/hyperlink" Target="https://podminky.urs.cz/item/CS_URS_2023_01/121151127" TargetMode="External" /><Relationship Id="rId5" Type="http://schemas.openxmlformats.org/officeDocument/2006/relationships/hyperlink" Target="https://podminky.urs.cz/item/CS_URS_2023_01/122252206" TargetMode="External" /><Relationship Id="rId6" Type="http://schemas.openxmlformats.org/officeDocument/2006/relationships/hyperlink" Target="https://podminky.urs.cz/item/CS_URS_2023_01/132251104" TargetMode="External" /><Relationship Id="rId7" Type="http://schemas.openxmlformats.org/officeDocument/2006/relationships/hyperlink" Target="https://podminky.urs.cz/item/CS_URS_2023_01/162451106" TargetMode="External" /><Relationship Id="rId8" Type="http://schemas.openxmlformats.org/officeDocument/2006/relationships/hyperlink" Target="https://podminky.urs.cz/item/CS_URS_2023_01/162751117" TargetMode="External" /><Relationship Id="rId9" Type="http://schemas.openxmlformats.org/officeDocument/2006/relationships/hyperlink" Target="https://podminky.urs.cz/item/CS_URS_2023_01/167151111" TargetMode="External" /><Relationship Id="rId10" Type="http://schemas.openxmlformats.org/officeDocument/2006/relationships/hyperlink" Target="https://podminky.urs.cz/item/CS_URS_2023_01/171152111" TargetMode="External" /><Relationship Id="rId11" Type="http://schemas.openxmlformats.org/officeDocument/2006/relationships/hyperlink" Target="https://podminky.urs.cz/item/CS_URS_2023_01/181351113" TargetMode="External" /><Relationship Id="rId12" Type="http://schemas.openxmlformats.org/officeDocument/2006/relationships/hyperlink" Target="https://podminky.urs.cz/item/CS_URS_2023_01/182351123" TargetMode="External" /><Relationship Id="rId13" Type="http://schemas.openxmlformats.org/officeDocument/2006/relationships/hyperlink" Target="https://podminky.urs.cz/item/CS_URS_2023_01/171201221" TargetMode="External" /><Relationship Id="rId14" Type="http://schemas.openxmlformats.org/officeDocument/2006/relationships/hyperlink" Target="https://podminky.urs.cz/item/CS_URS_2023_01/181102302" TargetMode="External" /><Relationship Id="rId15" Type="http://schemas.openxmlformats.org/officeDocument/2006/relationships/hyperlink" Target="https://podminky.urs.cz/item/CS_URS_2023_01/181151311" TargetMode="External" /><Relationship Id="rId16" Type="http://schemas.openxmlformats.org/officeDocument/2006/relationships/hyperlink" Target="https://podminky.urs.cz/item/CS_URS_2023_01/181451121" TargetMode="External" /><Relationship Id="rId17" Type="http://schemas.openxmlformats.org/officeDocument/2006/relationships/hyperlink" Target="https://podminky.urs.cz/item/CS_URS_2023_01/181411123" TargetMode="External" /><Relationship Id="rId18" Type="http://schemas.openxmlformats.org/officeDocument/2006/relationships/hyperlink" Target="https://podminky.urs.cz/item/CS_URS_2023_01/182151111" TargetMode="External" /><Relationship Id="rId19" Type="http://schemas.openxmlformats.org/officeDocument/2006/relationships/hyperlink" Target="https://podminky.urs.cz/item/CS_URS_2023_01/182201101" TargetMode="External" /><Relationship Id="rId20" Type="http://schemas.openxmlformats.org/officeDocument/2006/relationships/hyperlink" Target="https://podminky.urs.cz/item/CS_URS_2023_01/183403115" TargetMode="External" /><Relationship Id="rId21" Type="http://schemas.openxmlformats.org/officeDocument/2006/relationships/hyperlink" Target="https://podminky.urs.cz/item/CS_URS_2023_01/183403161" TargetMode="External" /><Relationship Id="rId22" Type="http://schemas.openxmlformats.org/officeDocument/2006/relationships/hyperlink" Target="https://podminky.urs.cz/item/CS_URS_2023_01/183551513" TargetMode="External" /><Relationship Id="rId23" Type="http://schemas.openxmlformats.org/officeDocument/2006/relationships/hyperlink" Target="https://podminky.urs.cz/item/CS_URS_2023_01/184853511" TargetMode="External" /><Relationship Id="rId24" Type="http://schemas.openxmlformats.org/officeDocument/2006/relationships/hyperlink" Target="https://podminky.urs.cz/item/CS_URS_2023_01/212755214" TargetMode="External" /><Relationship Id="rId25" Type="http://schemas.openxmlformats.org/officeDocument/2006/relationships/hyperlink" Target="https://podminky.urs.cz/item/CS_URS_2023_01/213141131" TargetMode="External" /><Relationship Id="rId26" Type="http://schemas.openxmlformats.org/officeDocument/2006/relationships/hyperlink" Target="https://podminky.urs.cz/item/CS_URS_2023_01/214500311" TargetMode="External" /><Relationship Id="rId27" Type="http://schemas.openxmlformats.org/officeDocument/2006/relationships/hyperlink" Target="https://podminky.urs.cz/item/CS_URS_2023_01/564851111" TargetMode="External" /><Relationship Id="rId28" Type="http://schemas.openxmlformats.org/officeDocument/2006/relationships/hyperlink" Target="https://podminky.urs.cz/item/CS_URS_2023_01/564851114" TargetMode="External" /><Relationship Id="rId29" Type="http://schemas.openxmlformats.org/officeDocument/2006/relationships/hyperlink" Target="https://podminky.urs.cz/item/CS_URS_2023_01/564861111" TargetMode="External" /><Relationship Id="rId30" Type="http://schemas.openxmlformats.org/officeDocument/2006/relationships/hyperlink" Target="https://podminky.urs.cz/item/CS_URS_2023_01/564951313" TargetMode="External" /><Relationship Id="rId31" Type="http://schemas.openxmlformats.org/officeDocument/2006/relationships/hyperlink" Target="https://podminky.urs.cz/item/CS_URS_2023_01/565165121" TargetMode="External" /><Relationship Id="rId32" Type="http://schemas.openxmlformats.org/officeDocument/2006/relationships/hyperlink" Target="https://podminky.urs.cz/item/CS_URS_2023_01/569941132" TargetMode="External" /><Relationship Id="rId33" Type="http://schemas.openxmlformats.org/officeDocument/2006/relationships/hyperlink" Target="https://podminky.urs.cz/item/CS_URS_2023_01/573111112" TargetMode="External" /><Relationship Id="rId34" Type="http://schemas.openxmlformats.org/officeDocument/2006/relationships/hyperlink" Target="https://podminky.urs.cz/item/CS_URS_2023_01/573211112" TargetMode="External" /><Relationship Id="rId35" Type="http://schemas.openxmlformats.org/officeDocument/2006/relationships/hyperlink" Target="https://podminky.urs.cz/item/CS_URS_2023_01/577134141" TargetMode="External" /><Relationship Id="rId36" Type="http://schemas.openxmlformats.org/officeDocument/2006/relationships/hyperlink" Target="https://podminky.urs.cz/item/CS_URS_2023_01/998225111" TargetMode="External" /><Relationship Id="rId37" Type="http://schemas.openxmlformats.org/officeDocument/2006/relationships/hyperlink" Target="https://podminky.urs.cz/item/CS_URS_2023_01/998225191" TargetMode="External" /><Relationship Id="rId38" Type="http://schemas.openxmlformats.org/officeDocument/2006/relationships/hyperlink" Target="https://podminky.urs.cz/item/CS_URS_2023_01/011103000" TargetMode="External" /><Relationship Id="rId39" Type="http://schemas.openxmlformats.org/officeDocument/2006/relationships/hyperlink" Target="https://podminky.urs.cz/item/CS_URS_2023_01/011314000" TargetMode="External" /><Relationship Id="rId40" Type="http://schemas.openxmlformats.org/officeDocument/2006/relationships/hyperlink" Target="https://podminky.urs.cz/item/CS_URS_2023_01/012103000" TargetMode="External" /><Relationship Id="rId41" Type="http://schemas.openxmlformats.org/officeDocument/2006/relationships/hyperlink" Target="https://podminky.urs.cz/item/CS_URS_2023_01/012203000" TargetMode="External" /><Relationship Id="rId42" Type="http://schemas.openxmlformats.org/officeDocument/2006/relationships/hyperlink" Target="https://podminky.urs.cz/item/CS_URS_2023_01/012303000" TargetMode="External" /><Relationship Id="rId43" Type="http://schemas.openxmlformats.org/officeDocument/2006/relationships/hyperlink" Target="https://podminky.urs.cz/item/CS_URS_2023_01/013254000" TargetMode="External" /><Relationship Id="rId44" Type="http://schemas.openxmlformats.org/officeDocument/2006/relationships/hyperlink" Target="https://podminky.urs.cz/item/CS_URS_2023_01/030001000.1" TargetMode="External" /><Relationship Id="rId45" Type="http://schemas.openxmlformats.org/officeDocument/2006/relationships/hyperlink" Target="https://podminky.urs.cz/item/CS_URS_2023_01/032803000" TargetMode="External" /><Relationship Id="rId46" Type="http://schemas.openxmlformats.org/officeDocument/2006/relationships/hyperlink" Target="https://podminky.urs.cz/item/CS_URS_2023_01/043103000" TargetMode="External" /><Relationship Id="rId47" Type="http://schemas.openxmlformats.org/officeDocument/2006/relationships/hyperlink" Target="https://podminky.urs.cz/item/CS_URS_2023_01/043194000.1" TargetMode="External" /><Relationship Id="rId48" Type="http://schemas.openxmlformats.org/officeDocument/2006/relationships/hyperlink" Target="https://podminky.urs.cz/item/CS_URS_2023_01/043203000" TargetMode="External" /><Relationship Id="rId49" Type="http://schemas.openxmlformats.org/officeDocument/2006/relationships/hyperlink" Target="https://podminky.urs.cz/item/CS_URS_2023_01/049303000" TargetMode="External" /><Relationship Id="rId50" Type="http://schemas.openxmlformats.org/officeDocument/2006/relationships/hyperlink" Target="https://podminky.urs.cz/item/CS_URS_2023_01/049103000" TargetMode="External" /><Relationship Id="rId51" Type="http://schemas.openxmlformats.org/officeDocument/2006/relationships/hyperlink" Target="https://podminky.urs.cz/item/CS_URS_2023_01/075002000.1" TargetMode="External" /><Relationship Id="rId5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02" TargetMode="External" /><Relationship Id="rId2" Type="http://schemas.openxmlformats.org/officeDocument/2006/relationships/hyperlink" Target="https://podminky.urs.cz/item/CS_URS_2023_01/184211315" TargetMode="External" /><Relationship Id="rId3" Type="http://schemas.openxmlformats.org/officeDocument/2006/relationships/hyperlink" Target="https://podminky.urs.cz/item/CS_URS_2023_01/184215112" TargetMode="External" /><Relationship Id="rId4" Type="http://schemas.openxmlformats.org/officeDocument/2006/relationships/hyperlink" Target="https://podminky.urs.cz/item/CS_URS_2023_01/185804312" TargetMode="External" /><Relationship Id="rId5" Type="http://schemas.openxmlformats.org/officeDocument/2006/relationships/hyperlink" Target="https://podminky.urs.cz/item/CS_URS_2023_01/184853541" TargetMode="External" /><Relationship Id="rId6" Type="http://schemas.openxmlformats.org/officeDocument/2006/relationships/hyperlink" Target="https://podminky.urs.cz/item/CS_URS_2023_01/184911421" TargetMode="External" /><Relationship Id="rId7" Type="http://schemas.openxmlformats.org/officeDocument/2006/relationships/hyperlink" Target="https://podminky.urs.cz/item/CS_URS_2023_01/184813134" TargetMode="External" /><Relationship Id="rId8" Type="http://schemas.openxmlformats.org/officeDocument/2006/relationships/hyperlink" Target="https://podminky.urs.cz/item/CS_URS_2023_01/184813133" TargetMode="External" /><Relationship Id="rId9" Type="http://schemas.openxmlformats.org/officeDocument/2006/relationships/hyperlink" Target="https://podminky.urs.cz/item/CS_URS_2023_01/998231311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33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28/20/1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Realizace společných zařízení v k.ú. Újezd u Uničova - I. etapa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k.ú. Újezd u Uničova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28. 4. 2023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ČR - SPÚ, KPÚ pro Olomoucký kraj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Hanousek s.r.o., Barákova 2745/41,796 01 Prostějov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25.6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>Hanousek s.r.o., Barákova 2745/41,796 01 Prostějov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302 - Polní cesta HC6'!J30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'SO 302 - Polní cesta HC6'!P93</f>
        <v>0</v>
      </c>
      <c r="AV55" s="121">
        <f>'SO 302 - Polní cesta HC6'!J33</f>
        <v>0</v>
      </c>
      <c r="AW55" s="121">
        <f>'SO 302 - Polní cesta HC6'!J34</f>
        <v>0</v>
      </c>
      <c r="AX55" s="121">
        <f>'SO 302 - Polní cesta HC6'!J35</f>
        <v>0</v>
      </c>
      <c r="AY55" s="121">
        <f>'SO 302 - Polní cesta HC6'!J36</f>
        <v>0</v>
      </c>
      <c r="AZ55" s="121">
        <f>'SO 302 - Polní cesta HC6'!F33</f>
        <v>0</v>
      </c>
      <c r="BA55" s="121">
        <f>'SO 302 - Polní cesta HC6'!F34</f>
        <v>0</v>
      </c>
      <c r="BB55" s="121">
        <f>'SO 302 - Polní cesta HC6'!F35</f>
        <v>0</v>
      </c>
      <c r="BC55" s="121">
        <f>'SO 302 - Polní cesta HC6'!F36</f>
        <v>0</v>
      </c>
      <c r="BD55" s="123">
        <f>'SO 302 - Polní cesta HC6'!F37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303 - Polní cesta HC11a'!J30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0">
        <v>0</v>
      </c>
      <c r="AT56" s="121">
        <f>ROUND(SUM(AV56:AW56),2)</f>
        <v>0</v>
      </c>
      <c r="AU56" s="122">
        <f>'SO 303 - Polní cesta HC11a'!P89</f>
        <v>0</v>
      </c>
      <c r="AV56" s="121">
        <f>'SO 303 - Polní cesta HC11a'!J33</f>
        <v>0</v>
      </c>
      <c r="AW56" s="121">
        <f>'SO 303 - Polní cesta HC11a'!J34</f>
        <v>0</v>
      </c>
      <c r="AX56" s="121">
        <f>'SO 303 - Polní cesta HC11a'!J35</f>
        <v>0</v>
      </c>
      <c r="AY56" s="121">
        <f>'SO 303 - Polní cesta HC11a'!J36</f>
        <v>0</v>
      </c>
      <c r="AZ56" s="121">
        <f>'SO 303 - Polní cesta HC11a'!F33</f>
        <v>0</v>
      </c>
      <c r="BA56" s="121">
        <f>'SO 303 - Polní cesta HC11a'!F34</f>
        <v>0</v>
      </c>
      <c r="BB56" s="121">
        <f>'SO 303 - Polní cesta HC11a'!F35</f>
        <v>0</v>
      </c>
      <c r="BC56" s="121">
        <f>'SO 303 - Polní cesta HC11a'!F36</f>
        <v>0</v>
      </c>
      <c r="BD56" s="123">
        <f>'SO 303 - Polní cesta HC11a'!F37</f>
        <v>0</v>
      </c>
      <c r="BE56" s="7"/>
      <c r="BT56" s="124" t="s">
        <v>81</v>
      </c>
      <c r="BV56" s="124" t="s">
        <v>75</v>
      </c>
      <c r="BW56" s="124" t="s">
        <v>86</v>
      </c>
      <c r="BX56" s="124" t="s">
        <v>5</v>
      </c>
      <c r="CL56" s="124" t="s">
        <v>19</v>
      </c>
      <c r="CM56" s="124" t="s">
        <v>83</v>
      </c>
    </row>
    <row r="57" spans="1:91" s="7" customFormat="1" ht="50.25" customHeight="1">
      <c r="A57" s="112" t="s">
        <v>77</v>
      </c>
      <c r="B57" s="113"/>
      <c r="C57" s="114"/>
      <c r="D57" s="115" t="s">
        <v>87</v>
      </c>
      <c r="E57" s="115"/>
      <c r="F57" s="115"/>
      <c r="G57" s="115"/>
      <c r="H57" s="115"/>
      <c r="I57" s="116"/>
      <c r="J57" s="115" t="s">
        <v>88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303 - Výsadba 1 - Rok 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80</v>
      </c>
      <c r="AR57" s="119"/>
      <c r="AS57" s="125">
        <v>0</v>
      </c>
      <c r="AT57" s="126">
        <f>ROUND(SUM(AV57:AW57),2)</f>
        <v>0</v>
      </c>
      <c r="AU57" s="127">
        <f>'SO 303 - Výsadba 1 - Rok ...'!P82</f>
        <v>0</v>
      </c>
      <c r="AV57" s="126">
        <f>'SO 303 - Výsadba 1 - Rok ...'!J33</f>
        <v>0</v>
      </c>
      <c r="AW57" s="126">
        <f>'SO 303 - Výsadba 1 - Rok ...'!J34</f>
        <v>0</v>
      </c>
      <c r="AX57" s="126">
        <f>'SO 303 - Výsadba 1 - Rok ...'!J35</f>
        <v>0</v>
      </c>
      <c r="AY57" s="126">
        <f>'SO 303 - Výsadba 1 - Rok ...'!J36</f>
        <v>0</v>
      </c>
      <c r="AZ57" s="126">
        <f>'SO 303 - Výsadba 1 - Rok ...'!F33</f>
        <v>0</v>
      </c>
      <c r="BA57" s="126">
        <f>'SO 303 - Výsadba 1 - Rok ...'!F34</f>
        <v>0</v>
      </c>
      <c r="BB57" s="126">
        <f>'SO 303 - Výsadba 1 - Rok ...'!F35</f>
        <v>0</v>
      </c>
      <c r="BC57" s="126">
        <f>'SO 303 - Výsadba 1 - Rok ...'!F36</f>
        <v>0</v>
      </c>
      <c r="BD57" s="128">
        <f>'SO 303 - Výsadba 1 - Rok ...'!F37</f>
        <v>0</v>
      </c>
      <c r="BE57" s="7"/>
      <c r="BT57" s="124" t="s">
        <v>81</v>
      </c>
      <c r="BV57" s="124" t="s">
        <v>75</v>
      </c>
      <c r="BW57" s="124" t="s">
        <v>89</v>
      </c>
      <c r="BX57" s="124" t="s">
        <v>5</v>
      </c>
      <c r="CL57" s="124" t="s">
        <v>19</v>
      </c>
      <c r="CM57" s="124" t="s">
        <v>83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302 - Polní cesta HC6'!C2" display="/"/>
    <hyperlink ref="A56" location="'SO 303 - Polní cesta HC11a'!C2" display="/"/>
    <hyperlink ref="A57" location="'SO 303 - Výsadba 1 - Rok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Realizace společných zařízení v k.ú. Újezd u Uničova - I. etapa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28. 4. 2023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93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ROUND(J93,2)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ROUND((SUM(BE93:BE648)),2)</f>
        <v>0</v>
      </c>
      <c r="G33" s="39"/>
      <c r="H33" s="39"/>
      <c r="I33" s="149">
        <v>0.21</v>
      </c>
      <c r="J33" s="148">
        <f>ROUND(((SUM(BE93:BE648))*I33),2)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ROUND((SUM(BF93:BF648)),2)</f>
        <v>0</v>
      </c>
      <c r="G34" s="39"/>
      <c r="H34" s="39"/>
      <c r="I34" s="149">
        <v>0.15</v>
      </c>
      <c r="J34" s="148">
        <f>ROUND(((SUM(BF93:BF648))*I34),2)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ROUND((SUM(BG93:BG648)),2)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ROUND((SUM(BH93:BH648)),2)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ROUND((SUM(BI93:BI648)),2)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Realizace společných zařízení v k.ú. Újezd u Uničova - I. etapa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302 - Polní cesta HC6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k.ú. Újezd u Uničova</v>
      </c>
      <c r="G52" s="41"/>
      <c r="H52" s="41"/>
      <c r="I52" s="33" t="s">
        <v>23</v>
      </c>
      <c r="J52" s="73" t="str">
        <f>IF(J12="","",J12)</f>
        <v>28. 4. 2023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ČR - SPÚ, KPÚ pro Olomoucký kraj</v>
      </c>
      <c r="G54" s="41"/>
      <c r="H54" s="41"/>
      <c r="I54" s="33" t="s">
        <v>32</v>
      </c>
      <c r="J54" s="37" t="str">
        <f>E21</f>
        <v>Hanousek s.r.o., Barákova 2745/41,796 01 Prostějov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David Dohnal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J93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98</v>
      </c>
      <c r="E60" s="169"/>
      <c r="F60" s="169"/>
      <c r="G60" s="169"/>
      <c r="H60" s="169"/>
      <c r="I60" s="169"/>
      <c r="J60" s="170">
        <f>J94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99</v>
      </c>
      <c r="E61" s="175"/>
      <c r="F61" s="175"/>
      <c r="G61" s="175"/>
      <c r="H61" s="175"/>
      <c r="I61" s="175"/>
      <c r="J61" s="176">
        <f>J95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100</v>
      </c>
      <c r="E62" s="175"/>
      <c r="F62" s="175"/>
      <c r="G62" s="175"/>
      <c r="H62" s="175"/>
      <c r="I62" s="175"/>
      <c r="J62" s="176">
        <f>J322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101</v>
      </c>
      <c r="E63" s="175"/>
      <c r="F63" s="175"/>
      <c r="G63" s="175"/>
      <c r="H63" s="175"/>
      <c r="I63" s="175"/>
      <c r="J63" s="176">
        <f>J344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102</v>
      </c>
      <c r="E64" s="175"/>
      <c r="F64" s="175"/>
      <c r="G64" s="175"/>
      <c r="H64" s="175"/>
      <c r="I64" s="175"/>
      <c r="J64" s="176">
        <f>J355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103</v>
      </c>
      <c r="E65" s="175"/>
      <c r="F65" s="175"/>
      <c r="G65" s="175"/>
      <c r="H65" s="175"/>
      <c r="I65" s="175"/>
      <c r="J65" s="176">
        <f>J452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104</v>
      </c>
      <c r="E66" s="175"/>
      <c r="F66" s="175"/>
      <c r="G66" s="175"/>
      <c r="H66" s="175"/>
      <c r="I66" s="175"/>
      <c r="J66" s="176">
        <f>J464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105</v>
      </c>
      <c r="E67" s="175"/>
      <c r="F67" s="175"/>
      <c r="G67" s="175"/>
      <c r="H67" s="175"/>
      <c r="I67" s="175"/>
      <c r="J67" s="176">
        <f>J559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106</v>
      </c>
      <c r="E68" s="175"/>
      <c r="F68" s="175"/>
      <c r="G68" s="175"/>
      <c r="H68" s="175"/>
      <c r="I68" s="175"/>
      <c r="J68" s="176">
        <f>J570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107</v>
      </c>
      <c r="E69" s="169"/>
      <c r="F69" s="169"/>
      <c r="G69" s="169"/>
      <c r="H69" s="169"/>
      <c r="I69" s="169"/>
      <c r="J69" s="170">
        <f>J575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108</v>
      </c>
      <c r="E70" s="175"/>
      <c r="F70" s="175"/>
      <c r="G70" s="175"/>
      <c r="H70" s="175"/>
      <c r="I70" s="175"/>
      <c r="J70" s="176">
        <f>J576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109</v>
      </c>
      <c r="E71" s="175"/>
      <c r="F71" s="175"/>
      <c r="G71" s="175"/>
      <c r="H71" s="175"/>
      <c r="I71" s="175"/>
      <c r="J71" s="176">
        <f>J602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110</v>
      </c>
      <c r="E72" s="175"/>
      <c r="F72" s="175"/>
      <c r="G72" s="175"/>
      <c r="H72" s="175"/>
      <c r="I72" s="175"/>
      <c r="J72" s="176">
        <f>J612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111</v>
      </c>
      <c r="E73" s="175"/>
      <c r="F73" s="175"/>
      <c r="G73" s="175"/>
      <c r="H73" s="175"/>
      <c r="I73" s="175"/>
      <c r="J73" s="176">
        <f>J641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pans="1:31" s="2" customFormat="1" ht="6.95" customHeight="1">
      <c r="A79" s="39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4.95" customHeight="1">
      <c r="A80" s="39"/>
      <c r="B80" s="40"/>
      <c r="C80" s="24" t="s">
        <v>112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161" t="str">
        <f>E7</f>
        <v>Realizace společných zařízení v k.ú. Újezd u Uničova - I. etapa</v>
      </c>
      <c r="F83" s="33"/>
      <c r="G83" s="33"/>
      <c r="H83" s="33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91</v>
      </c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E9</f>
        <v>SO 302 - Polní cesta HC6</v>
      </c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F12</f>
        <v>k.ú. Újezd u Uničova</v>
      </c>
      <c r="G87" s="41"/>
      <c r="H87" s="41"/>
      <c r="I87" s="33" t="s">
        <v>23</v>
      </c>
      <c r="J87" s="73" t="str">
        <f>IF(J12="","",J12)</f>
        <v>28. 4. 2023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40.05" customHeight="1">
      <c r="A89" s="39"/>
      <c r="B89" s="40"/>
      <c r="C89" s="33" t="s">
        <v>25</v>
      </c>
      <c r="D89" s="41"/>
      <c r="E89" s="41"/>
      <c r="F89" s="28" t="str">
        <f>E15</f>
        <v>ČR - SPÚ, KPÚ pro Olomoucký kraj</v>
      </c>
      <c r="G89" s="41"/>
      <c r="H89" s="41"/>
      <c r="I89" s="33" t="s">
        <v>32</v>
      </c>
      <c r="J89" s="37" t="str">
        <f>E21</f>
        <v>Hanousek s.r.o., Barákova 2745/41,796 01 Prostějov</v>
      </c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30</v>
      </c>
      <c r="D90" s="41"/>
      <c r="E90" s="41"/>
      <c r="F90" s="28" t="str">
        <f>IF(E18="","",E18)</f>
        <v>Vyplň údaj</v>
      </c>
      <c r="G90" s="41"/>
      <c r="H90" s="41"/>
      <c r="I90" s="33" t="s">
        <v>36</v>
      </c>
      <c r="J90" s="37" t="str">
        <f>E24</f>
        <v>Ing. David Dohnal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78"/>
      <c r="B92" s="179"/>
      <c r="C92" s="180" t="s">
        <v>113</v>
      </c>
      <c r="D92" s="181" t="s">
        <v>58</v>
      </c>
      <c r="E92" s="181" t="s">
        <v>54</v>
      </c>
      <c r="F92" s="181" t="s">
        <v>55</v>
      </c>
      <c r="G92" s="181" t="s">
        <v>114</v>
      </c>
      <c r="H92" s="181" t="s">
        <v>115</v>
      </c>
      <c r="I92" s="181" t="s">
        <v>116</v>
      </c>
      <c r="J92" s="181" t="s">
        <v>96</v>
      </c>
      <c r="K92" s="182" t="s">
        <v>117</v>
      </c>
      <c r="L92" s="183"/>
      <c r="M92" s="93" t="s">
        <v>19</v>
      </c>
      <c r="N92" s="94" t="s">
        <v>43</v>
      </c>
      <c r="O92" s="94" t="s">
        <v>118</v>
      </c>
      <c r="P92" s="94" t="s">
        <v>119</v>
      </c>
      <c r="Q92" s="94" t="s">
        <v>120</v>
      </c>
      <c r="R92" s="94" t="s">
        <v>121</v>
      </c>
      <c r="S92" s="94" t="s">
        <v>122</v>
      </c>
      <c r="T92" s="95" t="s">
        <v>123</v>
      </c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</row>
    <row r="93" spans="1:63" s="2" customFormat="1" ht="22.8" customHeight="1">
      <c r="A93" s="39"/>
      <c r="B93" s="40"/>
      <c r="C93" s="100" t="s">
        <v>124</v>
      </c>
      <c r="D93" s="41"/>
      <c r="E93" s="41"/>
      <c r="F93" s="41"/>
      <c r="G93" s="41"/>
      <c r="H93" s="41"/>
      <c r="I93" s="41"/>
      <c r="J93" s="184">
        <f>BK93</f>
        <v>0</v>
      </c>
      <c r="K93" s="41"/>
      <c r="L93" s="45"/>
      <c r="M93" s="96"/>
      <c r="N93" s="185"/>
      <c r="O93" s="97"/>
      <c r="P93" s="186">
        <f>P94+P575</f>
        <v>0</v>
      </c>
      <c r="Q93" s="97"/>
      <c r="R93" s="186">
        <f>R94+R575</f>
        <v>5327.7507342</v>
      </c>
      <c r="S93" s="97"/>
      <c r="T93" s="187">
        <f>T94+T575</f>
        <v>54.826800000000006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72</v>
      </c>
      <c r="AU93" s="18" t="s">
        <v>97</v>
      </c>
      <c r="BK93" s="188">
        <f>BK94+BK575</f>
        <v>0</v>
      </c>
    </row>
    <row r="94" spans="1:63" s="12" customFormat="1" ht="25.9" customHeight="1">
      <c r="A94" s="12"/>
      <c r="B94" s="189"/>
      <c r="C94" s="190"/>
      <c r="D94" s="191" t="s">
        <v>72</v>
      </c>
      <c r="E94" s="192" t="s">
        <v>125</v>
      </c>
      <c r="F94" s="192" t="s">
        <v>126</v>
      </c>
      <c r="G94" s="190"/>
      <c r="H94" s="190"/>
      <c r="I94" s="193"/>
      <c r="J94" s="194">
        <f>BK94</f>
        <v>0</v>
      </c>
      <c r="K94" s="190"/>
      <c r="L94" s="195"/>
      <c r="M94" s="196"/>
      <c r="N94" s="197"/>
      <c r="O94" s="197"/>
      <c r="P94" s="198">
        <f>P95+P322+P344+P355+P452+P464+P559+P570</f>
        <v>0</v>
      </c>
      <c r="Q94" s="197"/>
      <c r="R94" s="198">
        <f>R95+R322+R344+R355+R452+R464+R559+R570</f>
        <v>5327.7507342</v>
      </c>
      <c r="S94" s="197"/>
      <c r="T94" s="199">
        <f>T95+T322+T344+T355+T452+T464+T559+T570</f>
        <v>54.826800000000006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81</v>
      </c>
      <c r="AT94" s="201" t="s">
        <v>72</v>
      </c>
      <c r="AU94" s="201" t="s">
        <v>73</v>
      </c>
      <c r="AY94" s="200" t="s">
        <v>127</v>
      </c>
      <c r="BK94" s="202">
        <f>BK95+BK322+BK344+BK355+BK452+BK464+BK559+BK570</f>
        <v>0</v>
      </c>
    </row>
    <row r="95" spans="1:63" s="12" customFormat="1" ht="22.8" customHeight="1">
      <c r="A95" s="12"/>
      <c r="B95" s="189"/>
      <c r="C95" s="190"/>
      <c r="D95" s="191" t="s">
        <v>72</v>
      </c>
      <c r="E95" s="203" t="s">
        <v>81</v>
      </c>
      <c r="F95" s="203" t="s">
        <v>128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SUM(P96:P321)</f>
        <v>0</v>
      </c>
      <c r="Q95" s="197"/>
      <c r="R95" s="198">
        <f>SUM(R96:R321)</f>
        <v>0.07943</v>
      </c>
      <c r="S95" s="197"/>
      <c r="T95" s="199">
        <f>SUM(T96:T321)</f>
        <v>54.34680000000001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81</v>
      </c>
      <c r="AT95" s="201" t="s">
        <v>72</v>
      </c>
      <c r="AU95" s="201" t="s">
        <v>81</v>
      </c>
      <c r="AY95" s="200" t="s">
        <v>127</v>
      </c>
      <c r="BK95" s="202">
        <f>SUM(BK96:BK321)</f>
        <v>0</v>
      </c>
    </row>
    <row r="96" spans="1:65" s="2" customFormat="1" ht="16.5" customHeight="1">
      <c r="A96" s="39"/>
      <c r="B96" s="40"/>
      <c r="C96" s="205" t="s">
        <v>81</v>
      </c>
      <c r="D96" s="205" t="s">
        <v>129</v>
      </c>
      <c r="E96" s="206" t="s">
        <v>130</v>
      </c>
      <c r="F96" s="207" t="s">
        <v>131</v>
      </c>
      <c r="G96" s="208" t="s">
        <v>132</v>
      </c>
      <c r="H96" s="209">
        <v>414</v>
      </c>
      <c r="I96" s="210"/>
      <c r="J96" s="211">
        <f>ROUND(I96*H96,2)</f>
        <v>0</v>
      </c>
      <c r="K96" s="207" t="s">
        <v>133</v>
      </c>
      <c r="L96" s="45"/>
      <c r="M96" s="212" t="s">
        <v>19</v>
      </c>
      <c r="N96" s="213" t="s">
        <v>44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134</v>
      </c>
      <c r="AT96" s="216" t="s">
        <v>129</v>
      </c>
      <c r="AU96" s="216" t="s">
        <v>83</v>
      </c>
      <c r="AY96" s="18" t="s">
        <v>127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81</v>
      </c>
      <c r="BK96" s="217">
        <f>ROUND(I96*H96,2)</f>
        <v>0</v>
      </c>
      <c r="BL96" s="18" t="s">
        <v>134</v>
      </c>
      <c r="BM96" s="216" t="s">
        <v>135</v>
      </c>
    </row>
    <row r="97" spans="1:47" s="2" customFormat="1" ht="12">
      <c r="A97" s="39"/>
      <c r="B97" s="40"/>
      <c r="C97" s="41"/>
      <c r="D97" s="218" t="s">
        <v>136</v>
      </c>
      <c r="E97" s="41"/>
      <c r="F97" s="219" t="s">
        <v>137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136</v>
      </c>
      <c r="AU97" s="18" t="s">
        <v>83</v>
      </c>
    </row>
    <row r="98" spans="1:51" s="13" customFormat="1" ht="12">
      <c r="A98" s="13"/>
      <c r="B98" s="223"/>
      <c r="C98" s="224"/>
      <c r="D98" s="225" t="s">
        <v>138</v>
      </c>
      <c r="E98" s="226" t="s">
        <v>19</v>
      </c>
      <c r="F98" s="227" t="s">
        <v>139</v>
      </c>
      <c r="G98" s="224"/>
      <c r="H98" s="226" t="s">
        <v>19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138</v>
      </c>
      <c r="AU98" s="233" t="s">
        <v>83</v>
      </c>
      <c r="AV98" s="13" t="s">
        <v>81</v>
      </c>
      <c r="AW98" s="13" t="s">
        <v>35</v>
      </c>
      <c r="AX98" s="13" t="s">
        <v>73</v>
      </c>
      <c r="AY98" s="233" t="s">
        <v>127</v>
      </c>
    </row>
    <row r="99" spans="1:51" s="13" customFormat="1" ht="12">
      <c r="A99" s="13"/>
      <c r="B99" s="223"/>
      <c r="C99" s="224"/>
      <c r="D99" s="225" t="s">
        <v>138</v>
      </c>
      <c r="E99" s="226" t="s">
        <v>19</v>
      </c>
      <c r="F99" s="227" t="s">
        <v>140</v>
      </c>
      <c r="G99" s="224"/>
      <c r="H99" s="226" t="s">
        <v>19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138</v>
      </c>
      <c r="AU99" s="233" t="s">
        <v>83</v>
      </c>
      <c r="AV99" s="13" t="s">
        <v>81</v>
      </c>
      <c r="AW99" s="13" t="s">
        <v>35</v>
      </c>
      <c r="AX99" s="13" t="s">
        <v>73</v>
      </c>
      <c r="AY99" s="233" t="s">
        <v>127</v>
      </c>
    </row>
    <row r="100" spans="1:51" s="13" customFormat="1" ht="12">
      <c r="A100" s="13"/>
      <c r="B100" s="223"/>
      <c r="C100" s="224"/>
      <c r="D100" s="225" t="s">
        <v>138</v>
      </c>
      <c r="E100" s="226" t="s">
        <v>19</v>
      </c>
      <c r="F100" s="227" t="s">
        <v>141</v>
      </c>
      <c r="G100" s="224"/>
      <c r="H100" s="226" t="s">
        <v>19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138</v>
      </c>
      <c r="AU100" s="233" t="s">
        <v>83</v>
      </c>
      <c r="AV100" s="13" t="s">
        <v>81</v>
      </c>
      <c r="AW100" s="13" t="s">
        <v>35</v>
      </c>
      <c r="AX100" s="13" t="s">
        <v>73</v>
      </c>
      <c r="AY100" s="233" t="s">
        <v>127</v>
      </c>
    </row>
    <row r="101" spans="1:51" s="14" customFormat="1" ht="12">
      <c r="A101" s="14"/>
      <c r="B101" s="234"/>
      <c r="C101" s="235"/>
      <c r="D101" s="225" t="s">
        <v>138</v>
      </c>
      <c r="E101" s="236" t="s">
        <v>19</v>
      </c>
      <c r="F101" s="237" t="s">
        <v>142</v>
      </c>
      <c r="G101" s="235"/>
      <c r="H101" s="238">
        <v>414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138</v>
      </c>
      <c r="AU101" s="244" t="s">
        <v>83</v>
      </c>
      <c r="AV101" s="14" t="s">
        <v>83</v>
      </c>
      <c r="AW101" s="14" t="s">
        <v>35</v>
      </c>
      <c r="AX101" s="14" t="s">
        <v>81</v>
      </c>
      <c r="AY101" s="244" t="s">
        <v>127</v>
      </c>
    </row>
    <row r="102" spans="1:65" s="2" customFormat="1" ht="21.75" customHeight="1">
      <c r="A102" s="39"/>
      <c r="B102" s="40"/>
      <c r="C102" s="205" t="s">
        <v>83</v>
      </c>
      <c r="D102" s="205" t="s">
        <v>129</v>
      </c>
      <c r="E102" s="206" t="s">
        <v>143</v>
      </c>
      <c r="F102" s="207" t="s">
        <v>144</v>
      </c>
      <c r="G102" s="208" t="s">
        <v>132</v>
      </c>
      <c r="H102" s="209">
        <v>5929</v>
      </c>
      <c r="I102" s="210"/>
      <c r="J102" s="211">
        <f>ROUND(I102*H102,2)</f>
        <v>0</v>
      </c>
      <c r="K102" s="207" t="s">
        <v>133</v>
      </c>
      <c r="L102" s="45"/>
      <c r="M102" s="212" t="s">
        <v>19</v>
      </c>
      <c r="N102" s="213" t="s">
        <v>44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134</v>
      </c>
      <c r="AT102" s="216" t="s">
        <v>129</v>
      </c>
      <c r="AU102" s="216" t="s">
        <v>83</v>
      </c>
      <c r="AY102" s="18" t="s">
        <v>127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81</v>
      </c>
      <c r="BK102" s="217">
        <f>ROUND(I102*H102,2)</f>
        <v>0</v>
      </c>
      <c r="BL102" s="18" t="s">
        <v>134</v>
      </c>
      <c r="BM102" s="216" t="s">
        <v>145</v>
      </c>
    </row>
    <row r="103" spans="1:47" s="2" customFormat="1" ht="12">
      <c r="A103" s="39"/>
      <c r="B103" s="40"/>
      <c r="C103" s="41"/>
      <c r="D103" s="218" t="s">
        <v>136</v>
      </c>
      <c r="E103" s="41"/>
      <c r="F103" s="219" t="s">
        <v>146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136</v>
      </c>
      <c r="AU103" s="18" t="s">
        <v>83</v>
      </c>
    </row>
    <row r="104" spans="1:51" s="13" customFormat="1" ht="12">
      <c r="A104" s="13"/>
      <c r="B104" s="223"/>
      <c r="C104" s="224"/>
      <c r="D104" s="225" t="s">
        <v>138</v>
      </c>
      <c r="E104" s="226" t="s">
        <v>19</v>
      </c>
      <c r="F104" s="227" t="s">
        <v>139</v>
      </c>
      <c r="G104" s="224"/>
      <c r="H104" s="226" t="s">
        <v>19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138</v>
      </c>
      <c r="AU104" s="233" t="s">
        <v>83</v>
      </c>
      <c r="AV104" s="13" t="s">
        <v>81</v>
      </c>
      <c r="AW104" s="13" t="s">
        <v>35</v>
      </c>
      <c r="AX104" s="13" t="s">
        <v>73</v>
      </c>
      <c r="AY104" s="233" t="s">
        <v>127</v>
      </c>
    </row>
    <row r="105" spans="1:51" s="13" customFormat="1" ht="12">
      <c r="A105" s="13"/>
      <c r="B105" s="223"/>
      <c r="C105" s="224"/>
      <c r="D105" s="225" t="s">
        <v>138</v>
      </c>
      <c r="E105" s="226" t="s">
        <v>19</v>
      </c>
      <c r="F105" s="227" t="s">
        <v>147</v>
      </c>
      <c r="G105" s="224"/>
      <c r="H105" s="226" t="s">
        <v>19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138</v>
      </c>
      <c r="AU105" s="233" t="s">
        <v>83</v>
      </c>
      <c r="AV105" s="13" t="s">
        <v>81</v>
      </c>
      <c r="AW105" s="13" t="s">
        <v>35</v>
      </c>
      <c r="AX105" s="13" t="s">
        <v>73</v>
      </c>
      <c r="AY105" s="233" t="s">
        <v>127</v>
      </c>
    </row>
    <row r="106" spans="1:51" s="14" customFormat="1" ht="12">
      <c r="A106" s="14"/>
      <c r="B106" s="234"/>
      <c r="C106" s="235"/>
      <c r="D106" s="225" t="s">
        <v>138</v>
      </c>
      <c r="E106" s="236" t="s">
        <v>19</v>
      </c>
      <c r="F106" s="237" t="s">
        <v>148</v>
      </c>
      <c r="G106" s="235"/>
      <c r="H106" s="238">
        <v>3061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138</v>
      </c>
      <c r="AU106" s="244" t="s">
        <v>83</v>
      </c>
      <c r="AV106" s="14" t="s">
        <v>83</v>
      </c>
      <c r="AW106" s="14" t="s">
        <v>35</v>
      </c>
      <c r="AX106" s="14" t="s">
        <v>73</v>
      </c>
      <c r="AY106" s="244" t="s">
        <v>127</v>
      </c>
    </row>
    <row r="107" spans="1:51" s="13" customFormat="1" ht="12">
      <c r="A107" s="13"/>
      <c r="B107" s="223"/>
      <c r="C107" s="224"/>
      <c r="D107" s="225" t="s">
        <v>138</v>
      </c>
      <c r="E107" s="226" t="s">
        <v>19</v>
      </c>
      <c r="F107" s="227" t="s">
        <v>149</v>
      </c>
      <c r="G107" s="224"/>
      <c r="H107" s="226" t="s">
        <v>19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138</v>
      </c>
      <c r="AU107" s="233" t="s">
        <v>83</v>
      </c>
      <c r="AV107" s="13" t="s">
        <v>81</v>
      </c>
      <c r="AW107" s="13" t="s">
        <v>35</v>
      </c>
      <c r="AX107" s="13" t="s">
        <v>73</v>
      </c>
      <c r="AY107" s="233" t="s">
        <v>127</v>
      </c>
    </row>
    <row r="108" spans="1:51" s="13" customFormat="1" ht="12">
      <c r="A108" s="13"/>
      <c r="B108" s="223"/>
      <c r="C108" s="224"/>
      <c r="D108" s="225" t="s">
        <v>138</v>
      </c>
      <c r="E108" s="226" t="s">
        <v>19</v>
      </c>
      <c r="F108" s="227" t="s">
        <v>150</v>
      </c>
      <c r="G108" s="224"/>
      <c r="H108" s="226" t="s">
        <v>19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138</v>
      </c>
      <c r="AU108" s="233" t="s">
        <v>83</v>
      </c>
      <c r="AV108" s="13" t="s">
        <v>81</v>
      </c>
      <c r="AW108" s="13" t="s">
        <v>35</v>
      </c>
      <c r="AX108" s="13" t="s">
        <v>73</v>
      </c>
      <c r="AY108" s="233" t="s">
        <v>127</v>
      </c>
    </row>
    <row r="109" spans="1:51" s="14" customFormat="1" ht="12">
      <c r="A109" s="14"/>
      <c r="B109" s="234"/>
      <c r="C109" s="235"/>
      <c r="D109" s="225" t="s">
        <v>138</v>
      </c>
      <c r="E109" s="236" t="s">
        <v>19</v>
      </c>
      <c r="F109" s="237" t="s">
        <v>151</v>
      </c>
      <c r="G109" s="235"/>
      <c r="H109" s="238">
        <v>1434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138</v>
      </c>
      <c r="AU109" s="244" t="s">
        <v>83</v>
      </c>
      <c r="AV109" s="14" t="s">
        <v>83</v>
      </c>
      <c r="AW109" s="14" t="s">
        <v>35</v>
      </c>
      <c r="AX109" s="14" t="s">
        <v>73</v>
      </c>
      <c r="AY109" s="244" t="s">
        <v>127</v>
      </c>
    </row>
    <row r="110" spans="1:51" s="13" customFormat="1" ht="12">
      <c r="A110" s="13"/>
      <c r="B110" s="223"/>
      <c r="C110" s="224"/>
      <c r="D110" s="225" t="s">
        <v>138</v>
      </c>
      <c r="E110" s="226" t="s">
        <v>19</v>
      </c>
      <c r="F110" s="227" t="s">
        <v>152</v>
      </c>
      <c r="G110" s="224"/>
      <c r="H110" s="226" t="s">
        <v>19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138</v>
      </c>
      <c r="AU110" s="233" t="s">
        <v>83</v>
      </c>
      <c r="AV110" s="13" t="s">
        <v>81</v>
      </c>
      <c r="AW110" s="13" t="s">
        <v>35</v>
      </c>
      <c r="AX110" s="13" t="s">
        <v>73</v>
      </c>
      <c r="AY110" s="233" t="s">
        <v>127</v>
      </c>
    </row>
    <row r="111" spans="1:51" s="13" customFormat="1" ht="12">
      <c r="A111" s="13"/>
      <c r="B111" s="223"/>
      <c r="C111" s="224"/>
      <c r="D111" s="225" t="s">
        <v>138</v>
      </c>
      <c r="E111" s="226" t="s">
        <v>19</v>
      </c>
      <c r="F111" s="227" t="s">
        <v>153</v>
      </c>
      <c r="G111" s="224"/>
      <c r="H111" s="226" t="s">
        <v>19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138</v>
      </c>
      <c r="AU111" s="233" t="s">
        <v>83</v>
      </c>
      <c r="AV111" s="13" t="s">
        <v>81</v>
      </c>
      <c r="AW111" s="13" t="s">
        <v>35</v>
      </c>
      <c r="AX111" s="13" t="s">
        <v>73</v>
      </c>
      <c r="AY111" s="233" t="s">
        <v>127</v>
      </c>
    </row>
    <row r="112" spans="1:51" s="14" customFormat="1" ht="12">
      <c r="A112" s="14"/>
      <c r="B112" s="234"/>
      <c r="C112" s="235"/>
      <c r="D112" s="225" t="s">
        <v>138</v>
      </c>
      <c r="E112" s="236" t="s">
        <v>19</v>
      </c>
      <c r="F112" s="237" t="s">
        <v>151</v>
      </c>
      <c r="G112" s="235"/>
      <c r="H112" s="238">
        <v>1434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138</v>
      </c>
      <c r="AU112" s="244" t="s">
        <v>83</v>
      </c>
      <c r="AV112" s="14" t="s">
        <v>83</v>
      </c>
      <c r="AW112" s="14" t="s">
        <v>35</v>
      </c>
      <c r="AX112" s="14" t="s">
        <v>73</v>
      </c>
      <c r="AY112" s="244" t="s">
        <v>127</v>
      </c>
    </row>
    <row r="113" spans="1:51" s="15" customFormat="1" ht="12">
      <c r="A113" s="15"/>
      <c r="B113" s="245"/>
      <c r="C113" s="246"/>
      <c r="D113" s="225" t="s">
        <v>138</v>
      </c>
      <c r="E113" s="247" t="s">
        <v>19</v>
      </c>
      <c r="F113" s="248" t="s">
        <v>154</v>
      </c>
      <c r="G113" s="246"/>
      <c r="H113" s="249">
        <v>5929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5" t="s">
        <v>138</v>
      </c>
      <c r="AU113" s="255" t="s">
        <v>83</v>
      </c>
      <c r="AV113" s="15" t="s">
        <v>134</v>
      </c>
      <c r="AW113" s="15" t="s">
        <v>35</v>
      </c>
      <c r="AX113" s="15" t="s">
        <v>81</v>
      </c>
      <c r="AY113" s="255" t="s">
        <v>127</v>
      </c>
    </row>
    <row r="114" spans="1:65" s="2" customFormat="1" ht="37.8" customHeight="1">
      <c r="A114" s="39"/>
      <c r="B114" s="40"/>
      <c r="C114" s="205" t="s">
        <v>155</v>
      </c>
      <c r="D114" s="205" t="s">
        <v>129</v>
      </c>
      <c r="E114" s="206" t="s">
        <v>156</v>
      </c>
      <c r="F114" s="207" t="s">
        <v>157</v>
      </c>
      <c r="G114" s="208" t="s">
        <v>132</v>
      </c>
      <c r="H114" s="209">
        <v>6.88</v>
      </c>
      <c r="I114" s="210"/>
      <c r="J114" s="211">
        <f>ROUND(I114*H114,2)</f>
        <v>0</v>
      </c>
      <c r="K114" s="207" t="s">
        <v>133</v>
      </c>
      <c r="L114" s="45"/>
      <c r="M114" s="212" t="s">
        <v>19</v>
      </c>
      <c r="N114" s="213" t="s">
        <v>44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0.26</v>
      </c>
      <c r="T114" s="215">
        <f>S114*H114</f>
        <v>1.7888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134</v>
      </c>
      <c r="AT114" s="216" t="s">
        <v>129</v>
      </c>
      <c r="AU114" s="216" t="s">
        <v>83</v>
      </c>
      <c r="AY114" s="18" t="s">
        <v>127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81</v>
      </c>
      <c r="BK114" s="217">
        <f>ROUND(I114*H114,2)</f>
        <v>0</v>
      </c>
      <c r="BL114" s="18" t="s">
        <v>134</v>
      </c>
      <c r="BM114" s="216" t="s">
        <v>158</v>
      </c>
    </row>
    <row r="115" spans="1:47" s="2" customFormat="1" ht="12">
      <c r="A115" s="39"/>
      <c r="B115" s="40"/>
      <c r="C115" s="41"/>
      <c r="D115" s="218" t="s">
        <v>136</v>
      </c>
      <c r="E115" s="41"/>
      <c r="F115" s="219" t="s">
        <v>159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136</v>
      </c>
      <c r="AU115" s="18" t="s">
        <v>83</v>
      </c>
    </row>
    <row r="116" spans="1:51" s="13" customFormat="1" ht="12">
      <c r="A116" s="13"/>
      <c r="B116" s="223"/>
      <c r="C116" s="224"/>
      <c r="D116" s="225" t="s">
        <v>138</v>
      </c>
      <c r="E116" s="226" t="s">
        <v>19</v>
      </c>
      <c r="F116" s="227" t="s">
        <v>160</v>
      </c>
      <c r="G116" s="224"/>
      <c r="H116" s="226" t="s">
        <v>19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138</v>
      </c>
      <c r="AU116" s="233" t="s">
        <v>83</v>
      </c>
      <c r="AV116" s="13" t="s">
        <v>81</v>
      </c>
      <c r="AW116" s="13" t="s">
        <v>35</v>
      </c>
      <c r="AX116" s="13" t="s">
        <v>73</v>
      </c>
      <c r="AY116" s="233" t="s">
        <v>127</v>
      </c>
    </row>
    <row r="117" spans="1:51" s="13" customFormat="1" ht="12">
      <c r="A117" s="13"/>
      <c r="B117" s="223"/>
      <c r="C117" s="224"/>
      <c r="D117" s="225" t="s">
        <v>138</v>
      </c>
      <c r="E117" s="226" t="s">
        <v>19</v>
      </c>
      <c r="F117" s="227" t="s">
        <v>161</v>
      </c>
      <c r="G117" s="224"/>
      <c r="H117" s="226" t="s">
        <v>19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138</v>
      </c>
      <c r="AU117" s="233" t="s">
        <v>83</v>
      </c>
      <c r="AV117" s="13" t="s">
        <v>81</v>
      </c>
      <c r="AW117" s="13" t="s">
        <v>35</v>
      </c>
      <c r="AX117" s="13" t="s">
        <v>73</v>
      </c>
      <c r="AY117" s="233" t="s">
        <v>127</v>
      </c>
    </row>
    <row r="118" spans="1:51" s="14" customFormat="1" ht="12">
      <c r="A118" s="14"/>
      <c r="B118" s="234"/>
      <c r="C118" s="235"/>
      <c r="D118" s="225" t="s">
        <v>138</v>
      </c>
      <c r="E118" s="236" t="s">
        <v>19</v>
      </c>
      <c r="F118" s="237" t="s">
        <v>162</v>
      </c>
      <c r="G118" s="235"/>
      <c r="H118" s="238">
        <v>6.88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138</v>
      </c>
      <c r="AU118" s="244" t="s">
        <v>83</v>
      </c>
      <c r="AV118" s="14" t="s">
        <v>83</v>
      </c>
      <c r="AW118" s="14" t="s">
        <v>35</v>
      </c>
      <c r="AX118" s="14" t="s">
        <v>81</v>
      </c>
      <c r="AY118" s="244" t="s">
        <v>127</v>
      </c>
    </row>
    <row r="119" spans="1:65" s="2" customFormat="1" ht="37.8" customHeight="1">
      <c r="A119" s="39"/>
      <c r="B119" s="40"/>
      <c r="C119" s="205" t="s">
        <v>134</v>
      </c>
      <c r="D119" s="205" t="s">
        <v>129</v>
      </c>
      <c r="E119" s="206" t="s">
        <v>163</v>
      </c>
      <c r="F119" s="207" t="s">
        <v>164</v>
      </c>
      <c r="G119" s="208" t="s">
        <v>132</v>
      </c>
      <c r="H119" s="209">
        <v>300</v>
      </c>
      <c r="I119" s="210"/>
      <c r="J119" s="211">
        <f>ROUND(I119*H119,2)</f>
        <v>0</v>
      </c>
      <c r="K119" s="207" t="s">
        <v>133</v>
      </c>
      <c r="L119" s="45"/>
      <c r="M119" s="212" t="s">
        <v>19</v>
      </c>
      <c r="N119" s="213" t="s">
        <v>44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0.17</v>
      </c>
      <c r="T119" s="215">
        <f>S119*H119</f>
        <v>51.00000000000001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134</v>
      </c>
      <c r="AT119" s="216" t="s">
        <v>129</v>
      </c>
      <c r="AU119" s="216" t="s">
        <v>83</v>
      </c>
      <c r="AY119" s="18" t="s">
        <v>127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81</v>
      </c>
      <c r="BK119" s="217">
        <f>ROUND(I119*H119,2)</f>
        <v>0</v>
      </c>
      <c r="BL119" s="18" t="s">
        <v>134</v>
      </c>
      <c r="BM119" s="216" t="s">
        <v>165</v>
      </c>
    </row>
    <row r="120" spans="1:47" s="2" customFormat="1" ht="12">
      <c r="A120" s="39"/>
      <c r="B120" s="40"/>
      <c r="C120" s="41"/>
      <c r="D120" s="218" t="s">
        <v>136</v>
      </c>
      <c r="E120" s="41"/>
      <c r="F120" s="219" t="s">
        <v>166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136</v>
      </c>
      <c r="AU120" s="18" t="s">
        <v>83</v>
      </c>
    </row>
    <row r="121" spans="1:51" s="13" customFormat="1" ht="12">
      <c r="A121" s="13"/>
      <c r="B121" s="223"/>
      <c r="C121" s="224"/>
      <c r="D121" s="225" t="s">
        <v>138</v>
      </c>
      <c r="E121" s="226" t="s">
        <v>19</v>
      </c>
      <c r="F121" s="227" t="s">
        <v>139</v>
      </c>
      <c r="G121" s="224"/>
      <c r="H121" s="226" t="s">
        <v>19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138</v>
      </c>
      <c r="AU121" s="233" t="s">
        <v>83</v>
      </c>
      <c r="AV121" s="13" t="s">
        <v>81</v>
      </c>
      <c r="AW121" s="13" t="s">
        <v>35</v>
      </c>
      <c r="AX121" s="13" t="s">
        <v>73</v>
      </c>
      <c r="AY121" s="233" t="s">
        <v>127</v>
      </c>
    </row>
    <row r="122" spans="1:51" s="13" customFormat="1" ht="12">
      <c r="A122" s="13"/>
      <c r="B122" s="223"/>
      <c r="C122" s="224"/>
      <c r="D122" s="225" t="s">
        <v>138</v>
      </c>
      <c r="E122" s="226" t="s">
        <v>19</v>
      </c>
      <c r="F122" s="227" t="s">
        <v>167</v>
      </c>
      <c r="G122" s="224"/>
      <c r="H122" s="226" t="s">
        <v>19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138</v>
      </c>
      <c r="AU122" s="233" t="s">
        <v>83</v>
      </c>
      <c r="AV122" s="13" t="s">
        <v>81</v>
      </c>
      <c r="AW122" s="13" t="s">
        <v>35</v>
      </c>
      <c r="AX122" s="13" t="s">
        <v>73</v>
      </c>
      <c r="AY122" s="233" t="s">
        <v>127</v>
      </c>
    </row>
    <row r="123" spans="1:51" s="14" customFormat="1" ht="12">
      <c r="A123" s="14"/>
      <c r="B123" s="234"/>
      <c r="C123" s="235"/>
      <c r="D123" s="225" t="s">
        <v>138</v>
      </c>
      <c r="E123" s="236" t="s">
        <v>19</v>
      </c>
      <c r="F123" s="237" t="s">
        <v>168</v>
      </c>
      <c r="G123" s="235"/>
      <c r="H123" s="238">
        <v>300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138</v>
      </c>
      <c r="AU123" s="244" t="s">
        <v>83</v>
      </c>
      <c r="AV123" s="14" t="s">
        <v>83</v>
      </c>
      <c r="AW123" s="14" t="s">
        <v>35</v>
      </c>
      <c r="AX123" s="14" t="s">
        <v>81</v>
      </c>
      <c r="AY123" s="244" t="s">
        <v>127</v>
      </c>
    </row>
    <row r="124" spans="1:65" s="2" customFormat="1" ht="24.15" customHeight="1">
      <c r="A124" s="39"/>
      <c r="B124" s="40"/>
      <c r="C124" s="205" t="s">
        <v>169</v>
      </c>
      <c r="D124" s="205" t="s">
        <v>129</v>
      </c>
      <c r="E124" s="206" t="s">
        <v>170</v>
      </c>
      <c r="F124" s="207" t="s">
        <v>171</v>
      </c>
      <c r="G124" s="208" t="s">
        <v>172</v>
      </c>
      <c r="H124" s="209">
        <v>7.6</v>
      </c>
      <c r="I124" s="210"/>
      <c r="J124" s="211">
        <f>ROUND(I124*H124,2)</f>
        <v>0</v>
      </c>
      <c r="K124" s="207" t="s">
        <v>133</v>
      </c>
      <c r="L124" s="45"/>
      <c r="M124" s="212" t="s">
        <v>19</v>
      </c>
      <c r="N124" s="213" t="s">
        <v>44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0.205</v>
      </c>
      <c r="T124" s="215">
        <f>S124*H124</f>
        <v>1.5579999999999998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134</v>
      </c>
      <c r="AT124" s="216" t="s">
        <v>129</v>
      </c>
      <c r="AU124" s="216" t="s">
        <v>83</v>
      </c>
      <c r="AY124" s="18" t="s">
        <v>127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81</v>
      </c>
      <c r="BK124" s="217">
        <f>ROUND(I124*H124,2)</f>
        <v>0</v>
      </c>
      <c r="BL124" s="18" t="s">
        <v>134</v>
      </c>
      <c r="BM124" s="216" t="s">
        <v>173</v>
      </c>
    </row>
    <row r="125" spans="1:47" s="2" customFormat="1" ht="12">
      <c r="A125" s="39"/>
      <c r="B125" s="40"/>
      <c r="C125" s="41"/>
      <c r="D125" s="218" t="s">
        <v>136</v>
      </c>
      <c r="E125" s="41"/>
      <c r="F125" s="219" t="s">
        <v>174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136</v>
      </c>
      <c r="AU125" s="18" t="s">
        <v>83</v>
      </c>
    </row>
    <row r="126" spans="1:51" s="13" customFormat="1" ht="12">
      <c r="A126" s="13"/>
      <c r="B126" s="223"/>
      <c r="C126" s="224"/>
      <c r="D126" s="225" t="s">
        <v>138</v>
      </c>
      <c r="E126" s="226" t="s">
        <v>19</v>
      </c>
      <c r="F126" s="227" t="s">
        <v>160</v>
      </c>
      <c r="G126" s="224"/>
      <c r="H126" s="226" t="s">
        <v>19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138</v>
      </c>
      <c r="AU126" s="233" t="s">
        <v>83</v>
      </c>
      <c r="AV126" s="13" t="s">
        <v>81</v>
      </c>
      <c r="AW126" s="13" t="s">
        <v>35</v>
      </c>
      <c r="AX126" s="13" t="s">
        <v>73</v>
      </c>
      <c r="AY126" s="233" t="s">
        <v>127</v>
      </c>
    </row>
    <row r="127" spans="1:51" s="13" customFormat="1" ht="12">
      <c r="A127" s="13"/>
      <c r="B127" s="223"/>
      <c r="C127" s="224"/>
      <c r="D127" s="225" t="s">
        <v>138</v>
      </c>
      <c r="E127" s="226" t="s">
        <v>19</v>
      </c>
      <c r="F127" s="227" t="s">
        <v>175</v>
      </c>
      <c r="G127" s="224"/>
      <c r="H127" s="226" t="s">
        <v>19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138</v>
      </c>
      <c r="AU127" s="233" t="s">
        <v>83</v>
      </c>
      <c r="AV127" s="13" t="s">
        <v>81</v>
      </c>
      <c r="AW127" s="13" t="s">
        <v>35</v>
      </c>
      <c r="AX127" s="13" t="s">
        <v>73</v>
      </c>
      <c r="AY127" s="233" t="s">
        <v>127</v>
      </c>
    </row>
    <row r="128" spans="1:51" s="14" customFormat="1" ht="12">
      <c r="A128" s="14"/>
      <c r="B128" s="234"/>
      <c r="C128" s="235"/>
      <c r="D128" s="225" t="s">
        <v>138</v>
      </c>
      <c r="E128" s="236" t="s">
        <v>19</v>
      </c>
      <c r="F128" s="237" t="s">
        <v>176</v>
      </c>
      <c r="G128" s="235"/>
      <c r="H128" s="238">
        <v>7.6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138</v>
      </c>
      <c r="AU128" s="244" t="s">
        <v>83</v>
      </c>
      <c r="AV128" s="14" t="s">
        <v>83</v>
      </c>
      <c r="AW128" s="14" t="s">
        <v>35</v>
      </c>
      <c r="AX128" s="14" t="s">
        <v>81</v>
      </c>
      <c r="AY128" s="244" t="s">
        <v>127</v>
      </c>
    </row>
    <row r="129" spans="1:65" s="2" customFormat="1" ht="16.5" customHeight="1">
      <c r="A129" s="39"/>
      <c r="B129" s="40"/>
      <c r="C129" s="205" t="s">
        <v>177</v>
      </c>
      <c r="D129" s="205" t="s">
        <v>129</v>
      </c>
      <c r="E129" s="206" t="s">
        <v>178</v>
      </c>
      <c r="F129" s="207" t="s">
        <v>179</v>
      </c>
      <c r="G129" s="208" t="s">
        <v>180</v>
      </c>
      <c r="H129" s="209">
        <v>48</v>
      </c>
      <c r="I129" s="210"/>
      <c r="J129" s="211">
        <f>ROUND(I129*H129,2)</f>
        <v>0</v>
      </c>
      <c r="K129" s="207" t="s">
        <v>133</v>
      </c>
      <c r="L129" s="45"/>
      <c r="M129" s="212" t="s">
        <v>19</v>
      </c>
      <c r="N129" s="213" t="s">
        <v>44</v>
      </c>
      <c r="O129" s="85"/>
      <c r="P129" s="214">
        <f>O129*H129</f>
        <v>0</v>
      </c>
      <c r="Q129" s="214">
        <v>3E-05</v>
      </c>
      <c r="R129" s="214">
        <f>Q129*H129</f>
        <v>0.00144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134</v>
      </c>
      <c r="AT129" s="216" t="s">
        <v>129</v>
      </c>
      <c r="AU129" s="216" t="s">
        <v>83</v>
      </c>
      <c r="AY129" s="18" t="s">
        <v>127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81</v>
      </c>
      <c r="BK129" s="217">
        <f>ROUND(I129*H129,2)</f>
        <v>0</v>
      </c>
      <c r="BL129" s="18" t="s">
        <v>134</v>
      </c>
      <c r="BM129" s="216" t="s">
        <v>181</v>
      </c>
    </row>
    <row r="130" spans="1:47" s="2" customFormat="1" ht="12">
      <c r="A130" s="39"/>
      <c r="B130" s="40"/>
      <c r="C130" s="41"/>
      <c r="D130" s="218" t="s">
        <v>136</v>
      </c>
      <c r="E130" s="41"/>
      <c r="F130" s="219" t="s">
        <v>182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136</v>
      </c>
      <c r="AU130" s="18" t="s">
        <v>83</v>
      </c>
    </row>
    <row r="131" spans="1:51" s="13" customFormat="1" ht="12">
      <c r="A131" s="13"/>
      <c r="B131" s="223"/>
      <c r="C131" s="224"/>
      <c r="D131" s="225" t="s">
        <v>138</v>
      </c>
      <c r="E131" s="226" t="s">
        <v>19</v>
      </c>
      <c r="F131" s="227" t="s">
        <v>183</v>
      </c>
      <c r="G131" s="224"/>
      <c r="H131" s="226" t="s">
        <v>19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138</v>
      </c>
      <c r="AU131" s="233" t="s">
        <v>83</v>
      </c>
      <c r="AV131" s="13" t="s">
        <v>81</v>
      </c>
      <c r="AW131" s="13" t="s">
        <v>35</v>
      </c>
      <c r="AX131" s="13" t="s">
        <v>73</v>
      </c>
      <c r="AY131" s="233" t="s">
        <v>127</v>
      </c>
    </row>
    <row r="132" spans="1:51" s="13" customFormat="1" ht="12">
      <c r="A132" s="13"/>
      <c r="B132" s="223"/>
      <c r="C132" s="224"/>
      <c r="D132" s="225" t="s">
        <v>138</v>
      </c>
      <c r="E132" s="226" t="s">
        <v>19</v>
      </c>
      <c r="F132" s="227" t="s">
        <v>184</v>
      </c>
      <c r="G132" s="224"/>
      <c r="H132" s="226" t="s">
        <v>19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138</v>
      </c>
      <c r="AU132" s="233" t="s">
        <v>83</v>
      </c>
      <c r="AV132" s="13" t="s">
        <v>81</v>
      </c>
      <c r="AW132" s="13" t="s">
        <v>35</v>
      </c>
      <c r="AX132" s="13" t="s">
        <v>73</v>
      </c>
      <c r="AY132" s="233" t="s">
        <v>127</v>
      </c>
    </row>
    <row r="133" spans="1:51" s="14" customFormat="1" ht="12">
      <c r="A133" s="14"/>
      <c r="B133" s="234"/>
      <c r="C133" s="235"/>
      <c r="D133" s="225" t="s">
        <v>138</v>
      </c>
      <c r="E133" s="236" t="s">
        <v>19</v>
      </c>
      <c r="F133" s="237" t="s">
        <v>185</v>
      </c>
      <c r="G133" s="235"/>
      <c r="H133" s="238">
        <v>48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138</v>
      </c>
      <c r="AU133" s="244" t="s">
        <v>83</v>
      </c>
      <c r="AV133" s="14" t="s">
        <v>83</v>
      </c>
      <c r="AW133" s="14" t="s">
        <v>35</v>
      </c>
      <c r="AX133" s="14" t="s">
        <v>81</v>
      </c>
      <c r="AY133" s="244" t="s">
        <v>127</v>
      </c>
    </row>
    <row r="134" spans="1:65" s="2" customFormat="1" ht="16.5" customHeight="1">
      <c r="A134" s="39"/>
      <c r="B134" s="40"/>
      <c r="C134" s="205" t="s">
        <v>186</v>
      </c>
      <c r="D134" s="205" t="s">
        <v>129</v>
      </c>
      <c r="E134" s="206" t="s">
        <v>187</v>
      </c>
      <c r="F134" s="207" t="s">
        <v>188</v>
      </c>
      <c r="G134" s="208" t="s">
        <v>132</v>
      </c>
      <c r="H134" s="209">
        <v>1627</v>
      </c>
      <c r="I134" s="210"/>
      <c r="J134" s="211">
        <f>ROUND(I134*H134,2)</f>
        <v>0</v>
      </c>
      <c r="K134" s="207" t="s">
        <v>133</v>
      </c>
      <c r="L134" s="45"/>
      <c r="M134" s="212" t="s">
        <v>19</v>
      </c>
      <c r="N134" s="213" t="s">
        <v>44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134</v>
      </c>
      <c r="AT134" s="216" t="s">
        <v>129</v>
      </c>
      <c r="AU134" s="216" t="s">
        <v>83</v>
      </c>
      <c r="AY134" s="18" t="s">
        <v>127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81</v>
      </c>
      <c r="BK134" s="217">
        <f>ROUND(I134*H134,2)</f>
        <v>0</v>
      </c>
      <c r="BL134" s="18" t="s">
        <v>134</v>
      </c>
      <c r="BM134" s="216" t="s">
        <v>189</v>
      </c>
    </row>
    <row r="135" spans="1:47" s="2" customFormat="1" ht="12">
      <c r="A135" s="39"/>
      <c r="B135" s="40"/>
      <c r="C135" s="41"/>
      <c r="D135" s="218" t="s">
        <v>136</v>
      </c>
      <c r="E135" s="41"/>
      <c r="F135" s="219" t="s">
        <v>190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136</v>
      </c>
      <c r="AU135" s="18" t="s">
        <v>83</v>
      </c>
    </row>
    <row r="136" spans="1:51" s="13" customFormat="1" ht="12">
      <c r="A136" s="13"/>
      <c r="B136" s="223"/>
      <c r="C136" s="224"/>
      <c r="D136" s="225" t="s">
        <v>138</v>
      </c>
      <c r="E136" s="226" t="s">
        <v>19</v>
      </c>
      <c r="F136" s="227" t="s">
        <v>139</v>
      </c>
      <c r="G136" s="224"/>
      <c r="H136" s="226" t="s">
        <v>19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138</v>
      </c>
      <c r="AU136" s="233" t="s">
        <v>83</v>
      </c>
      <c r="AV136" s="13" t="s">
        <v>81</v>
      </c>
      <c r="AW136" s="13" t="s">
        <v>35</v>
      </c>
      <c r="AX136" s="13" t="s">
        <v>73</v>
      </c>
      <c r="AY136" s="233" t="s">
        <v>127</v>
      </c>
    </row>
    <row r="137" spans="1:51" s="13" customFormat="1" ht="12">
      <c r="A137" s="13"/>
      <c r="B137" s="223"/>
      <c r="C137" s="224"/>
      <c r="D137" s="225" t="s">
        <v>138</v>
      </c>
      <c r="E137" s="226" t="s">
        <v>19</v>
      </c>
      <c r="F137" s="227" t="s">
        <v>191</v>
      </c>
      <c r="G137" s="224"/>
      <c r="H137" s="226" t="s">
        <v>19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138</v>
      </c>
      <c r="AU137" s="233" t="s">
        <v>83</v>
      </c>
      <c r="AV137" s="13" t="s">
        <v>81</v>
      </c>
      <c r="AW137" s="13" t="s">
        <v>35</v>
      </c>
      <c r="AX137" s="13" t="s">
        <v>73</v>
      </c>
      <c r="AY137" s="233" t="s">
        <v>127</v>
      </c>
    </row>
    <row r="138" spans="1:51" s="13" customFormat="1" ht="12">
      <c r="A138" s="13"/>
      <c r="B138" s="223"/>
      <c r="C138" s="224"/>
      <c r="D138" s="225" t="s">
        <v>138</v>
      </c>
      <c r="E138" s="226" t="s">
        <v>19</v>
      </c>
      <c r="F138" s="227" t="s">
        <v>192</v>
      </c>
      <c r="G138" s="224"/>
      <c r="H138" s="226" t="s">
        <v>19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138</v>
      </c>
      <c r="AU138" s="233" t="s">
        <v>83</v>
      </c>
      <c r="AV138" s="13" t="s">
        <v>81</v>
      </c>
      <c r="AW138" s="13" t="s">
        <v>35</v>
      </c>
      <c r="AX138" s="13" t="s">
        <v>73</v>
      </c>
      <c r="AY138" s="233" t="s">
        <v>127</v>
      </c>
    </row>
    <row r="139" spans="1:51" s="14" customFormat="1" ht="12">
      <c r="A139" s="14"/>
      <c r="B139" s="234"/>
      <c r="C139" s="235"/>
      <c r="D139" s="225" t="s">
        <v>138</v>
      </c>
      <c r="E139" s="236" t="s">
        <v>19</v>
      </c>
      <c r="F139" s="237" t="s">
        <v>193</v>
      </c>
      <c r="G139" s="235"/>
      <c r="H139" s="238">
        <v>1627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138</v>
      </c>
      <c r="AU139" s="244" t="s">
        <v>83</v>
      </c>
      <c r="AV139" s="14" t="s">
        <v>83</v>
      </c>
      <c r="AW139" s="14" t="s">
        <v>35</v>
      </c>
      <c r="AX139" s="14" t="s">
        <v>81</v>
      </c>
      <c r="AY139" s="244" t="s">
        <v>127</v>
      </c>
    </row>
    <row r="140" spans="1:65" s="2" customFormat="1" ht="24.15" customHeight="1">
      <c r="A140" s="39"/>
      <c r="B140" s="40"/>
      <c r="C140" s="205" t="s">
        <v>194</v>
      </c>
      <c r="D140" s="205" t="s">
        <v>129</v>
      </c>
      <c r="E140" s="206" t="s">
        <v>195</v>
      </c>
      <c r="F140" s="207" t="s">
        <v>196</v>
      </c>
      <c r="G140" s="208" t="s">
        <v>197</v>
      </c>
      <c r="H140" s="209">
        <v>697.5</v>
      </c>
      <c r="I140" s="210"/>
      <c r="J140" s="211">
        <f>ROUND(I140*H140,2)</f>
        <v>0</v>
      </c>
      <c r="K140" s="207" t="s">
        <v>133</v>
      </c>
      <c r="L140" s="45"/>
      <c r="M140" s="212" t="s">
        <v>19</v>
      </c>
      <c r="N140" s="213" t="s">
        <v>44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134</v>
      </c>
      <c r="AT140" s="216" t="s">
        <v>129</v>
      </c>
      <c r="AU140" s="216" t="s">
        <v>83</v>
      </c>
      <c r="AY140" s="18" t="s">
        <v>127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81</v>
      </c>
      <c r="BK140" s="217">
        <f>ROUND(I140*H140,2)</f>
        <v>0</v>
      </c>
      <c r="BL140" s="18" t="s">
        <v>134</v>
      </c>
      <c r="BM140" s="216" t="s">
        <v>198</v>
      </c>
    </row>
    <row r="141" spans="1:47" s="2" customFormat="1" ht="12">
      <c r="A141" s="39"/>
      <c r="B141" s="40"/>
      <c r="C141" s="41"/>
      <c r="D141" s="218" t="s">
        <v>136</v>
      </c>
      <c r="E141" s="41"/>
      <c r="F141" s="219" t="s">
        <v>199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136</v>
      </c>
      <c r="AU141" s="18" t="s">
        <v>83</v>
      </c>
    </row>
    <row r="142" spans="1:51" s="13" customFormat="1" ht="12">
      <c r="A142" s="13"/>
      <c r="B142" s="223"/>
      <c r="C142" s="224"/>
      <c r="D142" s="225" t="s">
        <v>138</v>
      </c>
      <c r="E142" s="226" t="s">
        <v>19</v>
      </c>
      <c r="F142" s="227" t="s">
        <v>139</v>
      </c>
      <c r="G142" s="224"/>
      <c r="H142" s="226" t="s">
        <v>19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138</v>
      </c>
      <c r="AU142" s="233" t="s">
        <v>83</v>
      </c>
      <c r="AV142" s="13" t="s">
        <v>81</v>
      </c>
      <c r="AW142" s="13" t="s">
        <v>35</v>
      </c>
      <c r="AX142" s="13" t="s">
        <v>73</v>
      </c>
      <c r="AY142" s="233" t="s">
        <v>127</v>
      </c>
    </row>
    <row r="143" spans="1:51" s="13" customFormat="1" ht="12">
      <c r="A143" s="13"/>
      <c r="B143" s="223"/>
      <c r="C143" s="224"/>
      <c r="D143" s="225" t="s">
        <v>138</v>
      </c>
      <c r="E143" s="226" t="s">
        <v>19</v>
      </c>
      <c r="F143" s="227" t="s">
        <v>200</v>
      </c>
      <c r="G143" s="224"/>
      <c r="H143" s="226" t="s">
        <v>19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138</v>
      </c>
      <c r="AU143" s="233" t="s">
        <v>83</v>
      </c>
      <c r="AV143" s="13" t="s">
        <v>81</v>
      </c>
      <c r="AW143" s="13" t="s">
        <v>35</v>
      </c>
      <c r="AX143" s="13" t="s">
        <v>73</v>
      </c>
      <c r="AY143" s="233" t="s">
        <v>127</v>
      </c>
    </row>
    <row r="144" spans="1:51" s="14" customFormat="1" ht="12">
      <c r="A144" s="14"/>
      <c r="B144" s="234"/>
      <c r="C144" s="235"/>
      <c r="D144" s="225" t="s">
        <v>138</v>
      </c>
      <c r="E144" s="236" t="s">
        <v>19</v>
      </c>
      <c r="F144" s="237" t="s">
        <v>201</v>
      </c>
      <c r="G144" s="235"/>
      <c r="H144" s="238">
        <v>697.5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138</v>
      </c>
      <c r="AU144" s="244" t="s">
        <v>83</v>
      </c>
      <c r="AV144" s="14" t="s">
        <v>83</v>
      </c>
      <c r="AW144" s="14" t="s">
        <v>35</v>
      </c>
      <c r="AX144" s="14" t="s">
        <v>73</v>
      </c>
      <c r="AY144" s="244" t="s">
        <v>127</v>
      </c>
    </row>
    <row r="145" spans="1:51" s="15" customFormat="1" ht="12">
      <c r="A145" s="15"/>
      <c r="B145" s="245"/>
      <c r="C145" s="246"/>
      <c r="D145" s="225" t="s">
        <v>138</v>
      </c>
      <c r="E145" s="247" t="s">
        <v>19</v>
      </c>
      <c r="F145" s="248" t="s">
        <v>154</v>
      </c>
      <c r="G145" s="246"/>
      <c r="H145" s="249">
        <v>697.5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5" t="s">
        <v>138</v>
      </c>
      <c r="AU145" s="255" t="s">
        <v>83</v>
      </c>
      <c r="AV145" s="15" t="s">
        <v>134</v>
      </c>
      <c r="AW145" s="15" t="s">
        <v>35</v>
      </c>
      <c r="AX145" s="15" t="s">
        <v>81</v>
      </c>
      <c r="AY145" s="255" t="s">
        <v>127</v>
      </c>
    </row>
    <row r="146" spans="1:65" s="2" customFormat="1" ht="24.15" customHeight="1">
      <c r="A146" s="39"/>
      <c r="B146" s="40"/>
      <c r="C146" s="205" t="s">
        <v>202</v>
      </c>
      <c r="D146" s="205" t="s">
        <v>129</v>
      </c>
      <c r="E146" s="206" t="s">
        <v>203</v>
      </c>
      <c r="F146" s="207" t="s">
        <v>204</v>
      </c>
      <c r="G146" s="208" t="s">
        <v>197</v>
      </c>
      <c r="H146" s="209">
        <v>5</v>
      </c>
      <c r="I146" s="210"/>
      <c r="J146" s="211">
        <f>ROUND(I146*H146,2)</f>
        <v>0</v>
      </c>
      <c r="K146" s="207" t="s">
        <v>133</v>
      </c>
      <c r="L146" s="45"/>
      <c r="M146" s="212" t="s">
        <v>19</v>
      </c>
      <c r="N146" s="213" t="s">
        <v>44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134</v>
      </c>
      <c r="AT146" s="216" t="s">
        <v>129</v>
      </c>
      <c r="AU146" s="216" t="s">
        <v>83</v>
      </c>
      <c r="AY146" s="18" t="s">
        <v>127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81</v>
      </c>
      <c r="BK146" s="217">
        <f>ROUND(I146*H146,2)</f>
        <v>0</v>
      </c>
      <c r="BL146" s="18" t="s">
        <v>134</v>
      </c>
      <c r="BM146" s="216" t="s">
        <v>205</v>
      </c>
    </row>
    <row r="147" spans="1:47" s="2" customFormat="1" ht="12">
      <c r="A147" s="39"/>
      <c r="B147" s="40"/>
      <c r="C147" s="41"/>
      <c r="D147" s="218" t="s">
        <v>136</v>
      </c>
      <c r="E147" s="41"/>
      <c r="F147" s="219" t="s">
        <v>206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136</v>
      </c>
      <c r="AU147" s="18" t="s">
        <v>83</v>
      </c>
    </row>
    <row r="148" spans="1:51" s="13" customFormat="1" ht="12">
      <c r="A148" s="13"/>
      <c r="B148" s="223"/>
      <c r="C148" s="224"/>
      <c r="D148" s="225" t="s">
        <v>138</v>
      </c>
      <c r="E148" s="226" t="s">
        <v>19</v>
      </c>
      <c r="F148" s="227" t="s">
        <v>207</v>
      </c>
      <c r="G148" s="224"/>
      <c r="H148" s="226" t="s">
        <v>19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138</v>
      </c>
      <c r="AU148" s="233" t="s">
        <v>83</v>
      </c>
      <c r="AV148" s="13" t="s">
        <v>81</v>
      </c>
      <c r="AW148" s="13" t="s">
        <v>35</v>
      </c>
      <c r="AX148" s="13" t="s">
        <v>73</v>
      </c>
      <c r="AY148" s="233" t="s">
        <v>127</v>
      </c>
    </row>
    <row r="149" spans="1:51" s="13" customFormat="1" ht="12">
      <c r="A149" s="13"/>
      <c r="B149" s="223"/>
      <c r="C149" s="224"/>
      <c r="D149" s="225" t="s">
        <v>138</v>
      </c>
      <c r="E149" s="226" t="s">
        <v>19</v>
      </c>
      <c r="F149" s="227" t="s">
        <v>208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138</v>
      </c>
      <c r="AU149" s="233" t="s">
        <v>83</v>
      </c>
      <c r="AV149" s="13" t="s">
        <v>81</v>
      </c>
      <c r="AW149" s="13" t="s">
        <v>35</v>
      </c>
      <c r="AX149" s="13" t="s">
        <v>73</v>
      </c>
      <c r="AY149" s="233" t="s">
        <v>127</v>
      </c>
    </row>
    <row r="150" spans="1:51" s="14" customFormat="1" ht="12">
      <c r="A150" s="14"/>
      <c r="B150" s="234"/>
      <c r="C150" s="235"/>
      <c r="D150" s="225" t="s">
        <v>138</v>
      </c>
      <c r="E150" s="236" t="s">
        <v>19</v>
      </c>
      <c r="F150" s="237" t="s">
        <v>209</v>
      </c>
      <c r="G150" s="235"/>
      <c r="H150" s="238">
        <v>5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138</v>
      </c>
      <c r="AU150" s="244" t="s">
        <v>83</v>
      </c>
      <c r="AV150" s="14" t="s">
        <v>83</v>
      </c>
      <c r="AW150" s="14" t="s">
        <v>35</v>
      </c>
      <c r="AX150" s="14" t="s">
        <v>81</v>
      </c>
      <c r="AY150" s="244" t="s">
        <v>127</v>
      </c>
    </row>
    <row r="151" spans="1:65" s="2" customFormat="1" ht="33" customHeight="1">
      <c r="A151" s="39"/>
      <c r="B151" s="40"/>
      <c r="C151" s="205" t="s">
        <v>210</v>
      </c>
      <c r="D151" s="205" t="s">
        <v>129</v>
      </c>
      <c r="E151" s="206" t="s">
        <v>211</v>
      </c>
      <c r="F151" s="207" t="s">
        <v>212</v>
      </c>
      <c r="G151" s="208" t="s">
        <v>197</v>
      </c>
      <c r="H151" s="209">
        <v>0.478</v>
      </c>
      <c r="I151" s="210"/>
      <c r="J151" s="211">
        <f>ROUND(I151*H151,2)</f>
        <v>0</v>
      </c>
      <c r="K151" s="207" t="s">
        <v>133</v>
      </c>
      <c r="L151" s="45"/>
      <c r="M151" s="212" t="s">
        <v>19</v>
      </c>
      <c r="N151" s="213" t="s">
        <v>44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134</v>
      </c>
      <c r="AT151" s="216" t="s">
        <v>129</v>
      </c>
      <c r="AU151" s="216" t="s">
        <v>83</v>
      </c>
      <c r="AY151" s="18" t="s">
        <v>127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81</v>
      </c>
      <c r="BK151" s="217">
        <f>ROUND(I151*H151,2)</f>
        <v>0</v>
      </c>
      <c r="BL151" s="18" t="s">
        <v>134</v>
      </c>
      <c r="BM151" s="216" t="s">
        <v>213</v>
      </c>
    </row>
    <row r="152" spans="1:47" s="2" customFormat="1" ht="12">
      <c r="A152" s="39"/>
      <c r="B152" s="40"/>
      <c r="C152" s="41"/>
      <c r="D152" s="218" t="s">
        <v>136</v>
      </c>
      <c r="E152" s="41"/>
      <c r="F152" s="219" t="s">
        <v>214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136</v>
      </c>
      <c r="AU152" s="18" t="s">
        <v>83</v>
      </c>
    </row>
    <row r="153" spans="1:51" s="13" customFormat="1" ht="12">
      <c r="A153" s="13"/>
      <c r="B153" s="223"/>
      <c r="C153" s="224"/>
      <c r="D153" s="225" t="s">
        <v>138</v>
      </c>
      <c r="E153" s="226" t="s">
        <v>19</v>
      </c>
      <c r="F153" s="227" t="s">
        <v>160</v>
      </c>
      <c r="G153" s="224"/>
      <c r="H153" s="226" t="s">
        <v>19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138</v>
      </c>
      <c r="AU153" s="233" t="s">
        <v>83</v>
      </c>
      <c r="AV153" s="13" t="s">
        <v>81</v>
      </c>
      <c r="AW153" s="13" t="s">
        <v>35</v>
      </c>
      <c r="AX153" s="13" t="s">
        <v>73</v>
      </c>
      <c r="AY153" s="233" t="s">
        <v>127</v>
      </c>
    </row>
    <row r="154" spans="1:51" s="13" customFormat="1" ht="12">
      <c r="A154" s="13"/>
      <c r="B154" s="223"/>
      <c r="C154" s="224"/>
      <c r="D154" s="225" t="s">
        <v>138</v>
      </c>
      <c r="E154" s="226" t="s">
        <v>19</v>
      </c>
      <c r="F154" s="227" t="s">
        <v>215</v>
      </c>
      <c r="G154" s="224"/>
      <c r="H154" s="226" t="s">
        <v>19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138</v>
      </c>
      <c r="AU154" s="233" t="s">
        <v>83</v>
      </c>
      <c r="AV154" s="13" t="s">
        <v>81</v>
      </c>
      <c r="AW154" s="13" t="s">
        <v>35</v>
      </c>
      <c r="AX154" s="13" t="s">
        <v>73</v>
      </c>
      <c r="AY154" s="233" t="s">
        <v>127</v>
      </c>
    </row>
    <row r="155" spans="1:51" s="14" customFormat="1" ht="12">
      <c r="A155" s="14"/>
      <c r="B155" s="234"/>
      <c r="C155" s="235"/>
      <c r="D155" s="225" t="s">
        <v>138</v>
      </c>
      <c r="E155" s="236" t="s">
        <v>19</v>
      </c>
      <c r="F155" s="237" t="s">
        <v>216</v>
      </c>
      <c r="G155" s="235"/>
      <c r="H155" s="238">
        <v>0.478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138</v>
      </c>
      <c r="AU155" s="244" t="s">
        <v>83</v>
      </c>
      <c r="AV155" s="14" t="s">
        <v>83</v>
      </c>
      <c r="AW155" s="14" t="s">
        <v>35</v>
      </c>
      <c r="AX155" s="14" t="s">
        <v>81</v>
      </c>
      <c r="AY155" s="244" t="s">
        <v>127</v>
      </c>
    </row>
    <row r="156" spans="1:65" s="2" customFormat="1" ht="24.15" customHeight="1">
      <c r="A156" s="39"/>
      <c r="B156" s="40"/>
      <c r="C156" s="205" t="s">
        <v>217</v>
      </c>
      <c r="D156" s="205" t="s">
        <v>129</v>
      </c>
      <c r="E156" s="206" t="s">
        <v>218</v>
      </c>
      <c r="F156" s="207" t="s">
        <v>219</v>
      </c>
      <c r="G156" s="208" t="s">
        <v>197</v>
      </c>
      <c r="H156" s="209">
        <v>30</v>
      </c>
      <c r="I156" s="210"/>
      <c r="J156" s="211">
        <f>ROUND(I156*H156,2)</f>
        <v>0</v>
      </c>
      <c r="K156" s="207" t="s">
        <v>133</v>
      </c>
      <c r="L156" s="45"/>
      <c r="M156" s="212" t="s">
        <v>19</v>
      </c>
      <c r="N156" s="213" t="s">
        <v>44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134</v>
      </c>
      <c r="AT156" s="216" t="s">
        <v>129</v>
      </c>
      <c r="AU156" s="216" t="s">
        <v>83</v>
      </c>
      <c r="AY156" s="18" t="s">
        <v>127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81</v>
      </c>
      <c r="BK156" s="217">
        <f>ROUND(I156*H156,2)</f>
        <v>0</v>
      </c>
      <c r="BL156" s="18" t="s">
        <v>134</v>
      </c>
      <c r="BM156" s="216" t="s">
        <v>220</v>
      </c>
    </row>
    <row r="157" spans="1:47" s="2" customFormat="1" ht="12">
      <c r="A157" s="39"/>
      <c r="B157" s="40"/>
      <c r="C157" s="41"/>
      <c r="D157" s="218" t="s">
        <v>136</v>
      </c>
      <c r="E157" s="41"/>
      <c r="F157" s="219" t="s">
        <v>221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136</v>
      </c>
      <c r="AU157" s="18" t="s">
        <v>83</v>
      </c>
    </row>
    <row r="158" spans="1:51" s="13" customFormat="1" ht="12">
      <c r="A158" s="13"/>
      <c r="B158" s="223"/>
      <c r="C158" s="224"/>
      <c r="D158" s="225" t="s">
        <v>138</v>
      </c>
      <c r="E158" s="226" t="s">
        <v>19</v>
      </c>
      <c r="F158" s="227" t="s">
        <v>160</v>
      </c>
      <c r="G158" s="224"/>
      <c r="H158" s="226" t="s">
        <v>19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138</v>
      </c>
      <c r="AU158" s="233" t="s">
        <v>83</v>
      </c>
      <c r="AV158" s="13" t="s">
        <v>81</v>
      </c>
      <c r="AW158" s="13" t="s">
        <v>35</v>
      </c>
      <c r="AX158" s="13" t="s">
        <v>73</v>
      </c>
      <c r="AY158" s="233" t="s">
        <v>127</v>
      </c>
    </row>
    <row r="159" spans="1:51" s="13" customFormat="1" ht="12">
      <c r="A159" s="13"/>
      <c r="B159" s="223"/>
      <c r="C159" s="224"/>
      <c r="D159" s="225" t="s">
        <v>138</v>
      </c>
      <c r="E159" s="226" t="s">
        <v>19</v>
      </c>
      <c r="F159" s="227" t="s">
        <v>222</v>
      </c>
      <c r="G159" s="224"/>
      <c r="H159" s="226" t="s">
        <v>19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138</v>
      </c>
      <c r="AU159" s="233" t="s">
        <v>83</v>
      </c>
      <c r="AV159" s="13" t="s">
        <v>81</v>
      </c>
      <c r="AW159" s="13" t="s">
        <v>35</v>
      </c>
      <c r="AX159" s="13" t="s">
        <v>73</v>
      </c>
      <c r="AY159" s="233" t="s">
        <v>127</v>
      </c>
    </row>
    <row r="160" spans="1:51" s="13" customFormat="1" ht="12">
      <c r="A160" s="13"/>
      <c r="B160" s="223"/>
      <c r="C160" s="224"/>
      <c r="D160" s="225" t="s">
        <v>138</v>
      </c>
      <c r="E160" s="226" t="s">
        <v>19</v>
      </c>
      <c r="F160" s="227" t="s">
        <v>223</v>
      </c>
      <c r="G160" s="224"/>
      <c r="H160" s="226" t="s">
        <v>19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138</v>
      </c>
      <c r="AU160" s="233" t="s">
        <v>83</v>
      </c>
      <c r="AV160" s="13" t="s">
        <v>81</v>
      </c>
      <c r="AW160" s="13" t="s">
        <v>35</v>
      </c>
      <c r="AX160" s="13" t="s">
        <v>73</v>
      </c>
      <c r="AY160" s="233" t="s">
        <v>127</v>
      </c>
    </row>
    <row r="161" spans="1:51" s="14" customFormat="1" ht="12">
      <c r="A161" s="14"/>
      <c r="B161" s="234"/>
      <c r="C161" s="235"/>
      <c r="D161" s="225" t="s">
        <v>138</v>
      </c>
      <c r="E161" s="236" t="s">
        <v>19</v>
      </c>
      <c r="F161" s="237" t="s">
        <v>224</v>
      </c>
      <c r="G161" s="235"/>
      <c r="H161" s="238">
        <v>30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138</v>
      </c>
      <c r="AU161" s="244" t="s">
        <v>83</v>
      </c>
      <c r="AV161" s="14" t="s">
        <v>83</v>
      </c>
      <c r="AW161" s="14" t="s">
        <v>35</v>
      </c>
      <c r="AX161" s="14" t="s">
        <v>81</v>
      </c>
      <c r="AY161" s="244" t="s">
        <v>127</v>
      </c>
    </row>
    <row r="162" spans="1:65" s="2" customFormat="1" ht="24.15" customHeight="1">
      <c r="A162" s="39"/>
      <c r="B162" s="40"/>
      <c r="C162" s="205" t="s">
        <v>225</v>
      </c>
      <c r="D162" s="205" t="s">
        <v>129</v>
      </c>
      <c r="E162" s="206" t="s">
        <v>226</v>
      </c>
      <c r="F162" s="207" t="s">
        <v>227</v>
      </c>
      <c r="G162" s="208" t="s">
        <v>197</v>
      </c>
      <c r="H162" s="209">
        <v>242</v>
      </c>
      <c r="I162" s="210"/>
      <c r="J162" s="211">
        <f>ROUND(I162*H162,2)</f>
        <v>0</v>
      </c>
      <c r="K162" s="207" t="s">
        <v>133</v>
      </c>
      <c r="L162" s="45"/>
      <c r="M162" s="212" t="s">
        <v>19</v>
      </c>
      <c r="N162" s="213" t="s">
        <v>44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134</v>
      </c>
      <c r="AT162" s="216" t="s">
        <v>129</v>
      </c>
      <c r="AU162" s="216" t="s">
        <v>83</v>
      </c>
      <c r="AY162" s="18" t="s">
        <v>127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81</v>
      </c>
      <c r="BK162" s="217">
        <f>ROUND(I162*H162,2)</f>
        <v>0</v>
      </c>
      <c r="BL162" s="18" t="s">
        <v>134</v>
      </c>
      <c r="BM162" s="216" t="s">
        <v>228</v>
      </c>
    </row>
    <row r="163" spans="1:47" s="2" customFormat="1" ht="12">
      <c r="A163" s="39"/>
      <c r="B163" s="40"/>
      <c r="C163" s="41"/>
      <c r="D163" s="218" t="s">
        <v>136</v>
      </c>
      <c r="E163" s="41"/>
      <c r="F163" s="219" t="s">
        <v>229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136</v>
      </c>
      <c r="AU163" s="18" t="s">
        <v>83</v>
      </c>
    </row>
    <row r="164" spans="1:51" s="13" customFormat="1" ht="12">
      <c r="A164" s="13"/>
      <c r="B164" s="223"/>
      <c r="C164" s="224"/>
      <c r="D164" s="225" t="s">
        <v>138</v>
      </c>
      <c r="E164" s="226" t="s">
        <v>19</v>
      </c>
      <c r="F164" s="227" t="s">
        <v>230</v>
      </c>
      <c r="G164" s="224"/>
      <c r="H164" s="226" t="s">
        <v>19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138</v>
      </c>
      <c r="AU164" s="233" t="s">
        <v>83</v>
      </c>
      <c r="AV164" s="13" t="s">
        <v>81</v>
      </c>
      <c r="AW164" s="13" t="s">
        <v>35</v>
      </c>
      <c r="AX164" s="13" t="s">
        <v>73</v>
      </c>
      <c r="AY164" s="233" t="s">
        <v>127</v>
      </c>
    </row>
    <row r="165" spans="1:51" s="13" customFormat="1" ht="12">
      <c r="A165" s="13"/>
      <c r="B165" s="223"/>
      <c r="C165" s="224"/>
      <c r="D165" s="225" t="s">
        <v>138</v>
      </c>
      <c r="E165" s="226" t="s">
        <v>19</v>
      </c>
      <c r="F165" s="227" t="s">
        <v>231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138</v>
      </c>
      <c r="AU165" s="233" t="s">
        <v>83</v>
      </c>
      <c r="AV165" s="13" t="s">
        <v>81</v>
      </c>
      <c r="AW165" s="13" t="s">
        <v>35</v>
      </c>
      <c r="AX165" s="13" t="s">
        <v>73</v>
      </c>
      <c r="AY165" s="233" t="s">
        <v>127</v>
      </c>
    </row>
    <row r="166" spans="1:51" s="13" customFormat="1" ht="12">
      <c r="A166" s="13"/>
      <c r="B166" s="223"/>
      <c r="C166" s="224"/>
      <c r="D166" s="225" t="s">
        <v>138</v>
      </c>
      <c r="E166" s="226" t="s">
        <v>19</v>
      </c>
      <c r="F166" s="227" t="s">
        <v>232</v>
      </c>
      <c r="G166" s="224"/>
      <c r="H166" s="226" t="s">
        <v>19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138</v>
      </c>
      <c r="AU166" s="233" t="s">
        <v>83</v>
      </c>
      <c r="AV166" s="13" t="s">
        <v>81</v>
      </c>
      <c r="AW166" s="13" t="s">
        <v>35</v>
      </c>
      <c r="AX166" s="13" t="s">
        <v>73</v>
      </c>
      <c r="AY166" s="233" t="s">
        <v>127</v>
      </c>
    </row>
    <row r="167" spans="1:51" s="14" customFormat="1" ht="12">
      <c r="A167" s="14"/>
      <c r="B167" s="234"/>
      <c r="C167" s="235"/>
      <c r="D167" s="225" t="s">
        <v>138</v>
      </c>
      <c r="E167" s="236" t="s">
        <v>19</v>
      </c>
      <c r="F167" s="237" t="s">
        <v>233</v>
      </c>
      <c r="G167" s="235"/>
      <c r="H167" s="238">
        <v>242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138</v>
      </c>
      <c r="AU167" s="244" t="s">
        <v>83</v>
      </c>
      <c r="AV167" s="14" t="s">
        <v>83</v>
      </c>
      <c r="AW167" s="14" t="s">
        <v>35</v>
      </c>
      <c r="AX167" s="14" t="s">
        <v>81</v>
      </c>
      <c r="AY167" s="244" t="s">
        <v>127</v>
      </c>
    </row>
    <row r="168" spans="1:65" s="2" customFormat="1" ht="16.5" customHeight="1">
      <c r="A168" s="39"/>
      <c r="B168" s="40"/>
      <c r="C168" s="205" t="s">
        <v>234</v>
      </c>
      <c r="D168" s="205" t="s">
        <v>129</v>
      </c>
      <c r="E168" s="206" t="s">
        <v>235</v>
      </c>
      <c r="F168" s="207" t="s">
        <v>236</v>
      </c>
      <c r="G168" s="208" t="s">
        <v>132</v>
      </c>
      <c r="H168" s="209">
        <v>39</v>
      </c>
      <c r="I168" s="210"/>
      <c r="J168" s="211">
        <f>ROUND(I168*H168,2)</f>
        <v>0</v>
      </c>
      <c r="K168" s="207" t="s">
        <v>133</v>
      </c>
      <c r="L168" s="45"/>
      <c r="M168" s="212" t="s">
        <v>19</v>
      </c>
      <c r="N168" s="213" t="s">
        <v>44</v>
      </c>
      <c r="O168" s="85"/>
      <c r="P168" s="214">
        <f>O168*H168</f>
        <v>0</v>
      </c>
      <c r="Q168" s="214">
        <v>0.0007</v>
      </c>
      <c r="R168" s="214">
        <f>Q168*H168</f>
        <v>0.0273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134</v>
      </c>
      <c r="AT168" s="216" t="s">
        <v>129</v>
      </c>
      <c r="AU168" s="216" t="s">
        <v>83</v>
      </c>
      <c r="AY168" s="18" t="s">
        <v>127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81</v>
      </c>
      <c r="BK168" s="217">
        <f>ROUND(I168*H168,2)</f>
        <v>0</v>
      </c>
      <c r="BL168" s="18" t="s">
        <v>134</v>
      </c>
      <c r="BM168" s="216" t="s">
        <v>237</v>
      </c>
    </row>
    <row r="169" spans="1:47" s="2" customFormat="1" ht="12">
      <c r="A169" s="39"/>
      <c r="B169" s="40"/>
      <c r="C169" s="41"/>
      <c r="D169" s="218" t="s">
        <v>136</v>
      </c>
      <c r="E169" s="41"/>
      <c r="F169" s="219" t="s">
        <v>238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136</v>
      </c>
      <c r="AU169" s="18" t="s">
        <v>83</v>
      </c>
    </row>
    <row r="170" spans="1:51" s="13" customFormat="1" ht="12">
      <c r="A170" s="13"/>
      <c r="B170" s="223"/>
      <c r="C170" s="224"/>
      <c r="D170" s="225" t="s">
        <v>138</v>
      </c>
      <c r="E170" s="226" t="s">
        <v>19</v>
      </c>
      <c r="F170" s="227" t="s">
        <v>160</v>
      </c>
      <c r="G170" s="224"/>
      <c r="H170" s="226" t="s">
        <v>19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138</v>
      </c>
      <c r="AU170" s="233" t="s">
        <v>83</v>
      </c>
      <c r="AV170" s="13" t="s">
        <v>81</v>
      </c>
      <c r="AW170" s="13" t="s">
        <v>35</v>
      </c>
      <c r="AX170" s="13" t="s">
        <v>73</v>
      </c>
      <c r="AY170" s="233" t="s">
        <v>127</v>
      </c>
    </row>
    <row r="171" spans="1:51" s="13" customFormat="1" ht="12">
      <c r="A171" s="13"/>
      <c r="B171" s="223"/>
      <c r="C171" s="224"/>
      <c r="D171" s="225" t="s">
        <v>138</v>
      </c>
      <c r="E171" s="226" t="s">
        <v>19</v>
      </c>
      <c r="F171" s="227" t="s">
        <v>239</v>
      </c>
      <c r="G171" s="224"/>
      <c r="H171" s="226" t="s">
        <v>19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138</v>
      </c>
      <c r="AU171" s="233" t="s">
        <v>83</v>
      </c>
      <c r="AV171" s="13" t="s">
        <v>81</v>
      </c>
      <c r="AW171" s="13" t="s">
        <v>35</v>
      </c>
      <c r="AX171" s="13" t="s">
        <v>73</v>
      </c>
      <c r="AY171" s="233" t="s">
        <v>127</v>
      </c>
    </row>
    <row r="172" spans="1:51" s="14" customFormat="1" ht="12">
      <c r="A172" s="14"/>
      <c r="B172" s="234"/>
      <c r="C172" s="235"/>
      <c r="D172" s="225" t="s">
        <v>138</v>
      </c>
      <c r="E172" s="236" t="s">
        <v>19</v>
      </c>
      <c r="F172" s="237" t="s">
        <v>240</v>
      </c>
      <c r="G172" s="235"/>
      <c r="H172" s="238">
        <v>39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138</v>
      </c>
      <c r="AU172" s="244" t="s">
        <v>83</v>
      </c>
      <c r="AV172" s="14" t="s">
        <v>83</v>
      </c>
      <c r="AW172" s="14" t="s">
        <v>35</v>
      </c>
      <c r="AX172" s="14" t="s">
        <v>81</v>
      </c>
      <c r="AY172" s="244" t="s">
        <v>127</v>
      </c>
    </row>
    <row r="173" spans="1:65" s="2" customFormat="1" ht="24.15" customHeight="1">
      <c r="A173" s="39"/>
      <c r="B173" s="40"/>
      <c r="C173" s="205" t="s">
        <v>241</v>
      </c>
      <c r="D173" s="205" t="s">
        <v>129</v>
      </c>
      <c r="E173" s="206" t="s">
        <v>242</v>
      </c>
      <c r="F173" s="207" t="s">
        <v>243</v>
      </c>
      <c r="G173" s="208" t="s">
        <v>132</v>
      </c>
      <c r="H173" s="209">
        <v>39</v>
      </c>
      <c r="I173" s="210"/>
      <c r="J173" s="211">
        <f>ROUND(I173*H173,2)</f>
        <v>0</v>
      </c>
      <c r="K173" s="207" t="s">
        <v>133</v>
      </c>
      <c r="L173" s="45"/>
      <c r="M173" s="212" t="s">
        <v>19</v>
      </c>
      <c r="N173" s="213" t="s">
        <v>44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134</v>
      </c>
      <c r="AT173" s="216" t="s">
        <v>129</v>
      </c>
      <c r="AU173" s="216" t="s">
        <v>83</v>
      </c>
      <c r="AY173" s="18" t="s">
        <v>127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81</v>
      </c>
      <c r="BK173" s="217">
        <f>ROUND(I173*H173,2)</f>
        <v>0</v>
      </c>
      <c r="BL173" s="18" t="s">
        <v>134</v>
      </c>
      <c r="BM173" s="216" t="s">
        <v>244</v>
      </c>
    </row>
    <row r="174" spans="1:47" s="2" customFormat="1" ht="12">
      <c r="A174" s="39"/>
      <c r="B174" s="40"/>
      <c r="C174" s="41"/>
      <c r="D174" s="218" t="s">
        <v>136</v>
      </c>
      <c r="E174" s="41"/>
      <c r="F174" s="219" t="s">
        <v>245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136</v>
      </c>
      <c r="AU174" s="18" t="s">
        <v>83</v>
      </c>
    </row>
    <row r="175" spans="1:51" s="13" customFormat="1" ht="12">
      <c r="A175" s="13"/>
      <c r="B175" s="223"/>
      <c r="C175" s="224"/>
      <c r="D175" s="225" t="s">
        <v>138</v>
      </c>
      <c r="E175" s="226" t="s">
        <v>19</v>
      </c>
      <c r="F175" s="227" t="s">
        <v>160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138</v>
      </c>
      <c r="AU175" s="233" t="s">
        <v>83</v>
      </c>
      <c r="AV175" s="13" t="s">
        <v>81</v>
      </c>
      <c r="AW175" s="13" t="s">
        <v>35</v>
      </c>
      <c r="AX175" s="13" t="s">
        <v>73</v>
      </c>
      <c r="AY175" s="233" t="s">
        <v>127</v>
      </c>
    </row>
    <row r="176" spans="1:51" s="13" customFormat="1" ht="12">
      <c r="A176" s="13"/>
      <c r="B176" s="223"/>
      <c r="C176" s="224"/>
      <c r="D176" s="225" t="s">
        <v>138</v>
      </c>
      <c r="E176" s="226" t="s">
        <v>19</v>
      </c>
      <c r="F176" s="227" t="s">
        <v>239</v>
      </c>
      <c r="G176" s="224"/>
      <c r="H176" s="226" t="s">
        <v>19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138</v>
      </c>
      <c r="AU176" s="233" t="s">
        <v>83</v>
      </c>
      <c r="AV176" s="13" t="s">
        <v>81</v>
      </c>
      <c r="AW176" s="13" t="s">
        <v>35</v>
      </c>
      <c r="AX176" s="13" t="s">
        <v>73</v>
      </c>
      <c r="AY176" s="233" t="s">
        <v>127</v>
      </c>
    </row>
    <row r="177" spans="1:51" s="14" customFormat="1" ht="12">
      <c r="A177" s="14"/>
      <c r="B177" s="234"/>
      <c r="C177" s="235"/>
      <c r="D177" s="225" t="s">
        <v>138</v>
      </c>
      <c r="E177" s="236" t="s">
        <v>19</v>
      </c>
      <c r="F177" s="237" t="s">
        <v>240</v>
      </c>
      <c r="G177" s="235"/>
      <c r="H177" s="238">
        <v>39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138</v>
      </c>
      <c r="AU177" s="244" t="s">
        <v>83</v>
      </c>
      <c r="AV177" s="14" t="s">
        <v>83</v>
      </c>
      <c r="AW177" s="14" t="s">
        <v>35</v>
      </c>
      <c r="AX177" s="14" t="s">
        <v>81</v>
      </c>
      <c r="AY177" s="244" t="s">
        <v>127</v>
      </c>
    </row>
    <row r="178" spans="1:65" s="2" customFormat="1" ht="21.75" customHeight="1">
      <c r="A178" s="39"/>
      <c r="B178" s="40"/>
      <c r="C178" s="205" t="s">
        <v>8</v>
      </c>
      <c r="D178" s="205" t="s">
        <v>129</v>
      </c>
      <c r="E178" s="206" t="s">
        <v>246</v>
      </c>
      <c r="F178" s="207" t="s">
        <v>247</v>
      </c>
      <c r="G178" s="208" t="s">
        <v>197</v>
      </c>
      <c r="H178" s="209">
        <v>30</v>
      </c>
      <c r="I178" s="210"/>
      <c r="J178" s="211">
        <f>ROUND(I178*H178,2)</f>
        <v>0</v>
      </c>
      <c r="K178" s="207" t="s">
        <v>133</v>
      </c>
      <c r="L178" s="45"/>
      <c r="M178" s="212" t="s">
        <v>19</v>
      </c>
      <c r="N178" s="213" t="s">
        <v>44</v>
      </c>
      <c r="O178" s="85"/>
      <c r="P178" s="214">
        <f>O178*H178</f>
        <v>0</v>
      </c>
      <c r="Q178" s="214">
        <v>0.00046</v>
      </c>
      <c r="R178" s="214">
        <f>Q178*H178</f>
        <v>0.0138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134</v>
      </c>
      <c r="AT178" s="216" t="s">
        <v>129</v>
      </c>
      <c r="AU178" s="216" t="s">
        <v>83</v>
      </c>
      <c r="AY178" s="18" t="s">
        <v>127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81</v>
      </c>
      <c r="BK178" s="217">
        <f>ROUND(I178*H178,2)</f>
        <v>0</v>
      </c>
      <c r="BL178" s="18" t="s">
        <v>134</v>
      </c>
      <c r="BM178" s="216" t="s">
        <v>248</v>
      </c>
    </row>
    <row r="179" spans="1:47" s="2" customFormat="1" ht="12">
      <c r="A179" s="39"/>
      <c r="B179" s="40"/>
      <c r="C179" s="41"/>
      <c r="D179" s="218" t="s">
        <v>136</v>
      </c>
      <c r="E179" s="41"/>
      <c r="F179" s="219" t="s">
        <v>249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136</v>
      </c>
      <c r="AU179" s="18" t="s">
        <v>83</v>
      </c>
    </row>
    <row r="180" spans="1:51" s="13" customFormat="1" ht="12">
      <c r="A180" s="13"/>
      <c r="B180" s="223"/>
      <c r="C180" s="224"/>
      <c r="D180" s="225" t="s">
        <v>138</v>
      </c>
      <c r="E180" s="226" t="s">
        <v>19</v>
      </c>
      <c r="F180" s="227" t="s">
        <v>160</v>
      </c>
      <c r="G180" s="224"/>
      <c r="H180" s="226" t="s">
        <v>19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138</v>
      </c>
      <c r="AU180" s="233" t="s">
        <v>83</v>
      </c>
      <c r="AV180" s="13" t="s">
        <v>81</v>
      </c>
      <c r="AW180" s="13" t="s">
        <v>35</v>
      </c>
      <c r="AX180" s="13" t="s">
        <v>73</v>
      </c>
      <c r="AY180" s="233" t="s">
        <v>127</v>
      </c>
    </row>
    <row r="181" spans="1:51" s="13" customFormat="1" ht="12">
      <c r="A181" s="13"/>
      <c r="B181" s="223"/>
      <c r="C181" s="224"/>
      <c r="D181" s="225" t="s">
        <v>138</v>
      </c>
      <c r="E181" s="226" t="s">
        <v>19</v>
      </c>
      <c r="F181" s="227" t="s">
        <v>239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138</v>
      </c>
      <c r="AU181" s="233" t="s">
        <v>83</v>
      </c>
      <c r="AV181" s="13" t="s">
        <v>81</v>
      </c>
      <c r="AW181" s="13" t="s">
        <v>35</v>
      </c>
      <c r="AX181" s="13" t="s">
        <v>73</v>
      </c>
      <c r="AY181" s="233" t="s">
        <v>127</v>
      </c>
    </row>
    <row r="182" spans="1:51" s="13" customFormat="1" ht="12">
      <c r="A182" s="13"/>
      <c r="B182" s="223"/>
      <c r="C182" s="224"/>
      <c r="D182" s="225" t="s">
        <v>138</v>
      </c>
      <c r="E182" s="226" t="s">
        <v>19</v>
      </c>
      <c r="F182" s="227" t="s">
        <v>223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138</v>
      </c>
      <c r="AU182" s="233" t="s">
        <v>83</v>
      </c>
      <c r="AV182" s="13" t="s">
        <v>81</v>
      </c>
      <c r="AW182" s="13" t="s">
        <v>35</v>
      </c>
      <c r="AX182" s="13" t="s">
        <v>73</v>
      </c>
      <c r="AY182" s="233" t="s">
        <v>127</v>
      </c>
    </row>
    <row r="183" spans="1:51" s="14" customFormat="1" ht="12">
      <c r="A183" s="14"/>
      <c r="B183" s="234"/>
      <c r="C183" s="235"/>
      <c r="D183" s="225" t="s">
        <v>138</v>
      </c>
      <c r="E183" s="236" t="s">
        <v>19</v>
      </c>
      <c r="F183" s="237" t="s">
        <v>224</v>
      </c>
      <c r="G183" s="235"/>
      <c r="H183" s="238">
        <v>30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138</v>
      </c>
      <c r="AU183" s="244" t="s">
        <v>83</v>
      </c>
      <c r="AV183" s="14" t="s">
        <v>83</v>
      </c>
      <c r="AW183" s="14" t="s">
        <v>35</v>
      </c>
      <c r="AX183" s="14" t="s">
        <v>81</v>
      </c>
      <c r="AY183" s="244" t="s">
        <v>127</v>
      </c>
    </row>
    <row r="184" spans="1:65" s="2" customFormat="1" ht="24.15" customHeight="1">
      <c r="A184" s="39"/>
      <c r="B184" s="40"/>
      <c r="C184" s="205" t="s">
        <v>250</v>
      </c>
      <c r="D184" s="205" t="s">
        <v>129</v>
      </c>
      <c r="E184" s="206" t="s">
        <v>251</v>
      </c>
      <c r="F184" s="207" t="s">
        <v>252</v>
      </c>
      <c r="G184" s="208" t="s">
        <v>197</v>
      </c>
      <c r="H184" s="209">
        <v>30</v>
      </c>
      <c r="I184" s="210"/>
      <c r="J184" s="211">
        <f>ROUND(I184*H184,2)</f>
        <v>0</v>
      </c>
      <c r="K184" s="207" t="s">
        <v>133</v>
      </c>
      <c r="L184" s="45"/>
      <c r="M184" s="212" t="s">
        <v>19</v>
      </c>
      <c r="N184" s="213" t="s">
        <v>44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134</v>
      </c>
      <c r="AT184" s="216" t="s">
        <v>129</v>
      </c>
      <c r="AU184" s="216" t="s">
        <v>83</v>
      </c>
      <c r="AY184" s="18" t="s">
        <v>127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81</v>
      </c>
      <c r="BK184" s="217">
        <f>ROUND(I184*H184,2)</f>
        <v>0</v>
      </c>
      <c r="BL184" s="18" t="s">
        <v>134</v>
      </c>
      <c r="BM184" s="216" t="s">
        <v>253</v>
      </c>
    </row>
    <row r="185" spans="1:47" s="2" customFormat="1" ht="12">
      <c r="A185" s="39"/>
      <c r="B185" s="40"/>
      <c r="C185" s="41"/>
      <c r="D185" s="218" t="s">
        <v>136</v>
      </c>
      <c r="E185" s="41"/>
      <c r="F185" s="219" t="s">
        <v>254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136</v>
      </c>
      <c r="AU185" s="18" t="s">
        <v>83</v>
      </c>
    </row>
    <row r="186" spans="1:51" s="13" customFormat="1" ht="12">
      <c r="A186" s="13"/>
      <c r="B186" s="223"/>
      <c r="C186" s="224"/>
      <c r="D186" s="225" t="s">
        <v>138</v>
      </c>
      <c r="E186" s="226" t="s">
        <v>19</v>
      </c>
      <c r="F186" s="227" t="s">
        <v>160</v>
      </c>
      <c r="G186" s="224"/>
      <c r="H186" s="226" t="s">
        <v>19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138</v>
      </c>
      <c r="AU186" s="233" t="s">
        <v>83</v>
      </c>
      <c r="AV186" s="13" t="s">
        <v>81</v>
      </c>
      <c r="AW186" s="13" t="s">
        <v>35</v>
      </c>
      <c r="AX186" s="13" t="s">
        <v>73</v>
      </c>
      <c r="AY186" s="233" t="s">
        <v>127</v>
      </c>
    </row>
    <row r="187" spans="1:51" s="13" customFormat="1" ht="12">
      <c r="A187" s="13"/>
      <c r="B187" s="223"/>
      <c r="C187" s="224"/>
      <c r="D187" s="225" t="s">
        <v>138</v>
      </c>
      <c r="E187" s="226" t="s">
        <v>19</v>
      </c>
      <c r="F187" s="227" t="s">
        <v>239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138</v>
      </c>
      <c r="AU187" s="233" t="s">
        <v>83</v>
      </c>
      <c r="AV187" s="13" t="s">
        <v>81</v>
      </c>
      <c r="AW187" s="13" t="s">
        <v>35</v>
      </c>
      <c r="AX187" s="13" t="s">
        <v>73</v>
      </c>
      <c r="AY187" s="233" t="s">
        <v>127</v>
      </c>
    </row>
    <row r="188" spans="1:51" s="13" customFormat="1" ht="12">
      <c r="A188" s="13"/>
      <c r="B188" s="223"/>
      <c r="C188" s="224"/>
      <c r="D188" s="225" t="s">
        <v>138</v>
      </c>
      <c r="E188" s="226" t="s">
        <v>19</v>
      </c>
      <c r="F188" s="227" t="s">
        <v>223</v>
      </c>
      <c r="G188" s="224"/>
      <c r="H188" s="226" t="s">
        <v>19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138</v>
      </c>
      <c r="AU188" s="233" t="s">
        <v>83</v>
      </c>
      <c r="AV188" s="13" t="s">
        <v>81</v>
      </c>
      <c r="AW188" s="13" t="s">
        <v>35</v>
      </c>
      <c r="AX188" s="13" t="s">
        <v>73</v>
      </c>
      <c r="AY188" s="233" t="s">
        <v>127</v>
      </c>
    </row>
    <row r="189" spans="1:51" s="14" customFormat="1" ht="12">
      <c r="A189" s="14"/>
      <c r="B189" s="234"/>
      <c r="C189" s="235"/>
      <c r="D189" s="225" t="s">
        <v>138</v>
      </c>
      <c r="E189" s="236" t="s">
        <v>19</v>
      </c>
      <c r="F189" s="237" t="s">
        <v>224</v>
      </c>
      <c r="G189" s="235"/>
      <c r="H189" s="238">
        <v>30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138</v>
      </c>
      <c r="AU189" s="244" t="s">
        <v>83</v>
      </c>
      <c r="AV189" s="14" t="s">
        <v>83</v>
      </c>
      <c r="AW189" s="14" t="s">
        <v>35</v>
      </c>
      <c r="AX189" s="14" t="s">
        <v>81</v>
      </c>
      <c r="AY189" s="244" t="s">
        <v>127</v>
      </c>
    </row>
    <row r="190" spans="1:65" s="2" customFormat="1" ht="37.8" customHeight="1">
      <c r="A190" s="39"/>
      <c r="B190" s="40"/>
      <c r="C190" s="205" t="s">
        <v>255</v>
      </c>
      <c r="D190" s="205" t="s">
        <v>129</v>
      </c>
      <c r="E190" s="206" t="s">
        <v>256</v>
      </c>
      <c r="F190" s="207" t="s">
        <v>257</v>
      </c>
      <c r="G190" s="208" t="s">
        <v>197</v>
      </c>
      <c r="H190" s="209">
        <v>1703.36</v>
      </c>
      <c r="I190" s="210"/>
      <c r="J190" s="211">
        <f>ROUND(I190*H190,2)</f>
        <v>0</v>
      </c>
      <c r="K190" s="207" t="s">
        <v>133</v>
      </c>
      <c r="L190" s="45"/>
      <c r="M190" s="212" t="s">
        <v>19</v>
      </c>
      <c r="N190" s="213" t="s">
        <v>44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134</v>
      </c>
      <c r="AT190" s="216" t="s">
        <v>129</v>
      </c>
      <c r="AU190" s="216" t="s">
        <v>83</v>
      </c>
      <c r="AY190" s="18" t="s">
        <v>127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81</v>
      </c>
      <c r="BK190" s="217">
        <f>ROUND(I190*H190,2)</f>
        <v>0</v>
      </c>
      <c r="BL190" s="18" t="s">
        <v>134</v>
      </c>
      <c r="BM190" s="216" t="s">
        <v>258</v>
      </c>
    </row>
    <row r="191" spans="1:47" s="2" customFormat="1" ht="12">
      <c r="A191" s="39"/>
      <c r="B191" s="40"/>
      <c r="C191" s="41"/>
      <c r="D191" s="218" t="s">
        <v>136</v>
      </c>
      <c r="E191" s="41"/>
      <c r="F191" s="219" t="s">
        <v>259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136</v>
      </c>
      <c r="AU191" s="18" t="s">
        <v>83</v>
      </c>
    </row>
    <row r="192" spans="1:51" s="13" customFormat="1" ht="12">
      <c r="A192" s="13"/>
      <c r="B192" s="223"/>
      <c r="C192" s="224"/>
      <c r="D192" s="225" t="s">
        <v>138</v>
      </c>
      <c r="E192" s="226" t="s">
        <v>19</v>
      </c>
      <c r="F192" s="227" t="s">
        <v>230</v>
      </c>
      <c r="G192" s="224"/>
      <c r="H192" s="226" t="s">
        <v>19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138</v>
      </c>
      <c r="AU192" s="233" t="s">
        <v>83</v>
      </c>
      <c r="AV192" s="13" t="s">
        <v>81</v>
      </c>
      <c r="AW192" s="13" t="s">
        <v>35</v>
      </c>
      <c r="AX192" s="13" t="s">
        <v>73</v>
      </c>
      <c r="AY192" s="233" t="s">
        <v>127</v>
      </c>
    </row>
    <row r="193" spans="1:51" s="13" customFormat="1" ht="12">
      <c r="A193" s="13"/>
      <c r="B193" s="223"/>
      <c r="C193" s="224"/>
      <c r="D193" s="225" t="s">
        <v>138</v>
      </c>
      <c r="E193" s="226" t="s">
        <v>19</v>
      </c>
      <c r="F193" s="227" t="s">
        <v>260</v>
      </c>
      <c r="G193" s="224"/>
      <c r="H193" s="226" t="s">
        <v>19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138</v>
      </c>
      <c r="AU193" s="233" t="s">
        <v>83</v>
      </c>
      <c r="AV193" s="13" t="s">
        <v>81</v>
      </c>
      <c r="AW193" s="13" t="s">
        <v>35</v>
      </c>
      <c r="AX193" s="13" t="s">
        <v>73</v>
      </c>
      <c r="AY193" s="233" t="s">
        <v>127</v>
      </c>
    </row>
    <row r="194" spans="1:51" s="13" customFormat="1" ht="12">
      <c r="A194" s="13"/>
      <c r="B194" s="223"/>
      <c r="C194" s="224"/>
      <c r="D194" s="225" t="s">
        <v>138</v>
      </c>
      <c r="E194" s="226" t="s">
        <v>19</v>
      </c>
      <c r="F194" s="227" t="s">
        <v>261</v>
      </c>
      <c r="G194" s="224"/>
      <c r="H194" s="226" t="s">
        <v>19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138</v>
      </c>
      <c r="AU194" s="233" t="s">
        <v>83</v>
      </c>
      <c r="AV194" s="13" t="s">
        <v>81</v>
      </c>
      <c r="AW194" s="13" t="s">
        <v>35</v>
      </c>
      <c r="AX194" s="13" t="s">
        <v>73</v>
      </c>
      <c r="AY194" s="233" t="s">
        <v>127</v>
      </c>
    </row>
    <row r="195" spans="1:51" s="14" customFormat="1" ht="12">
      <c r="A195" s="14"/>
      <c r="B195" s="234"/>
      <c r="C195" s="235"/>
      <c r="D195" s="225" t="s">
        <v>138</v>
      </c>
      <c r="E195" s="236" t="s">
        <v>19</v>
      </c>
      <c r="F195" s="237" t="s">
        <v>262</v>
      </c>
      <c r="G195" s="235"/>
      <c r="H195" s="238">
        <v>813.5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138</v>
      </c>
      <c r="AU195" s="244" t="s">
        <v>83</v>
      </c>
      <c r="AV195" s="14" t="s">
        <v>83</v>
      </c>
      <c r="AW195" s="14" t="s">
        <v>35</v>
      </c>
      <c r="AX195" s="14" t="s">
        <v>73</v>
      </c>
      <c r="AY195" s="244" t="s">
        <v>127</v>
      </c>
    </row>
    <row r="196" spans="1:51" s="13" customFormat="1" ht="12">
      <c r="A196" s="13"/>
      <c r="B196" s="223"/>
      <c r="C196" s="224"/>
      <c r="D196" s="225" t="s">
        <v>138</v>
      </c>
      <c r="E196" s="226" t="s">
        <v>19</v>
      </c>
      <c r="F196" s="227" t="s">
        <v>263</v>
      </c>
      <c r="G196" s="224"/>
      <c r="H196" s="226" t="s">
        <v>19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138</v>
      </c>
      <c r="AU196" s="233" t="s">
        <v>83</v>
      </c>
      <c r="AV196" s="13" t="s">
        <v>81</v>
      </c>
      <c r="AW196" s="13" t="s">
        <v>35</v>
      </c>
      <c r="AX196" s="13" t="s">
        <v>73</v>
      </c>
      <c r="AY196" s="233" t="s">
        <v>127</v>
      </c>
    </row>
    <row r="197" spans="1:51" s="14" customFormat="1" ht="12">
      <c r="A197" s="14"/>
      <c r="B197" s="234"/>
      <c r="C197" s="235"/>
      <c r="D197" s="225" t="s">
        <v>138</v>
      </c>
      <c r="E197" s="236" t="s">
        <v>19</v>
      </c>
      <c r="F197" s="237" t="s">
        <v>264</v>
      </c>
      <c r="G197" s="235"/>
      <c r="H197" s="238">
        <v>30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138</v>
      </c>
      <c r="AU197" s="244" t="s">
        <v>83</v>
      </c>
      <c r="AV197" s="14" t="s">
        <v>83</v>
      </c>
      <c r="AW197" s="14" t="s">
        <v>35</v>
      </c>
      <c r="AX197" s="14" t="s">
        <v>73</v>
      </c>
      <c r="AY197" s="244" t="s">
        <v>127</v>
      </c>
    </row>
    <row r="198" spans="1:51" s="13" customFormat="1" ht="12">
      <c r="A198" s="13"/>
      <c r="B198" s="223"/>
      <c r="C198" s="224"/>
      <c r="D198" s="225" t="s">
        <v>138</v>
      </c>
      <c r="E198" s="226" t="s">
        <v>19</v>
      </c>
      <c r="F198" s="227" t="s">
        <v>265</v>
      </c>
      <c r="G198" s="224"/>
      <c r="H198" s="226" t="s">
        <v>19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138</v>
      </c>
      <c r="AU198" s="233" t="s">
        <v>83</v>
      </c>
      <c r="AV198" s="13" t="s">
        <v>81</v>
      </c>
      <c r="AW198" s="13" t="s">
        <v>35</v>
      </c>
      <c r="AX198" s="13" t="s">
        <v>73</v>
      </c>
      <c r="AY198" s="233" t="s">
        <v>127</v>
      </c>
    </row>
    <row r="199" spans="1:51" s="14" customFormat="1" ht="12">
      <c r="A199" s="14"/>
      <c r="B199" s="234"/>
      <c r="C199" s="235"/>
      <c r="D199" s="225" t="s">
        <v>138</v>
      </c>
      <c r="E199" s="236" t="s">
        <v>19</v>
      </c>
      <c r="F199" s="237" t="s">
        <v>266</v>
      </c>
      <c r="G199" s="235"/>
      <c r="H199" s="238">
        <v>23.18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138</v>
      </c>
      <c r="AU199" s="244" t="s">
        <v>83</v>
      </c>
      <c r="AV199" s="14" t="s">
        <v>83</v>
      </c>
      <c r="AW199" s="14" t="s">
        <v>35</v>
      </c>
      <c r="AX199" s="14" t="s">
        <v>73</v>
      </c>
      <c r="AY199" s="244" t="s">
        <v>127</v>
      </c>
    </row>
    <row r="200" spans="1:51" s="13" customFormat="1" ht="12">
      <c r="A200" s="13"/>
      <c r="B200" s="223"/>
      <c r="C200" s="224"/>
      <c r="D200" s="225" t="s">
        <v>138</v>
      </c>
      <c r="E200" s="226" t="s">
        <v>19</v>
      </c>
      <c r="F200" s="227" t="s">
        <v>267</v>
      </c>
      <c r="G200" s="224"/>
      <c r="H200" s="226" t="s">
        <v>19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138</v>
      </c>
      <c r="AU200" s="233" t="s">
        <v>83</v>
      </c>
      <c r="AV200" s="13" t="s">
        <v>81</v>
      </c>
      <c r="AW200" s="13" t="s">
        <v>35</v>
      </c>
      <c r="AX200" s="13" t="s">
        <v>73</v>
      </c>
      <c r="AY200" s="233" t="s">
        <v>127</v>
      </c>
    </row>
    <row r="201" spans="1:51" s="13" customFormat="1" ht="12">
      <c r="A201" s="13"/>
      <c r="B201" s="223"/>
      <c r="C201" s="224"/>
      <c r="D201" s="225" t="s">
        <v>138</v>
      </c>
      <c r="E201" s="226" t="s">
        <v>19</v>
      </c>
      <c r="F201" s="227" t="s">
        <v>268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138</v>
      </c>
      <c r="AU201" s="233" t="s">
        <v>83</v>
      </c>
      <c r="AV201" s="13" t="s">
        <v>81</v>
      </c>
      <c r="AW201" s="13" t="s">
        <v>35</v>
      </c>
      <c r="AX201" s="13" t="s">
        <v>73</v>
      </c>
      <c r="AY201" s="233" t="s">
        <v>127</v>
      </c>
    </row>
    <row r="202" spans="1:51" s="14" customFormat="1" ht="12">
      <c r="A202" s="14"/>
      <c r="B202" s="234"/>
      <c r="C202" s="235"/>
      <c r="D202" s="225" t="s">
        <v>138</v>
      </c>
      <c r="E202" s="236" t="s">
        <v>19</v>
      </c>
      <c r="F202" s="237" t="s">
        <v>269</v>
      </c>
      <c r="G202" s="235"/>
      <c r="H202" s="238">
        <v>20.7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138</v>
      </c>
      <c r="AU202" s="244" t="s">
        <v>83</v>
      </c>
      <c r="AV202" s="14" t="s">
        <v>83</v>
      </c>
      <c r="AW202" s="14" t="s">
        <v>35</v>
      </c>
      <c r="AX202" s="14" t="s">
        <v>73</v>
      </c>
      <c r="AY202" s="244" t="s">
        <v>127</v>
      </c>
    </row>
    <row r="203" spans="1:51" s="13" customFormat="1" ht="12">
      <c r="A203" s="13"/>
      <c r="B203" s="223"/>
      <c r="C203" s="224"/>
      <c r="D203" s="225" t="s">
        <v>138</v>
      </c>
      <c r="E203" s="226" t="s">
        <v>19</v>
      </c>
      <c r="F203" s="227" t="s">
        <v>270</v>
      </c>
      <c r="G203" s="224"/>
      <c r="H203" s="226" t="s">
        <v>19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138</v>
      </c>
      <c r="AU203" s="233" t="s">
        <v>83</v>
      </c>
      <c r="AV203" s="13" t="s">
        <v>81</v>
      </c>
      <c r="AW203" s="13" t="s">
        <v>35</v>
      </c>
      <c r="AX203" s="13" t="s">
        <v>73</v>
      </c>
      <c r="AY203" s="233" t="s">
        <v>127</v>
      </c>
    </row>
    <row r="204" spans="1:51" s="14" customFormat="1" ht="12">
      <c r="A204" s="14"/>
      <c r="B204" s="234"/>
      <c r="C204" s="235"/>
      <c r="D204" s="225" t="s">
        <v>138</v>
      </c>
      <c r="E204" s="236" t="s">
        <v>19</v>
      </c>
      <c r="F204" s="237" t="s">
        <v>266</v>
      </c>
      <c r="G204" s="235"/>
      <c r="H204" s="238">
        <v>23.18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138</v>
      </c>
      <c r="AU204" s="244" t="s">
        <v>83</v>
      </c>
      <c r="AV204" s="14" t="s">
        <v>83</v>
      </c>
      <c r="AW204" s="14" t="s">
        <v>35</v>
      </c>
      <c r="AX204" s="14" t="s">
        <v>73</v>
      </c>
      <c r="AY204" s="244" t="s">
        <v>127</v>
      </c>
    </row>
    <row r="205" spans="1:51" s="13" customFormat="1" ht="12">
      <c r="A205" s="13"/>
      <c r="B205" s="223"/>
      <c r="C205" s="224"/>
      <c r="D205" s="225" t="s">
        <v>138</v>
      </c>
      <c r="E205" s="226" t="s">
        <v>19</v>
      </c>
      <c r="F205" s="227" t="s">
        <v>271</v>
      </c>
      <c r="G205" s="224"/>
      <c r="H205" s="226" t="s">
        <v>19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138</v>
      </c>
      <c r="AU205" s="233" t="s">
        <v>83</v>
      </c>
      <c r="AV205" s="13" t="s">
        <v>81</v>
      </c>
      <c r="AW205" s="13" t="s">
        <v>35</v>
      </c>
      <c r="AX205" s="13" t="s">
        <v>73</v>
      </c>
      <c r="AY205" s="233" t="s">
        <v>127</v>
      </c>
    </row>
    <row r="206" spans="1:51" s="14" customFormat="1" ht="12">
      <c r="A206" s="14"/>
      <c r="B206" s="234"/>
      <c r="C206" s="235"/>
      <c r="D206" s="225" t="s">
        <v>138</v>
      </c>
      <c r="E206" s="236" t="s">
        <v>19</v>
      </c>
      <c r="F206" s="237" t="s">
        <v>272</v>
      </c>
      <c r="G206" s="235"/>
      <c r="H206" s="238">
        <v>792.8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138</v>
      </c>
      <c r="AU206" s="244" t="s">
        <v>83</v>
      </c>
      <c r="AV206" s="14" t="s">
        <v>83</v>
      </c>
      <c r="AW206" s="14" t="s">
        <v>35</v>
      </c>
      <c r="AX206" s="14" t="s">
        <v>73</v>
      </c>
      <c r="AY206" s="244" t="s">
        <v>127</v>
      </c>
    </row>
    <row r="207" spans="1:51" s="15" customFormat="1" ht="12">
      <c r="A207" s="15"/>
      <c r="B207" s="245"/>
      <c r="C207" s="246"/>
      <c r="D207" s="225" t="s">
        <v>138</v>
      </c>
      <c r="E207" s="247" t="s">
        <v>19</v>
      </c>
      <c r="F207" s="248" t="s">
        <v>154</v>
      </c>
      <c r="G207" s="246"/>
      <c r="H207" s="249">
        <v>1703.36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5" t="s">
        <v>138</v>
      </c>
      <c r="AU207" s="255" t="s">
        <v>83</v>
      </c>
      <c r="AV207" s="15" t="s">
        <v>134</v>
      </c>
      <c r="AW207" s="15" t="s">
        <v>35</v>
      </c>
      <c r="AX207" s="15" t="s">
        <v>81</v>
      </c>
      <c r="AY207" s="255" t="s">
        <v>127</v>
      </c>
    </row>
    <row r="208" spans="1:65" s="2" customFormat="1" ht="37.8" customHeight="1">
      <c r="A208" s="39"/>
      <c r="B208" s="40"/>
      <c r="C208" s="205" t="s">
        <v>273</v>
      </c>
      <c r="D208" s="205" t="s">
        <v>129</v>
      </c>
      <c r="E208" s="206" t="s">
        <v>274</v>
      </c>
      <c r="F208" s="207" t="s">
        <v>275</v>
      </c>
      <c r="G208" s="208" t="s">
        <v>197</v>
      </c>
      <c r="H208" s="209">
        <v>946.32</v>
      </c>
      <c r="I208" s="210"/>
      <c r="J208" s="211">
        <f>ROUND(I208*H208,2)</f>
        <v>0</v>
      </c>
      <c r="K208" s="207" t="s">
        <v>133</v>
      </c>
      <c r="L208" s="45"/>
      <c r="M208" s="212" t="s">
        <v>19</v>
      </c>
      <c r="N208" s="213" t="s">
        <v>44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134</v>
      </c>
      <c r="AT208" s="216" t="s">
        <v>129</v>
      </c>
      <c r="AU208" s="216" t="s">
        <v>83</v>
      </c>
      <c r="AY208" s="18" t="s">
        <v>127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81</v>
      </c>
      <c r="BK208" s="217">
        <f>ROUND(I208*H208,2)</f>
        <v>0</v>
      </c>
      <c r="BL208" s="18" t="s">
        <v>134</v>
      </c>
      <c r="BM208" s="216" t="s">
        <v>276</v>
      </c>
    </row>
    <row r="209" spans="1:47" s="2" customFormat="1" ht="12">
      <c r="A209" s="39"/>
      <c r="B209" s="40"/>
      <c r="C209" s="41"/>
      <c r="D209" s="218" t="s">
        <v>136</v>
      </c>
      <c r="E209" s="41"/>
      <c r="F209" s="219" t="s">
        <v>277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136</v>
      </c>
      <c r="AU209" s="18" t="s">
        <v>83</v>
      </c>
    </row>
    <row r="210" spans="1:51" s="13" customFormat="1" ht="12">
      <c r="A210" s="13"/>
      <c r="B210" s="223"/>
      <c r="C210" s="224"/>
      <c r="D210" s="225" t="s">
        <v>138</v>
      </c>
      <c r="E210" s="226" t="s">
        <v>19</v>
      </c>
      <c r="F210" s="227" t="s">
        <v>230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138</v>
      </c>
      <c r="AU210" s="233" t="s">
        <v>83</v>
      </c>
      <c r="AV210" s="13" t="s">
        <v>81</v>
      </c>
      <c r="AW210" s="13" t="s">
        <v>35</v>
      </c>
      <c r="AX210" s="13" t="s">
        <v>73</v>
      </c>
      <c r="AY210" s="233" t="s">
        <v>127</v>
      </c>
    </row>
    <row r="211" spans="1:51" s="13" customFormat="1" ht="12">
      <c r="A211" s="13"/>
      <c r="B211" s="223"/>
      <c r="C211" s="224"/>
      <c r="D211" s="225" t="s">
        <v>138</v>
      </c>
      <c r="E211" s="226" t="s">
        <v>19</v>
      </c>
      <c r="F211" s="227" t="s">
        <v>278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138</v>
      </c>
      <c r="AU211" s="233" t="s">
        <v>83</v>
      </c>
      <c r="AV211" s="13" t="s">
        <v>81</v>
      </c>
      <c r="AW211" s="13" t="s">
        <v>35</v>
      </c>
      <c r="AX211" s="13" t="s">
        <v>73</v>
      </c>
      <c r="AY211" s="233" t="s">
        <v>127</v>
      </c>
    </row>
    <row r="212" spans="1:51" s="13" customFormat="1" ht="12">
      <c r="A212" s="13"/>
      <c r="B212" s="223"/>
      <c r="C212" s="224"/>
      <c r="D212" s="225" t="s">
        <v>138</v>
      </c>
      <c r="E212" s="226" t="s">
        <v>19</v>
      </c>
      <c r="F212" s="227" t="s">
        <v>279</v>
      </c>
      <c r="G212" s="224"/>
      <c r="H212" s="226" t="s">
        <v>19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138</v>
      </c>
      <c r="AU212" s="233" t="s">
        <v>83</v>
      </c>
      <c r="AV212" s="13" t="s">
        <v>81</v>
      </c>
      <c r="AW212" s="13" t="s">
        <v>35</v>
      </c>
      <c r="AX212" s="13" t="s">
        <v>73</v>
      </c>
      <c r="AY212" s="233" t="s">
        <v>127</v>
      </c>
    </row>
    <row r="213" spans="1:51" s="14" customFormat="1" ht="12">
      <c r="A213" s="14"/>
      <c r="B213" s="234"/>
      <c r="C213" s="235"/>
      <c r="D213" s="225" t="s">
        <v>138</v>
      </c>
      <c r="E213" s="236" t="s">
        <v>19</v>
      </c>
      <c r="F213" s="237" t="s">
        <v>280</v>
      </c>
      <c r="G213" s="235"/>
      <c r="H213" s="238">
        <v>697.5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138</v>
      </c>
      <c r="AU213" s="244" t="s">
        <v>83</v>
      </c>
      <c r="AV213" s="14" t="s">
        <v>83</v>
      </c>
      <c r="AW213" s="14" t="s">
        <v>35</v>
      </c>
      <c r="AX213" s="14" t="s">
        <v>73</v>
      </c>
      <c r="AY213" s="244" t="s">
        <v>127</v>
      </c>
    </row>
    <row r="214" spans="1:51" s="13" customFormat="1" ht="12">
      <c r="A214" s="13"/>
      <c r="B214" s="223"/>
      <c r="C214" s="224"/>
      <c r="D214" s="225" t="s">
        <v>138</v>
      </c>
      <c r="E214" s="226" t="s">
        <v>19</v>
      </c>
      <c r="F214" s="227" t="s">
        <v>281</v>
      </c>
      <c r="G214" s="224"/>
      <c r="H214" s="226" t="s">
        <v>19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138</v>
      </c>
      <c r="AU214" s="233" t="s">
        <v>83</v>
      </c>
      <c r="AV214" s="13" t="s">
        <v>81</v>
      </c>
      <c r="AW214" s="13" t="s">
        <v>35</v>
      </c>
      <c r="AX214" s="13" t="s">
        <v>73</v>
      </c>
      <c r="AY214" s="233" t="s">
        <v>127</v>
      </c>
    </row>
    <row r="215" spans="1:51" s="14" customFormat="1" ht="12">
      <c r="A215" s="14"/>
      <c r="B215" s="234"/>
      <c r="C215" s="235"/>
      <c r="D215" s="225" t="s">
        <v>138</v>
      </c>
      <c r="E215" s="236" t="s">
        <v>19</v>
      </c>
      <c r="F215" s="237" t="s">
        <v>233</v>
      </c>
      <c r="G215" s="235"/>
      <c r="H215" s="238">
        <v>242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138</v>
      </c>
      <c r="AU215" s="244" t="s">
        <v>83</v>
      </c>
      <c r="AV215" s="14" t="s">
        <v>83</v>
      </c>
      <c r="AW215" s="14" t="s">
        <v>35</v>
      </c>
      <c r="AX215" s="14" t="s">
        <v>73</v>
      </c>
      <c r="AY215" s="244" t="s">
        <v>127</v>
      </c>
    </row>
    <row r="216" spans="1:51" s="13" customFormat="1" ht="12">
      <c r="A216" s="13"/>
      <c r="B216" s="223"/>
      <c r="C216" s="224"/>
      <c r="D216" s="225" t="s">
        <v>138</v>
      </c>
      <c r="E216" s="226" t="s">
        <v>19</v>
      </c>
      <c r="F216" s="227" t="s">
        <v>282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138</v>
      </c>
      <c r="AU216" s="233" t="s">
        <v>83</v>
      </c>
      <c r="AV216" s="13" t="s">
        <v>81</v>
      </c>
      <c r="AW216" s="13" t="s">
        <v>35</v>
      </c>
      <c r="AX216" s="13" t="s">
        <v>73</v>
      </c>
      <c r="AY216" s="233" t="s">
        <v>127</v>
      </c>
    </row>
    <row r="217" spans="1:51" s="14" customFormat="1" ht="12">
      <c r="A217" s="14"/>
      <c r="B217" s="234"/>
      <c r="C217" s="235"/>
      <c r="D217" s="225" t="s">
        <v>138</v>
      </c>
      <c r="E217" s="236" t="s">
        <v>19</v>
      </c>
      <c r="F217" s="237" t="s">
        <v>283</v>
      </c>
      <c r="G217" s="235"/>
      <c r="H217" s="238">
        <v>6.82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138</v>
      </c>
      <c r="AU217" s="244" t="s">
        <v>83</v>
      </c>
      <c r="AV217" s="14" t="s">
        <v>83</v>
      </c>
      <c r="AW217" s="14" t="s">
        <v>35</v>
      </c>
      <c r="AX217" s="14" t="s">
        <v>73</v>
      </c>
      <c r="AY217" s="244" t="s">
        <v>127</v>
      </c>
    </row>
    <row r="218" spans="1:51" s="15" customFormat="1" ht="12">
      <c r="A218" s="15"/>
      <c r="B218" s="245"/>
      <c r="C218" s="246"/>
      <c r="D218" s="225" t="s">
        <v>138</v>
      </c>
      <c r="E218" s="247" t="s">
        <v>19</v>
      </c>
      <c r="F218" s="248" t="s">
        <v>154</v>
      </c>
      <c r="G218" s="246"/>
      <c r="H218" s="249">
        <v>946.32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5" t="s">
        <v>138</v>
      </c>
      <c r="AU218" s="255" t="s">
        <v>83</v>
      </c>
      <c r="AV218" s="15" t="s">
        <v>134</v>
      </c>
      <c r="AW218" s="15" t="s">
        <v>35</v>
      </c>
      <c r="AX218" s="15" t="s">
        <v>81</v>
      </c>
      <c r="AY218" s="255" t="s">
        <v>127</v>
      </c>
    </row>
    <row r="219" spans="1:65" s="2" customFormat="1" ht="24.15" customHeight="1">
      <c r="A219" s="39"/>
      <c r="B219" s="40"/>
      <c r="C219" s="205" t="s">
        <v>284</v>
      </c>
      <c r="D219" s="205" t="s">
        <v>129</v>
      </c>
      <c r="E219" s="206" t="s">
        <v>285</v>
      </c>
      <c r="F219" s="207" t="s">
        <v>286</v>
      </c>
      <c r="G219" s="208" t="s">
        <v>197</v>
      </c>
      <c r="H219" s="209">
        <v>836.68</v>
      </c>
      <c r="I219" s="210"/>
      <c r="J219" s="211">
        <f>ROUND(I219*H219,2)</f>
        <v>0</v>
      </c>
      <c r="K219" s="207" t="s">
        <v>133</v>
      </c>
      <c r="L219" s="45"/>
      <c r="M219" s="212" t="s">
        <v>19</v>
      </c>
      <c r="N219" s="213" t="s">
        <v>44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134</v>
      </c>
      <c r="AT219" s="216" t="s">
        <v>129</v>
      </c>
      <c r="AU219" s="216" t="s">
        <v>83</v>
      </c>
      <c r="AY219" s="18" t="s">
        <v>127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81</v>
      </c>
      <c r="BK219" s="217">
        <f>ROUND(I219*H219,2)</f>
        <v>0</v>
      </c>
      <c r="BL219" s="18" t="s">
        <v>134</v>
      </c>
      <c r="BM219" s="216" t="s">
        <v>287</v>
      </c>
    </row>
    <row r="220" spans="1:47" s="2" customFormat="1" ht="12">
      <c r="A220" s="39"/>
      <c r="B220" s="40"/>
      <c r="C220" s="41"/>
      <c r="D220" s="218" t="s">
        <v>136</v>
      </c>
      <c r="E220" s="41"/>
      <c r="F220" s="219" t="s">
        <v>288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136</v>
      </c>
      <c r="AU220" s="18" t="s">
        <v>83</v>
      </c>
    </row>
    <row r="221" spans="1:51" s="13" customFormat="1" ht="12">
      <c r="A221" s="13"/>
      <c r="B221" s="223"/>
      <c r="C221" s="224"/>
      <c r="D221" s="225" t="s">
        <v>138</v>
      </c>
      <c r="E221" s="226" t="s">
        <v>19</v>
      </c>
      <c r="F221" s="227" t="s">
        <v>230</v>
      </c>
      <c r="G221" s="224"/>
      <c r="H221" s="226" t="s">
        <v>19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138</v>
      </c>
      <c r="AU221" s="233" t="s">
        <v>83</v>
      </c>
      <c r="AV221" s="13" t="s">
        <v>81</v>
      </c>
      <c r="AW221" s="13" t="s">
        <v>35</v>
      </c>
      <c r="AX221" s="13" t="s">
        <v>73</v>
      </c>
      <c r="AY221" s="233" t="s">
        <v>127</v>
      </c>
    </row>
    <row r="222" spans="1:51" s="13" customFormat="1" ht="12">
      <c r="A222" s="13"/>
      <c r="B222" s="223"/>
      <c r="C222" s="224"/>
      <c r="D222" s="225" t="s">
        <v>138</v>
      </c>
      <c r="E222" s="226" t="s">
        <v>19</v>
      </c>
      <c r="F222" s="227" t="s">
        <v>289</v>
      </c>
      <c r="G222" s="224"/>
      <c r="H222" s="226" t="s">
        <v>19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138</v>
      </c>
      <c r="AU222" s="233" t="s">
        <v>83</v>
      </c>
      <c r="AV222" s="13" t="s">
        <v>81</v>
      </c>
      <c r="AW222" s="13" t="s">
        <v>35</v>
      </c>
      <c r="AX222" s="13" t="s">
        <v>73</v>
      </c>
      <c r="AY222" s="233" t="s">
        <v>127</v>
      </c>
    </row>
    <row r="223" spans="1:51" s="13" customFormat="1" ht="12">
      <c r="A223" s="13"/>
      <c r="B223" s="223"/>
      <c r="C223" s="224"/>
      <c r="D223" s="225" t="s">
        <v>138</v>
      </c>
      <c r="E223" s="226" t="s">
        <v>19</v>
      </c>
      <c r="F223" s="227" t="s">
        <v>290</v>
      </c>
      <c r="G223" s="224"/>
      <c r="H223" s="226" t="s">
        <v>19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138</v>
      </c>
      <c r="AU223" s="233" t="s">
        <v>83</v>
      </c>
      <c r="AV223" s="13" t="s">
        <v>81</v>
      </c>
      <c r="AW223" s="13" t="s">
        <v>35</v>
      </c>
      <c r="AX223" s="13" t="s">
        <v>73</v>
      </c>
      <c r="AY223" s="233" t="s">
        <v>127</v>
      </c>
    </row>
    <row r="224" spans="1:51" s="14" customFormat="1" ht="12">
      <c r="A224" s="14"/>
      <c r="B224" s="234"/>
      <c r="C224" s="235"/>
      <c r="D224" s="225" t="s">
        <v>138</v>
      </c>
      <c r="E224" s="236" t="s">
        <v>19</v>
      </c>
      <c r="F224" s="237" t="s">
        <v>269</v>
      </c>
      <c r="G224" s="235"/>
      <c r="H224" s="238">
        <v>20.7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138</v>
      </c>
      <c r="AU224" s="244" t="s">
        <v>83</v>
      </c>
      <c r="AV224" s="14" t="s">
        <v>83</v>
      </c>
      <c r="AW224" s="14" t="s">
        <v>35</v>
      </c>
      <c r="AX224" s="14" t="s">
        <v>73</v>
      </c>
      <c r="AY224" s="244" t="s">
        <v>127</v>
      </c>
    </row>
    <row r="225" spans="1:51" s="13" customFormat="1" ht="12">
      <c r="A225" s="13"/>
      <c r="B225" s="223"/>
      <c r="C225" s="224"/>
      <c r="D225" s="225" t="s">
        <v>138</v>
      </c>
      <c r="E225" s="226" t="s">
        <v>19</v>
      </c>
      <c r="F225" s="227" t="s">
        <v>291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138</v>
      </c>
      <c r="AU225" s="233" t="s">
        <v>83</v>
      </c>
      <c r="AV225" s="13" t="s">
        <v>81</v>
      </c>
      <c r="AW225" s="13" t="s">
        <v>35</v>
      </c>
      <c r="AX225" s="13" t="s">
        <v>73</v>
      </c>
      <c r="AY225" s="233" t="s">
        <v>127</v>
      </c>
    </row>
    <row r="226" spans="1:51" s="14" customFormat="1" ht="12">
      <c r="A226" s="14"/>
      <c r="B226" s="234"/>
      <c r="C226" s="235"/>
      <c r="D226" s="225" t="s">
        <v>138</v>
      </c>
      <c r="E226" s="236" t="s">
        <v>19</v>
      </c>
      <c r="F226" s="237" t="s">
        <v>266</v>
      </c>
      <c r="G226" s="235"/>
      <c r="H226" s="238">
        <v>23.18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138</v>
      </c>
      <c r="AU226" s="244" t="s">
        <v>83</v>
      </c>
      <c r="AV226" s="14" t="s">
        <v>83</v>
      </c>
      <c r="AW226" s="14" t="s">
        <v>35</v>
      </c>
      <c r="AX226" s="14" t="s">
        <v>73</v>
      </c>
      <c r="AY226" s="244" t="s">
        <v>127</v>
      </c>
    </row>
    <row r="227" spans="1:51" s="13" customFormat="1" ht="12">
      <c r="A227" s="13"/>
      <c r="B227" s="223"/>
      <c r="C227" s="224"/>
      <c r="D227" s="225" t="s">
        <v>138</v>
      </c>
      <c r="E227" s="226" t="s">
        <v>19</v>
      </c>
      <c r="F227" s="227" t="s">
        <v>292</v>
      </c>
      <c r="G227" s="224"/>
      <c r="H227" s="226" t="s">
        <v>19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138</v>
      </c>
      <c r="AU227" s="233" t="s">
        <v>83</v>
      </c>
      <c r="AV227" s="13" t="s">
        <v>81</v>
      </c>
      <c r="AW227" s="13" t="s">
        <v>35</v>
      </c>
      <c r="AX227" s="13" t="s">
        <v>73</v>
      </c>
      <c r="AY227" s="233" t="s">
        <v>127</v>
      </c>
    </row>
    <row r="228" spans="1:51" s="13" customFormat="1" ht="12">
      <c r="A228" s="13"/>
      <c r="B228" s="223"/>
      <c r="C228" s="224"/>
      <c r="D228" s="225" t="s">
        <v>138</v>
      </c>
      <c r="E228" s="226" t="s">
        <v>19</v>
      </c>
      <c r="F228" s="227" t="s">
        <v>271</v>
      </c>
      <c r="G228" s="224"/>
      <c r="H228" s="226" t="s">
        <v>19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138</v>
      </c>
      <c r="AU228" s="233" t="s">
        <v>83</v>
      </c>
      <c r="AV228" s="13" t="s">
        <v>81</v>
      </c>
      <c r="AW228" s="13" t="s">
        <v>35</v>
      </c>
      <c r="AX228" s="13" t="s">
        <v>73</v>
      </c>
      <c r="AY228" s="233" t="s">
        <v>127</v>
      </c>
    </row>
    <row r="229" spans="1:51" s="14" customFormat="1" ht="12">
      <c r="A229" s="14"/>
      <c r="B229" s="234"/>
      <c r="C229" s="235"/>
      <c r="D229" s="225" t="s">
        <v>138</v>
      </c>
      <c r="E229" s="236" t="s">
        <v>19</v>
      </c>
      <c r="F229" s="237" t="s">
        <v>272</v>
      </c>
      <c r="G229" s="235"/>
      <c r="H229" s="238">
        <v>792.8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138</v>
      </c>
      <c r="AU229" s="244" t="s">
        <v>83</v>
      </c>
      <c r="AV229" s="14" t="s">
        <v>83</v>
      </c>
      <c r="AW229" s="14" t="s">
        <v>35</v>
      </c>
      <c r="AX229" s="14" t="s">
        <v>73</v>
      </c>
      <c r="AY229" s="244" t="s">
        <v>127</v>
      </c>
    </row>
    <row r="230" spans="1:51" s="15" customFormat="1" ht="12">
      <c r="A230" s="15"/>
      <c r="B230" s="245"/>
      <c r="C230" s="246"/>
      <c r="D230" s="225" t="s">
        <v>138</v>
      </c>
      <c r="E230" s="247" t="s">
        <v>19</v>
      </c>
      <c r="F230" s="248" t="s">
        <v>154</v>
      </c>
      <c r="G230" s="246"/>
      <c r="H230" s="249">
        <v>836.68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5" t="s">
        <v>138</v>
      </c>
      <c r="AU230" s="255" t="s">
        <v>83</v>
      </c>
      <c r="AV230" s="15" t="s">
        <v>134</v>
      </c>
      <c r="AW230" s="15" t="s">
        <v>35</v>
      </c>
      <c r="AX230" s="15" t="s">
        <v>81</v>
      </c>
      <c r="AY230" s="255" t="s">
        <v>127</v>
      </c>
    </row>
    <row r="231" spans="1:65" s="2" customFormat="1" ht="24.15" customHeight="1">
      <c r="A231" s="39"/>
      <c r="B231" s="40"/>
      <c r="C231" s="205" t="s">
        <v>293</v>
      </c>
      <c r="D231" s="205" t="s">
        <v>129</v>
      </c>
      <c r="E231" s="206" t="s">
        <v>294</v>
      </c>
      <c r="F231" s="207" t="s">
        <v>295</v>
      </c>
      <c r="G231" s="208" t="s">
        <v>197</v>
      </c>
      <c r="H231" s="209">
        <v>23.18</v>
      </c>
      <c r="I231" s="210"/>
      <c r="J231" s="211">
        <f>ROUND(I231*H231,2)</f>
        <v>0</v>
      </c>
      <c r="K231" s="207" t="s">
        <v>133</v>
      </c>
      <c r="L231" s="45"/>
      <c r="M231" s="212" t="s">
        <v>19</v>
      </c>
      <c r="N231" s="213" t="s">
        <v>44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134</v>
      </c>
      <c r="AT231" s="216" t="s">
        <v>129</v>
      </c>
      <c r="AU231" s="216" t="s">
        <v>83</v>
      </c>
      <c r="AY231" s="18" t="s">
        <v>127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81</v>
      </c>
      <c r="BK231" s="217">
        <f>ROUND(I231*H231,2)</f>
        <v>0</v>
      </c>
      <c r="BL231" s="18" t="s">
        <v>134</v>
      </c>
      <c r="BM231" s="216" t="s">
        <v>296</v>
      </c>
    </row>
    <row r="232" spans="1:47" s="2" customFormat="1" ht="12">
      <c r="A232" s="39"/>
      <c r="B232" s="40"/>
      <c r="C232" s="41"/>
      <c r="D232" s="218" t="s">
        <v>136</v>
      </c>
      <c r="E232" s="41"/>
      <c r="F232" s="219" t="s">
        <v>297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136</v>
      </c>
      <c r="AU232" s="18" t="s">
        <v>83</v>
      </c>
    </row>
    <row r="233" spans="1:51" s="13" customFormat="1" ht="12">
      <c r="A233" s="13"/>
      <c r="B233" s="223"/>
      <c r="C233" s="224"/>
      <c r="D233" s="225" t="s">
        <v>138</v>
      </c>
      <c r="E233" s="226" t="s">
        <v>19</v>
      </c>
      <c r="F233" s="227" t="s">
        <v>160</v>
      </c>
      <c r="G233" s="224"/>
      <c r="H233" s="226" t="s">
        <v>19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138</v>
      </c>
      <c r="AU233" s="233" t="s">
        <v>83</v>
      </c>
      <c r="AV233" s="13" t="s">
        <v>81</v>
      </c>
      <c r="AW233" s="13" t="s">
        <v>35</v>
      </c>
      <c r="AX233" s="13" t="s">
        <v>73</v>
      </c>
      <c r="AY233" s="233" t="s">
        <v>127</v>
      </c>
    </row>
    <row r="234" spans="1:51" s="13" customFormat="1" ht="12">
      <c r="A234" s="13"/>
      <c r="B234" s="223"/>
      <c r="C234" s="224"/>
      <c r="D234" s="225" t="s">
        <v>138</v>
      </c>
      <c r="E234" s="226" t="s">
        <v>19</v>
      </c>
      <c r="F234" s="227" t="s">
        <v>298</v>
      </c>
      <c r="G234" s="224"/>
      <c r="H234" s="226" t="s">
        <v>19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138</v>
      </c>
      <c r="AU234" s="233" t="s">
        <v>83</v>
      </c>
      <c r="AV234" s="13" t="s">
        <v>81</v>
      </c>
      <c r="AW234" s="13" t="s">
        <v>35</v>
      </c>
      <c r="AX234" s="13" t="s">
        <v>73</v>
      </c>
      <c r="AY234" s="233" t="s">
        <v>127</v>
      </c>
    </row>
    <row r="235" spans="1:51" s="13" customFormat="1" ht="12">
      <c r="A235" s="13"/>
      <c r="B235" s="223"/>
      <c r="C235" s="224"/>
      <c r="D235" s="225" t="s">
        <v>138</v>
      </c>
      <c r="E235" s="226" t="s">
        <v>19</v>
      </c>
      <c r="F235" s="227" t="s">
        <v>299</v>
      </c>
      <c r="G235" s="224"/>
      <c r="H235" s="226" t="s">
        <v>19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138</v>
      </c>
      <c r="AU235" s="233" t="s">
        <v>83</v>
      </c>
      <c r="AV235" s="13" t="s">
        <v>81</v>
      </c>
      <c r="AW235" s="13" t="s">
        <v>35</v>
      </c>
      <c r="AX235" s="13" t="s">
        <v>73</v>
      </c>
      <c r="AY235" s="233" t="s">
        <v>127</v>
      </c>
    </row>
    <row r="236" spans="1:51" s="14" customFormat="1" ht="12">
      <c r="A236" s="14"/>
      <c r="B236" s="234"/>
      <c r="C236" s="235"/>
      <c r="D236" s="225" t="s">
        <v>138</v>
      </c>
      <c r="E236" s="236" t="s">
        <v>19</v>
      </c>
      <c r="F236" s="237" t="s">
        <v>300</v>
      </c>
      <c r="G236" s="235"/>
      <c r="H236" s="238">
        <v>23.18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138</v>
      </c>
      <c r="AU236" s="244" t="s">
        <v>83</v>
      </c>
      <c r="AV236" s="14" t="s">
        <v>83</v>
      </c>
      <c r="AW236" s="14" t="s">
        <v>35</v>
      </c>
      <c r="AX236" s="14" t="s">
        <v>81</v>
      </c>
      <c r="AY236" s="244" t="s">
        <v>127</v>
      </c>
    </row>
    <row r="237" spans="1:65" s="2" customFormat="1" ht="24.15" customHeight="1">
      <c r="A237" s="39"/>
      <c r="B237" s="40"/>
      <c r="C237" s="205" t="s">
        <v>7</v>
      </c>
      <c r="D237" s="205" t="s">
        <v>129</v>
      </c>
      <c r="E237" s="206" t="s">
        <v>301</v>
      </c>
      <c r="F237" s="207" t="s">
        <v>302</v>
      </c>
      <c r="G237" s="208" t="s">
        <v>132</v>
      </c>
      <c r="H237" s="209">
        <v>7928</v>
      </c>
      <c r="I237" s="210"/>
      <c r="J237" s="211">
        <f>ROUND(I237*H237,2)</f>
        <v>0</v>
      </c>
      <c r="K237" s="207" t="s">
        <v>133</v>
      </c>
      <c r="L237" s="45"/>
      <c r="M237" s="212" t="s">
        <v>19</v>
      </c>
      <c r="N237" s="213" t="s">
        <v>44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134</v>
      </c>
      <c r="AT237" s="216" t="s">
        <v>129</v>
      </c>
      <c r="AU237" s="216" t="s">
        <v>83</v>
      </c>
      <c r="AY237" s="18" t="s">
        <v>127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81</v>
      </c>
      <c r="BK237" s="217">
        <f>ROUND(I237*H237,2)</f>
        <v>0</v>
      </c>
      <c r="BL237" s="18" t="s">
        <v>134</v>
      </c>
      <c r="BM237" s="216" t="s">
        <v>303</v>
      </c>
    </row>
    <row r="238" spans="1:47" s="2" customFormat="1" ht="12">
      <c r="A238" s="39"/>
      <c r="B238" s="40"/>
      <c r="C238" s="41"/>
      <c r="D238" s="218" t="s">
        <v>136</v>
      </c>
      <c r="E238" s="41"/>
      <c r="F238" s="219" t="s">
        <v>304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136</v>
      </c>
      <c r="AU238" s="18" t="s">
        <v>83</v>
      </c>
    </row>
    <row r="239" spans="1:51" s="13" customFormat="1" ht="12">
      <c r="A239" s="13"/>
      <c r="B239" s="223"/>
      <c r="C239" s="224"/>
      <c r="D239" s="225" t="s">
        <v>138</v>
      </c>
      <c r="E239" s="226" t="s">
        <v>19</v>
      </c>
      <c r="F239" s="227" t="s">
        <v>305</v>
      </c>
      <c r="G239" s="224"/>
      <c r="H239" s="226" t="s">
        <v>19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138</v>
      </c>
      <c r="AU239" s="233" t="s">
        <v>83</v>
      </c>
      <c r="AV239" s="13" t="s">
        <v>81</v>
      </c>
      <c r="AW239" s="13" t="s">
        <v>35</v>
      </c>
      <c r="AX239" s="13" t="s">
        <v>73</v>
      </c>
      <c r="AY239" s="233" t="s">
        <v>127</v>
      </c>
    </row>
    <row r="240" spans="1:51" s="14" customFormat="1" ht="12">
      <c r="A240" s="14"/>
      <c r="B240" s="234"/>
      <c r="C240" s="235"/>
      <c r="D240" s="225" t="s">
        <v>138</v>
      </c>
      <c r="E240" s="236" t="s">
        <v>19</v>
      </c>
      <c r="F240" s="237" t="s">
        <v>306</v>
      </c>
      <c r="G240" s="235"/>
      <c r="H240" s="238">
        <v>7928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138</v>
      </c>
      <c r="AU240" s="244" t="s">
        <v>83</v>
      </c>
      <c r="AV240" s="14" t="s">
        <v>83</v>
      </c>
      <c r="AW240" s="14" t="s">
        <v>35</v>
      </c>
      <c r="AX240" s="14" t="s">
        <v>81</v>
      </c>
      <c r="AY240" s="244" t="s">
        <v>127</v>
      </c>
    </row>
    <row r="241" spans="1:65" s="2" customFormat="1" ht="24.15" customHeight="1">
      <c r="A241" s="39"/>
      <c r="B241" s="40"/>
      <c r="C241" s="205" t="s">
        <v>307</v>
      </c>
      <c r="D241" s="205" t="s">
        <v>129</v>
      </c>
      <c r="E241" s="206" t="s">
        <v>308</v>
      </c>
      <c r="F241" s="207" t="s">
        <v>309</v>
      </c>
      <c r="G241" s="208" t="s">
        <v>132</v>
      </c>
      <c r="H241" s="209">
        <v>207</v>
      </c>
      <c r="I241" s="210"/>
      <c r="J241" s="211">
        <f>ROUND(I241*H241,2)</f>
        <v>0</v>
      </c>
      <c r="K241" s="207" t="s">
        <v>133</v>
      </c>
      <c r="L241" s="45"/>
      <c r="M241" s="212" t="s">
        <v>19</v>
      </c>
      <c r="N241" s="213" t="s">
        <v>44</v>
      </c>
      <c r="O241" s="85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134</v>
      </c>
      <c r="AT241" s="216" t="s">
        <v>129</v>
      </c>
      <c r="AU241" s="216" t="s">
        <v>83</v>
      </c>
      <c r="AY241" s="18" t="s">
        <v>127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81</v>
      </c>
      <c r="BK241" s="217">
        <f>ROUND(I241*H241,2)</f>
        <v>0</v>
      </c>
      <c r="BL241" s="18" t="s">
        <v>134</v>
      </c>
      <c r="BM241" s="216" t="s">
        <v>310</v>
      </c>
    </row>
    <row r="242" spans="1:47" s="2" customFormat="1" ht="12">
      <c r="A242" s="39"/>
      <c r="B242" s="40"/>
      <c r="C242" s="41"/>
      <c r="D242" s="218" t="s">
        <v>136</v>
      </c>
      <c r="E242" s="41"/>
      <c r="F242" s="219" t="s">
        <v>311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136</v>
      </c>
      <c r="AU242" s="18" t="s">
        <v>83</v>
      </c>
    </row>
    <row r="243" spans="1:51" s="13" customFormat="1" ht="12">
      <c r="A243" s="13"/>
      <c r="B243" s="223"/>
      <c r="C243" s="224"/>
      <c r="D243" s="225" t="s">
        <v>138</v>
      </c>
      <c r="E243" s="226" t="s">
        <v>19</v>
      </c>
      <c r="F243" s="227" t="s">
        <v>312</v>
      </c>
      <c r="G243" s="224"/>
      <c r="H243" s="226" t="s">
        <v>19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138</v>
      </c>
      <c r="AU243" s="233" t="s">
        <v>83</v>
      </c>
      <c r="AV243" s="13" t="s">
        <v>81</v>
      </c>
      <c r="AW243" s="13" t="s">
        <v>35</v>
      </c>
      <c r="AX243" s="13" t="s">
        <v>73</v>
      </c>
      <c r="AY243" s="233" t="s">
        <v>127</v>
      </c>
    </row>
    <row r="244" spans="1:51" s="13" customFormat="1" ht="12">
      <c r="A244" s="13"/>
      <c r="B244" s="223"/>
      <c r="C244" s="224"/>
      <c r="D244" s="225" t="s">
        <v>138</v>
      </c>
      <c r="E244" s="226" t="s">
        <v>19</v>
      </c>
      <c r="F244" s="227" t="s">
        <v>141</v>
      </c>
      <c r="G244" s="224"/>
      <c r="H244" s="226" t="s">
        <v>19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138</v>
      </c>
      <c r="AU244" s="233" t="s">
        <v>83</v>
      </c>
      <c r="AV244" s="13" t="s">
        <v>81</v>
      </c>
      <c r="AW244" s="13" t="s">
        <v>35</v>
      </c>
      <c r="AX244" s="13" t="s">
        <v>73</v>
      </c>
      <c r="AY244" s="233" t="s">
        <v>127</v>
      </c>
    </row>
    <row r="245" spans="1:51" s="14" customFormat="1" ht="12">
      <c r="A245" s="14"/>
      <c r="B245" s="234"/>
      <c r="C245" s="235"/>
      <c r="D245" s="225" t="s">
        <v>138</v>
      </c>
      <c r="E245" s="236" t="s">
        <v>19</v>
      </c>
      <c r="F245" s="237" t="s">
        <v>313</v>
      </c>
      <c r="G245" s="235"/>
      <c r="H245" s="238">
        <v>207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138</v>
      </c>
      <c r="AU245" s="244" t="s">
        <v>83</v>
      </c>
      <c r="AV245" s="14" t="s">
        <v>83</v>
      </c>
      <c r="AW245" s="14" t="s">
        <v>35</v>
      </c>
      <c r="AX245" s="14" t="s">
        <v>81</v>
      </c>
      <c r="AY245" s="244" t="s">
        <v>127</v>
      </c>
    </row>
    <row r="246" spans="1:65" s="2" customFormat="1" ht="16.5" customHeight="1">
      <c r="A246" s="39"/>
      <c r="B246" s="40"/>
      <c r="C246" s="256" t="s">
        <v>314</v>
      </c>
      <c r="D246" s="256" t="s">
        <v>315</v>
      </c>
      <c r="E246" s="257" t="s">
        <v>316</v>
      </c>
      <c r="F246" s="258" t="s">
        <v>317</v>
      </c>
      <c r="G246" s="259" t="s">
        <v>318</v>
      </c>
      <c r="H246" s="260">
        <v>6.21</v>
      </c>
      <c r="I246" s="261"/>
      <c r="J246" s="262">
        <f>ROUND(I246*H246,2)</f>
        <v>0</v>
      </c>
      <c r="K246" s="258" t="s">
        <v>133</v>
      </c>
      <c r="L246" s="263"/>
      <c r="M246" s="264" t="s">
        <v>19</v>
      </c>
      <c r="N246" s="265" t="s">
        <v>44</v>
      </c>
      <c r="O246" s="85"/>
      <c r="P246" s="214">
        <f>O246*H246</f>
        <v>0</v>
      </c>
      <c r="Q246" s="214">
        <v>0.001</v>
      </c>
      <c r="R246" s="214">
        <f>Q246*H246</f>
        <v>0.00621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194</v>
      </c>
      <c r="AT246" s="216" t="s">
        <v>315</v>
      </c>
      <c r="AU246" s="216" t="s">
        <v>83</v>
      </c>
      <c r="AY246" s="18" t="s">
        <v>127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81</v>
      </c>
      <c r="BK246" s="217">
        <f>ROUND(I246*H246,2)</f>
        <v>0</v>
      </c>
      <c r="BL246" s="18" t="s">
        <v>134</v>
      </c>
      <c r="BM246" s="216" t="s">
        <v>319</v>
      </c>
    </row>
    <row r="247" spans="1:51" s="14" customFormat="1" ht="12">
      <c r="A247" s="14"/>
      <c r="B247" s="234"/>
      <c r="C247" s="235"/>
      <c r="D247" s="225" t="s">
        <v>138</v>
      </c>
      <c r="E247" s="236" t="s">
        <v>19</v>
      </c>
      <c r="F247" s="237" t="s">
        <v>320</v>
      </c>
      <c r="G247" s="235"/>
      <c r="H247" s="238">
        <v>6.21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138</v>
      </c>
      <c r="AU247" s="244" t="s">
        <v>83</v>
      </c>
      <c r="AV247" s="14" t="s">
        <v>83</v>
      </c>
      <c r="AW247" s="14" t="s">
        <v>35</v>
      </c>
      <c r="AX247" s="14" t="s">
        <v>81</v>
      </c>
      <c r="AY247" s="244" t="s">
        <v>127</v>
      </c>
    </row>
    <row r="248" spans="1:65" s="2" customFormat="1" ht="24.15" customHeight="1">
      <c r="A248" s="39"/>
      <c r="B248" s="40"/>
      <c r="C248" s="205" t="s">
        <v>321</v>
      </c>
      <c r="D248" s="205" t="s">
        <v>129</v>
      </c>
      <c r="E248" s="206" t="s">
        <v>322</v>
      </c>
      <c r="F248" s="207" t="s">
        <v>323</v>
      </c>
      <c r="G248" s="208" t="s">
        <v>132</v>
      </c>
      <c r="H248" s="209">
        <v>207</v>
      </c>
      <c r="I248" s="210"/>
      <c r="J248" s="211">
        <f>ROUND(I248*H248,2)</f>
        <v>0</v>
      </c>
      <c r="K248" s="207" t="s">
        <v>133</v>
      </c>
      <c r="L248" s="45"/>
      <c r="M248" s="212" t="s">
        <v>19</v>
      </c>
      <c r="N248" s="213" t="s">
        <v>44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134</v>
      </c>
      <c r="AT248" s="216" t="s">
        <v>129</v>
      </c>
      <c r="AU248" s="216" t="s">
        <v>83</v>
      </c>
      <c r="AY248" s="18" t="s">
        <v>127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81</v>
      </c>
      <c r="BK248" s="217">
        <f>ROUND(I248*H248,2)</f>
        <v>0</v>
      </c>
      <c r="BL248" s="18" t="s">
        <v>134</v>
      </c>
      <c r="BM248" s="216" t="s">
        <v>324</v>
      </c>
    </row>
    <row r="249" spans="1:47" s="2" customFormat="1" ht="12">
      <c r="A249" s="39"/>
      <c r="B249" s="40"/>
      <c r="C249" s="41"/>
      <c r="D249" s="218" t="s">
        <v>136</v>
      </c>
      <c r="E249" s="41"/>
      <c r="F249" s="219" t="s">
        <v>325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136</v>
      </c>
      <c r="AU249" s="18" t="s">
        <v>83</v>
      </c>
    </row>
    <row r="250" spans="1:51" s="13" customFormat="1" ht="12">
      <c r="A250" s="13"/>
      <c r="B250" s="223"/>
      <c r="C250" s="224"/>
      <c r="D250" s="225" t="s">
        <v>138</v>
      </c>
      <c r="E250" s="226" t="s">
        <v>19</v>
      </c>
      <c r="F250" s="227" t="s">
        <v>230</v>
      </c>
      <c r="G250" s="224"/>
      <c r="H250" s="226" t="s">
        <v>19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138</v>
      </c>
      <c r="AU250" s="233" t="s">
        <v>83</v>
      </c>
      <c r="AV250" s="13" t="s">
        <v>81</v>
      </c>
      <c r="AW250" s="13" t="s">
        <v>35</v>
      </c>
      <c r="AX250" s="13" t="s">
        <v>73</v>
      </c>
      <c r="AY250" s="233" t="s">
        <v>127</v>
      </c>
    </row>
    <row r="251" spans="1:51" s="13" customFormat="1" ht="12">
      <c r="A251" s="13"/>
      <c r="B251" s="223"/>
      <c r="C251" s="224"/>
      <c r="D251" s="225" t="s">
        <v>138</v>
      </c>
      <c r="E251" s="226" t="s">
        <v>19</v>
      </c>
      <c r="F251" s="227" t="s">
        <v>326</v>
      </c>
      <c r="G251" s="224"/>
      <c r="H251" s="226" t="s">
        <v>19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3" t="s">
        <v>138</v>
      </c>
      <c r="AU251" s="233" t="s">
        <v>83</v>
      </c>
      <c r="AV251" s="13" t="s">
        <v>81</v>
      </c>
      <c r="AW251" s="13" t="s">
        <v>35</v>
      </c>
      <c r="AX251" s="13" t="s">
        <v>73</v>
      </c>
      <c r="AY251" s="233" t="s">
        <v>127</v>
      </c>
    </row>
    <row r="252" spans="1:51" s="14" customFormat="1" ht="12">
      <c r="A252" s="14"/>
      <c r="B252" s="234"/>
      <c r="C252" s="235"/>
      <c r="D252" s="225" t="s">
        <v>138</v>
      </c>
      <c r="E252" s="236" t="s">
        <v>19</v>
      </c>
      <c r="F252" s="237" t="s">
        <v>313</v>
      </c>
      <c r="G252" s="235"/>
      <c r="H252" s="238">
        <v>207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138</v>
      </c>
      <c r="AU252" s="244" t="s">
        <v>83</v>
      </c>
      <c r="AV252" s="14" t="s">
        <v>83</v>
      </c>
      <c r="AW252" s="14" t="s">
        <v>35</v>
      </c>
      <c r="AX252" s="14" t="s">
        <v>73</v>
      </c>
      <c r="AY252" s="244" t="s">
        <v>127</v>
      </c>
    </row>
    <row r="253" spans="1:51" s="15" customFormat="1" ht="12">
      <c r="A253" s="15"/>
      <c r="B253" s="245"/>
      <c r="C253" s="246"/>
      <c r="D253" s="225" t="s">
        <v>138</v>
      </c>
      <c r="E253" s="247" t="s">
        <v>19</v>
      </c>
      <c r="F253" s="248" t="s">
        <v>154</v>
      </c>
      <c r="G253" s="246"/>
      <c r="H253" s="249">
        <v>207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5" t="s">
        <v>138</v>
      </c>
      <c r="AU253" s="255" t="s">
        <v>83</v>
      </c>
      <c r="AV253" s="15" t="s">
        <v>134</v>
      </c>
      <c r="AW253" s="15" t="s">
        <v>35</v>
      </c>
      <c r="AX253" s="15" t="s">
        <v>81</v>
      </c>
      <c r="AY253" s="255" t="s">
        <v>127</v>
      </c>
    </row>
    <row r="254" spans="1:65" s="2" customFormat="1" ht="24.15" customHeight="1">
      <c r="A254" s="39"/>
      <c r="B254" s="40"/>
      <c r="C254" s="205" t="s">
        <v>327</v>
      </c>
      <c r="D254" s="205" t="s">
        <v>129</v>
      </c>
      <c r="E254" s="206" t="s">
        <v>328</v>
      </c>
      <c r="F254" s="207" t="s">
        <v>329</v>
      </c>
      <c r="G254" s="208" t="s">
        <v>330</v>
      </c>
      <c r="H254" s="209">
        <v>1697.92</v>
      </c>
      <c r="I254" s="210"/>
      <c r="J254" s="211">
        <f>ROUND(I254*H254,2)</f>
        <v>0</v>
      </c>
      <c r="K254" s="207" t="s">
        <v>133</v>
      </c>
      <c r="L254" s="45"/>
      <c r="M254" s="212" t="s">
        <v>19</v>
      </c>
      <c r="N254" s="213" t="s">
        <v>44</v>
      </c>
      <c r="O254" s="85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134</v>
      </c>
      <c r="AT254" s="216" t="s">
        <v>129</v>
      </c>
      <c r="AU254" s="216" t="s">
        <v>83</v>
      </c>
      <c r="AY254" s="18" t="s">
        <v>127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81</v>
      </c>
      <c r="BK254" s="217">
        <f>ROUND(I254*H254,2)</f>
        <v>0</v>
      </c>
      <c r="BL254" s="18" t="s">
        <v>134</v>
      </c>
      <c r="BM254" s="216" t="s">
        <v>331</v>
      </c>
    </row>
    <row r="255" spans="1:47" s="2" customFormat="1" ht="12">
      <c r="A255" s="39"/>
      <c r="B255" s="40"/>
      <c r="C255" s="41"/>
      <c r="D255" s="218" t="s">
        <v>136</v>
      </c>
      <c r="E255" s="41"/>
      <c r="F255" s="219" t="s">
        <v>332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136</v>
      </c>
      <c r="AU255" s="18" t="s">
        <v>83</v>
      </c>
    </row>
    <row r="256" spans="1:51" s="13" customFormat="1" ht="12">
      <c r="A256" s="13"/>
      <c r="B256" s="223"/>
      <c r="C256" s="224"/>
      <c r="D256" s="225" t="s">
        <v>138</v>
      </c>
      <c r="E256" s="226" t="s">
        <v>19</v>
      </c>
      <c r="F256" s="227" t="s">
        <v>230</v>
      </c>
      <c r="G256" s="224"/>
      <c r="H256" s="226" t="s">
        <v>19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138</v>
      </c>
      <c r="AU256" s="233" t="s">
        <v>83</v>
      </c>
      <c r="AV256" s="13" t="s">
        <v>81</v>
      </c>
      <c r="AW256" s="13" t="s">
        <v>35</v>
      </c>
      <c r="AX256" s="13" t="s">
        <v>73</v>
      </c>
      <c r="AY256" s="233" t="s">
        <v>127</v>
      </c>
    </row>
    <row r="257" spans="1:51" s="13" customFormat="1" ht="12">
      <c r="A257" s="13"/>
      <c r="B257" s="223"/>
      <c r="C257" s="224"/>
      <c r="D257" s="225" t="s">
        <v>138</v>
      </c>
      <c r="E257" s="226" t="s">
        <v>19</v>
      </c>
      <c r="F257" s="227" t="s">
        <v>278</v>
      </c>
      <c r="G257" s="224"/>
      <c r="H257" s="226" t="s">
        <v>19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138</v>
      </c>
      <c r="AU257" s="233" t="s">
        <v>83</v>
      </c>
      <c r="AV257" s="13" t="s">
        <v>81</v>
      </c>
      <c r="AW257" s="13" t="s">
        <v>35</v>
      </c>
      <c r="AX257" s="13" t="s">
        <v>73</v>
      </c>
      <c r="AY257" s="233" t="s">
        <v>127</v>
      </c>
    </row>
    <row r="258" spans="1:51" s="13" customFormat="1" ht="12">
      <c r="A258" s="13"/>
      <c r="B258" s="223"/>
      <c r="C258" s="224"/>
      <c r="D258" s="225" t="s">
        <v>138</v>
      </c>
      <c r="E258" s="226" t="s">
        <v>19</v>
      </c>
      <c r="F258" s="227" t="s">
        <v>279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138</v>
      </c>
      <c r="AU258" s="233" t="s">
        <v>83</v>
      </c>
      <c r="AV258" s="13" t="s">
        <v>81</v>
      </c>
      <c r="AW258" s="13" t="s">
        <v>35</v>
      </c>
      <c r="AX258" s="13" t="s">
        <v>73</v>
      </c>
      <c r="AY258" s="233" t="s">
        <v>127</v>
      </c>
    </row>
    <row r="259" spans="1:51" s="14" customFormat="1" ht="12">
      <c r="A259" s="14"/>
      <c r="B259" s="234"/>
      <c r="C259" s="235"/>
      <c r="D259" s="225" t="s">
        <v>138</v>
      </c>
      <c r="E259" s="236" t="s">
        <v>19</v>
      </c>
      <c r="F259" s="237" t="s">
        <v>333</v>
      </c>
      <c r="G259" s="235"/>
      <c r="H259" s="238">
        <v>1255.5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138</v>
      </c>
      <c r="AU259" s="244" t="s">
        <v>83</v>
      </c>
      <c r="AV259" s="14" t="s">
        <v>83</v>
      </c>
      <c r="AW259" s="14" t="s">
        <v>35</v>
      </c>
      <c r="AX259" s="14" t="s">
        <v>73</v>
      </c>
      <c r="AY259" s="244" t="s">
        <v>127</v>
      </c>
    </row>
    <row r="260" spans="1:51" s="13" customFormat="1" ht="12">
      <c r="A260" s="13"/>
      <c r="B260" s="223"/>
      <c r="C260" s="224"/>
      <c r="D260" s="225" t="s">
        <v>138</v>
      </c>
      <c r="E260" s="226" t="s">
        <v>19</v>
      </c>
      <c r="F260" s="227" t="s">
        <v>281</v>
      </c>
      <c r="G260" s="224"/>
      <c r="H260" s="226" t="s">
        <v>19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138</v>
      </c>
      <c r="AU260" s="233" t="s">
        <v>83</v>
      </c>
      <c r="AV260" s="13" t="s">
        <v>81</v>
      </c>
      <c r="AW260" s="13" t="s">
        <v>35</v>
      </c>
      <c r="AX260" s="13" t="s">
        <v>73</v>
      </c>
      <c r="AY260" s="233" t="s">
        <v>127</v>
      </c>
    </row>
    <row r="261" spans="1:51" s="14" customFormat="1" ht="12">
      <c r="A261" s="14"/>
      <c r="B261" s="234"/>
      <c r="C261" s="235"/>
      <c r="D261" s="225" t="s">
        <v>138</v>
      </c>
      <c r="E261" s="236" t="s">
        <v>19</v>
      </c>
      <c r="F261" s="237" t="s">
        <v>334</v>
      </c>
      <c r="G261" s="235"/>
      <c r="H261" s="238">
        <v>435.6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138</v>
      </c>
      <c r="AU261" s="244" t="s">
        <v>83</v>
      </c>
      <c r="AV261" s="14" t="s">
        <v>83</v>
      </c>
      <c r="AW261" s="14" t="s">
        <v>35</v>
      </c>
      <c r="AX261" s="14" t="s">
        <v>73</v>
      </c>
      <c r="AY261" s="244" t="s">
        <v>127</v>
      </c>
    </row>
    <row r="262" spans="1:51" s="13" customFormat="1" ht="12">
      <c r="A262" s="13"/>
      <c r="B262" s="223"/>
      <c r="C262" s="224"/>
      <c r="D262" s="225" t="s">
        <v>138</v>
      </c>
      <c r="E262" s="226" t="s">
        <v>19</v>
      </c>
      <c r="F262" s="227" t="s">
        <v>282</v>
      </c>
      <c r="G262" s="224"/>
      <c r="H262" s="226" t="s">
        <v>19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138</v>
      </c>
      <c r="AU262" s="233" t="s">
        <v>83</v>
      </c>
      <c r="AV262" s="13" t="s">
        <v>81</v>
      </c>
      <c r="AW262" s="13" t="s">
        <v>35</v>
      </c>
      <c r="AX262" s="13" t="s">
        <v>73</v>
      </c>
      <c r="AY262" s="233" t="s">
        <v>127</v>
      </c>
    </row>
    <row r="263" spans="1:51" s="14" customFormat="1" ht="12">
      <c r="A263" s="14"/>
      <c r="B263" s="234"/>
      <c r="C263" s="235"/>
      <c r="D263" s="225" t="s">
        <v>138</v>
      </c>
      <c r="E263" s="236" t="s">
        <v>19</v>
      </c>
      <c r="F263" s="237" t="s">
        <v>283</v>
      </c>
      <c r="G263" s="235"/>
      <c r="H263" s="238">
        <v>6.82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138</v>
      </c>
      <c r="AU263" s="244" t="s">
        <v>83</v>
      </c>
      <c r="AV263" s="14" t="s">
        <v>83</v>
      </c>
      <c r="AW263" s="14" t="s">
        <v>35</v>
      </c>
      <c r="AX263" s="14" t="s">
        <v>73</v>
      </c>
      <c r="AY263" s="244" t="s">
        <v>127</v>
      </c>
    </row>
    <row r="264" spans="1:51" s="15" customFormat="1" ht="12">
      <c r="A264" s="15"/>
      <c r="B264" s="245"/>
      <c r="C264" s="246"/>
      <c r="D264" s="225" t="s">
        <v>138</v>
      </c>
      <c r="E264" s="247" t="s">
        <v>19</v>
      </c>
      <c r="F264" s="248" t="s">
        <v>154</v>
      </c>
      <c r="G264" s="246"/>
      <c r="H264" s="249">
        <v>1697.92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5" t="s">
        <v>138</v>
      </c>
      <c r="AU264" s="255" t="s">
        <v>83</v>
      </c>
      <c r="AV264" s="15" t="s">
        <v>134</v>
      </c>
      <c r="AW264" s="15" t="s">
        <v>35</v>
      </c>
      <c r="AX264" s="15" t="s">
        <v>81</v>
      </c>
      <c r="AY264" s="255" t="s">
        <v>127</v>
      </c>
    </row>
    <row r="265" spans="1:65" s="2" customFormat="1" ht="16.5" customHeight="1">
      <c r="A265" s="39"/>
      <c r="B265" s="40"/>
      <c r="C265" s="205" t="s">
        <v>335</v>
      </c>
      <c r="D265" s="205" t="s">
        <v>129</v>
      </c>
      <c r="E265" s="206" t="s">
        <v>336</v>
      </c>
      <c r="F265" s="207" t="s">
        <v>337</v>
      </c>
      <c r="G265" s="208" t="s">
        <v>132</v>
      </c>
      <c r="H265" s="209">
        <v>4573</v>
      </c>
      <c r="I265" s="210"/>
      <c r="J265" s="211">
        <f>ROUND(I265*H265,2)</f>
        <v>0</v>
      </c>
      <c r="K265" s="207" t="s">
        <v>133</v>
      </c>
      <c r="L265" s="45"/>
      <c r="M265" s="212" t="s">
        <v>19</v>
      </c>
      <c r="N265" s="213" t="s">
        <v>44</v>
      </c>
      <c r="O265" s="85"/>
      <c r="P265" s="214">
        <f>O265*H265</f>
        <v>0</v>
      </c>
      <c r="Q265" s="214">
        <v>0</v>
      </c>
      <c r="R265" s="214">
        <f>Q265*H265</f>
        <v>0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134</v>
      </c>
      <c r="AT265" s="216" t="s">
        <v>129</v>
      </c>
      <c r="AU265" s="216" t="s">
        <v>83</v>
      </c>
      <c r="AY265" s="18" t="s">
        <v>127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81</v>
      </c>
      <c r="BK265" s="217">
        <f>ROUND(I265*H265,2)</f>
        <v>0</v>
      </c>
      <c r="BL265" s="18" t="s">
        <v>134</v>
      </c>
      <c r="BM265" s="216" t="s">
        <v>338</v>
      </c>
    </row>
    <row r="266" spans="1:47" s="2" customFormat="1" ht="12">
      <c r="A266" s="39"/>
      <c r="B266" s="40"/>
      <c r="C266" s="41"/>
      <c r="D266" s="218" t="s">
        <v>136</v>
      </c>
      <c r="E266" s="41"/>
      <c r="F266" s="219" t="s">
        <v>339</v>
      </c>
      <c r="G266" s="41"/>
      <c r="H266" s="41"/>
      <c r="I266" s="220"/>
      <c r="J266" s="41"/>
      <c r="K266" s="41"/>
      <c r="L266" s="45"/>
      <c r="M266" s="221"/>
      <c r="N266" s="222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136</v>
      </c>
      <c r="AU266" s="18" t="s">
        <v>83</v>
      </c>
    </row>
    <row r="267" spans="1:51" s="13" customFormat="1" ht="12">
      <c r="A267" s="13"/>
      <c r="B267" s="223"/>
      <c r="C267" s="224"/>
      <c r="D267" s="225" t="s">
        <v>138</v>
      </c>
      <c r="E267" s="226" t="s">
        <v>19</v>
      </c>
      <c r="F267" s="227" t="s">
        <v>230</v>
      </c>
      <c r="G267" s="224"/>
      <c r="H267" s="226" t="s">
        <v>19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3" t="s">
        <v>138</v>
      </c>
      <c r="AU267" s="233" t="s">
        <v>83</v>
      </c>
      <c r="AV267" s="13" t="s">
        <v>81</v>
      </c>
      <c r="AW267" s="13" t="s">
        <v>35</v>
      </c>
      <c r="AX267" s="13" t="s">
        <v>73</v>
      </c>
      <c r="AY267" s="233" t="s">
        <v>127</v>
      </c>
    </row>
    <row r="268" spans="1:51" s="13" customFormat="1" ht="12">
      <c r="A268" s="13"/>
      <c r="B268" s="223"/>
      <c r="C268" s="224"/>
      <c r="D268" s="225" t="s">
        <v>138</v>
      </c>
      <c r="E268" s="226" t="s">
        <v>19</v>
      </c>
      <c r="F268" s="227" t="s">
        <v>340</v>
      </c>
      <c r="G268" s="224"/>
      <c r="H268" s="226" t="s">
        <v>19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138</v>
      </c>
      <c r="AU268" s="233" t="s">
        <v>83</v>
      </c>
      <c r="AV268" s="13" t="s">
        <v>81</v>
      </c>
      <c r="AW268" s="13" t="s">
        <v>35</v>
      </c>
      <c r="AX268" s="13" t="s">
        <v>73</v>
      </c>
      <c r="AY268" s="233" t="s">
        <v>127</v>
      </c>
    </row>
    <row r="269" spans="1:51" s="14" customFormat="1" ht="12">
      <c r="A269" s="14"/>
      <c r="B269" s="234"/>
      <c r="C269" s="235"/>
      <c r="D269" s="225" t="s">
        <v>138</v>
      </c>
      <c r="E269" s="236" t="s">
        <v>19</v>
      </c>
      <c r="F269" s="237" t="s">
        <v>341</v>
      </c>
      <c r="G269" s="235"/>
      <c r="H269" s="238">
        <v>4573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138</v>
      </c>
      <c r="AU269" s="244" t="s">
        <v>83</v>
      </c>
      <c r="AV269" s="14" t="s">
        <v>83</v>
      </c>
      <c r="AW269" s="14" t="s">
        <v>35</v>
      </c>
      <c r="AX269" s="14" t="s">
        <v>81</v>
      </c>
      <c r="AY269" s="244" t="s">
        <v>127</v>
      </c>
    </row>
    <row r="270" spans="1:65" s="2" customFormat="1" ht="33" customHeight="1">
      <c r="A270" s="39"/>
      <c r="B270" s="40"/>
      <c r="C270" s="205" t="s">
        <v>342</v>
      </c>
      <c r="D270" s="205" t="s">
        <v>129</v>
      </c>
      <c r="E270" s="206" t="s">
        <v>343</v>
      </c>
      <c r="F270" s="207" t="s">
        <v>344</v>
      </c>
      <c r="G270" s="208" t="s">
        <v>132</v>
      </c>
      <c r="H270" s="209">
        <v>1434</v>
      </c>
      <c r="I270" s="210"/>
      <c r="J270" s="211">
        <f>ROUND(I270*H270,2)</f>
        <v>0</v>
      </c>
      <c r="K270" s="207" t="s">
        <v>133</v>
      </c>
      <c r="L270" s="45"/>
      <c r="M270" s="212" t="s">
        <v>19</v>
      </c>
      <c r="N270" s="213" t="s">
        <v>44</v>
      </c>
      <c r="O270" s="85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134</v>
      </c>
      <c r="AT270" s="216" t="s">
        <v>129</v>
      </c>
      <c r="AU270" s="216" t="s">
        <v>83</v>
      </c>
      <c r="AY270" s="18" t="s">
        <v>127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81</v>
      </c>
      <c r="BK270" s="217">
        <f>ROUND(I270*H270,2)</f>
        <v>0</v>
      </c>
      <c r="BL270" s="18" t="s">
        <v>134</v>
      </c>
      <c r="BM270" s="216" t="s">
        <v>345</v>
      </c>
    </row>
    <row r="271" spans="1:47" s="2" customFormat="1" ht="12">
      <c r="A271" s="39"/>
      <c r="B271" s="40"/>
      <c r="C271" s="41"/>
      <c r="D271" s="218" t="s">
        <v>136</v>
      </c>
      <c r="E271" s="41"/>
      <c r="F271" s="219" t="s">
        <v>346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136</v>
      </c>
      <c r="AU271" s="18" t="s">
        <v>83</v>
      </c>
    </row>
    <row r="272" spans="1:51" s="13" customFormat="1" ht="12">
      <c r="A272" s="13"/>
      <c r="B272" s="223"/>
      <c r="C272" s="224"/>
      <c r="D272" s="225" t="s">
        <v>138</v>
      </c>
      <c r="E272" s="226" t="s">
        <v>19</v>
      </c>
      <c r="F272" s="227" t="s">
        <v>230</v>
      </c>
      <c r="G272" s="224"/>
      <c r="H272" s="226" t="s">
        <v>19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138</v>
      </c>
      <c r="AU272" s="233" t="s">
        <v>83</v>
      </c>
      <c r="AV272" s="13" t="s">
        <v>81</v>
      </c>
      <c r="AW272" s="13" t="s">
        <v>35</v>
      </c>
      <c r="AX272" s="13" t="s">
        <v>73</v>
      </c>
      <c r="AY272" s="233" t="s">
        <v>127</v>
      </c>
    </row>
    <row r="273" spans="1:51" s="13" customFormat="1" ht="12">
      <c r="A273" s="13"/>
      <c r="B273" s="223"/>
      <c r="C273" s="224"/>
      <c r="D273" s="225" t="s">
        <v>138</v>
      </c>
      <c r="E273" s="226" t="s">
        <v>19</v>
      </c>
      <c r="F273" s="227" t="s">
        <v>347</v>
      </c>
      <c r="G273" s="224"/>
      <c r="H273" s="226" t="s">
        <v>19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138</v>
      </c>
      <c r="AU273" s="233" t="s">
        <v>83</v>
      </c>
      <c r="AV273" s="13" t="s">
        <v>81</v>
      </c>
      <c r="AW273" s="13" t="s">
        <v>35</v>
      </c>
      <c r="AX273" s="13" t="s">
        <v>73</v>
      </c>
      <c r="AY273" s="233" t="s">
        <v>127</v>
      </c>
    </row>
    <row r="274" spans="1:51" s="13" customFormat="1" ht="12">
      <c r="A274" s="13"/>
      <c r="B274" s="223"/>
      <c r="C274" s="224"/>
      <c r="D274" s="225" t="s">
        <v>138</v>
      </c>
      <c r="E274" s="226" t="s">
        <v>19</v>
      </c>
      <c r="F274" s="227" t="s">
        <v>150</v>
      </c>
      <c r="G274" s="224"/>
      <c r="H274" s="226" t="s">
        <v>19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138</v>
      </c>
      <c r="AU274" s="233" t="s">
        <v>83</v>
      </c>
      <c r="AV274" s="13" t="s">
        <v>81</v>
      </c>
      <c r="AW274" s="13" t="s">
        <v>35</v>
      </c>
      <c r="AX274" s="13" t="s">
        <v>73</v>
      </c>
      <c r="AY274" s="233" t="s">
        <v>127</v>
      </c>
    </row>
    <row r="275" spans="1:51" s="14" customFormat="1" ht="12">
      <c r="A275" s="14"/>
      <c r="B275" s="234"/>
      <c r="C275" s="235"/>
      <c r="D275" s="225" t="s">
        <v>138</v>
      </c>
      <c r="E275" s="236" t="s">
        <v>19</v>
      </c>
      <c r="F275" s="237" t="s">
        <v>151</v>
      </c>
      <c r="G275" s="235"/>
      <c r="H275" s="238">
        <v>1434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138</v>
      </c>
      <c r="AU275" s="244" t="s">
        <v>83</v>
      </c>
      <c r="AV275" s="14" t="s">
        <v>83</v>
      </c>
      <c r="AW275" s="14" t="s">
        <v>35</v>
      </c>
      <c r="AX275" s="14" t="s">
        <v>81</v>
      </c>
      <c r="AY275" s="244" t="s">
        <v>127</v>
      </c>
    </row>
    <row r="276" spans="1:65" s="2" customFormat="1" ht="24.15" customHeight="1">
      <c r="A276" s="39"/>
      <c r="B276" s="40"/>
      <c r="C276" s="205" t="s">
        <v>348</v>
      </c>
      <c r="D276" s="205" t="s">
        <v>129</v>
      </c>
      <c r="E276" s="206" t="s">
        <v>349</v>
      </c>
      <c r="F276" s="207" t="s">
        <v>350</v>
      </c>
      <c r="G276" s="208" t="s">
        <v>132</v>
      </c>
      <c r="H276" s="209">
        <v>1434</v>
      </c>
      <c r="I276" s="210"/>
      <c r="J276" s="211">
        <f>ROUND(I276*H276,2)</f>
        <v>0</v>
      </c>
      <c r="K276" s="207" t="s">
        <v>133</v>
      </c>
      <c r="L276" s="45"/>
      <c r="M276" s="212" t="s">
        <v>19</v>
      </c>
      <c r="N276" s="213" t="s">
        <v>44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134</v>
      </c>
      <c r="AT276" s="216" t="s">
        <v>129</v>
      </c>
      <c r="AU276" s="216" t="s">
        <v>83</v>
      </c>
      <c r="AY276" s="18" t="s">
        <v>127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81</v>
      </c>
      <c r="BK276" s="217">
        <f>ROUND(I276*H276,2)</f>
        <v>0</v>
      </c>
      <c r="BL276" s="18" t="s">
        <v>134</v>
      </c>
      <c r="BM276" s="216" t="s">
        <v>351</v>
      </c>
    </row>
    <row r="277" spans="1:47" s="2" customFormat="1" ht="12">
      <c r="A277" s="39"/>
      <c r="B277" s="40"/>
      <c r="C277" s="41"/>
      <c r="D277" s="218" t="s">
        <v>136</v>
      </c>
      <c r="E277" s="41"/>
      <c r="F277" s="219" t="s">
        <v>352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136</v>
      </c>
      <c r="AU277" s="18" t="s">
        <v>83</v>
      </c>
    </row>
    <row r="278" spans="1:51" s="13" customFormat="1" ht="12">
      <c r="A278" s="13"/>
      <c r="B278" s="223"/>
      <c r="C278" s="224"/>
      <c r="D278" s="225" t="s">
        <v>138</v>
      </c>
      <c r="E278" s="226" t="s">
        <v>19</v>
      </c>
      <c r="F278" s="227" t="s">
        <v>230</v>
      </c>
      <c r="G278" s="224"/>
      <c r="H278" s="226" t="s">
        <v>19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138</v>
      </c>
      <c r="AU278" s="233" t="s">
        <v>83</v>
      </c>
      <c r="AV278" s="13" t="s">
        <v>81</v>
      </c>
      <c r="AW278" s="13" t="s">
        <v>35</v>
      </c>
      <c r="AX278" s="13" t="s">
        <v>73</v>
      </c>
      <c r="AY278" s="233" t="s">
        <v>127</v>
      </c>
    </row>
    <row r="279" spans="1:51" s="13" customFormat="1" ht="12">
      <c r="A279" s="13"/>
      <c r="B279" s="223"/>
      <c r="C279" s="224"/>
      <c r="D279" s="225" t="s">
        <v>138</v>
      </c>
      <c r="E279" s="226" t="s">
        <v>19</v>
      </c>
      <c r="F279" s="227" t="s">
        <v>150</v>
      </c>
      <c r="G279" s="224"/>
      <c r="H279" s="226" t="s">
        <v>19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138</v>
      </c>
      <c r="AU279" s="233" t="s">
        <v>83</v>
      </c>
      <c r="AV279" s="13" t="s">
        <v>81</v>
      </c>
      <c r="AW279" s="13" t="s">
        <v>35</v>
      </c>
      <c r="AX279" s="13" t="s">
        <v>73</v>
      </c>
      <c r="AY279" s="233" t="s">
        <v>127</v>
      </c>
    </row>
    <row r="280" spans="1:51" s="14" customFormat="1" ht="12">
      <c r="A280" s="14"/>
      <c r="B280" s="234"/>
      <c r="C280" s="235"/>
      <c r="D280" s="225" t="s">
        <v>138</v>
      </c>
      <c r="E280" s="236" t="s">
        <v>19</v>
      </c>
      <c r="F280" s="237" t="s">
        <v>151</v>
      </c>
      <c r="G280" s="235"/>
      <c r="H280" s="238">
        <v>1434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138</v>
      </c>
      <c r="AU280" s="244" t="s">
        <v>83</v>
      </c>
      <c r="AV280" s="14" t="s">
        <v>83</v>
      </c>
      <c r="AW280" s="14" t="s">
        <v>35</v>
      </c>
      <c r="AX280" s="14" t="s">
        <v>81</v>
      </c>
      <c r="AY280" s="244" t="s">
        <v>127</v>
      </c>
    </row>
    <row r="281" spans="1:65" s="2" customFormat="1" ht="16.5" customHeight="1">
      <c r="A281" s="39"/>
      <c r="B281" s="40"/>
      <c r="C281" s="256" t="s">
        <v>353</v>
      </c>
      <c r="D281" s="256" t="s">
        <v>315</v>
      </c>
      <c r="E281" s="257" t="s">
        <v>354</v>
      </c>
      <c r="F281" s="258" t="s">
        <v>355</v>
      </c>
      <c r="G281" s="259" t="s">
        <v>318</v>
      </c>
      <c r="H281" s="260">
        <v>28.68</v>
      </c>
      <c r="I281" s="261"/>
      <c r="J281" s="262">
        <f>ROUND(I281*H281,2)</f>
        <v>0</v>
      </c>
      <c r="K281" s="258" t="s">
        <v>133</v>
      </c>
      <c r="L281" s="263"/>
      <c r="M281" s="264" t="s">
        <v>19</v>
      </c>
      <c r="N281" s="265" t="s">
        <v>44</v>
      </c>
      <c r="O281" s="85"/>
      <c r="P281" s="214">
        <f>O281*H281</f>
        <v>0</v>
      </c>
      <c r="Q281" s="214">
        <v>0.001</v>
      </c>
      <c r="R281" s="214">
        <f>Q281*H281</f>
        <v>0.02868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194</v>
      </c>
      <c r="AT281" s="216" t="s">
        <v>315</v>
      </c>
      <c r="AU281" s="216" t="s">
        <v>83</v>
      </c>
      <c r="AY281" s="18" t="s">
        <v>127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81</v>
      </c>
      <c r="BK281" s="217">
        <f>ROUND(I281*H281,2)</f>
        <v>0</v>
      </c>
      <c r="BL281" s="18" t="s">
        <v>134</v>
      </c>
      <c r="BM281" s="216" t="s">
        <v>356</v>
      </c>
    </row>
    <row r="282" spans="1:51" s="14" customFormat="1" ht="12">
      <c r="A282" s="14"/>
      <c r="B282" s="234"/>
      <c r="C282" s="235"/>
      <c r="D282" s="225" t="s">
        <v>138</v>
      </c>
      <c r="E282" s="236" t="s">
        <v>19</v>
      </c>
      <c r="F282" s="237" t="s">
        <v>357</v>
      </c>
      <c r="G282" s="235"/>
      <c r="H282" s="238">
        <v>28.68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138</v>
      </c>
      <c r="AU282" s="244" t="s">
        <v>83</v>
      </c>
      <c r="AV282" s="14" t="s">
        <v>83</v>
      </c>
      <c r="AW282" s="14" t="s">
        <v>35</v>
      </c>
      <c r="AX282" s="14" t="s">
        <v>81</v>
      </c>
      <c r="AY282" s="244" t="s">
        <v>127</v>
      </c>
    </row>
    <row r="283" spans="1:65" s="2" customFormat="1" ht="24.15" customHeight="1">
      <c r="A283" s="39"/>
      <c r="B283" s="40"/>
      <c r="C283" s="205" t="s">
        <v>358</v>
      </c>
      <c r="D283" s="205" t="s">
        <v>129</v>
      </c>
      <c r="E283" s="206" t="s">
        <v>359</v>
      </c>
      <c r="F283" s="207" t="s">
        <v>360</v>
      </c>
      <c r="G283" s="208" t="s">
        <v>132</v>
      </c>
      <c r="H283" s="209">
        <v>72</v>
      </c>
      <c r="I283" s="210"/>
      <c r="J283" s="211">
        <f>ROUND(I283*H283,2)</f>
        <v>0</v>
      </c>
      <c r="K283" s="207" t="s">
        <v>133</v>
      </c>
      <c r="L283" s="45"/>
      <c r="M283" s="212" t="s">
        <v>19</v>
      </c>
      <c r="N283" s="213" t="s">
        <v>44</v>
      </c>
      <c r="O283" s="85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134</v>
      </c>
      <c r="AT283" s="216" t="s">
        <v>129</v>
      </c>
      <c r="AU283" s="216" t="s">
        <v>83</v>
      </c>
      <c r="AY283" s="18" t="s">
        <v>127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81</v>
      </c>
      <c r="BK283" s="217">
        <f>ROUND(I283*H283,2)</f>
        <v>0</v>
      </c>
      <c r="BL283" s="18" t="s">
        <v>134</v>
      </c>
      <c r="BM283" s="216" t="s">
        <v>361</v>
      </c>
    </row>
    <row r="284" spans="1:47" s="2" customFormat="1" ht="12">
      <c r="A284" s="39"/>
      <c r="B284" s="40"/>
      <c r="C284" s="41"/>
      <c r="D284" s="218" t="s">
        <v>136</v>
      </c>
      <c r="E284" s="41"/>
      <c r="F284" s="219" t="s">
        <v>362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136</v>
      </c>
      <c r="AU284" s="18" t="s">
        <v>83</v>
      </c>
    </row>
    <row r="285" spans="1:51" s="13" customFormat="1" ht="12">
      <c r="A285" s="13"/>
      <c r="B285" s="223"/>
      <c r="C285" s="224"/>
      <c r="D285" s="225" t="s">
        <v>138</v>
      </c>
      <c r="E285" s="226" t="s">
        <v>19</v>
      </c>
      <c r="F285" s="227" t="s">
        <v>230</v>
      </c>
      <c r="G285" s="224"/>
      <c r="H285" s="226" t="s">
        <v>19</v>
      </c>
      <c r="I285" s="228"/>
      <c r="J285" s="224"/>
      <c r="K285" s="224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138</v>
      </c>
      <c r="AU285" s="233" t="s">
        <v>83</v>
      </c>
      <c r="AV285" s="13" t="s">
        <v>81</v>
      </c>
      <c r="AW285" s="13" t="s">
        <v>35</v>
      </c>
      <c r="AX285" s="13" t="s">
        <v>73</v>
      </c>
      <c r="AY285" s="233" t="s">
        <v>127</v>
      </c>
    </row>
    <row r="286" spans="1:51" s="13" customFormat="1" ht="12">
      <c r="A286" s="13"/>
      <c r="B286" s="223"/>
      <c r="C286" s="224"/>
      <c r="D286" s="225" t="s">
        <v>138</v>
      </c>
      <c r="E286" s="226" t="s">
        <v>19</v>
      </c>
      <c r="F286" s="227" t="s">
        <v>232</v>
      </c>
      <c r="G286" s="224"/>
      <c r="H286" s="226" t="s">
        <v>19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138</v>
      </c>
      <c r="AU286" s="233" t="s">
        <v>83</v>
      </c>
      <c r="AV286" s="13" t="s">
        <v>81</v>
      </c>
      <c r="AW286" s="13" t="s">
        <v>35</v>
      </c>
      <c r="AX286" s="13" t="s">
        <v>73</v>
      </c>
      <c r="AY286" s="233" t="s">
        <v>127</v>
      </c>
    </row>
    <row r="287" spans="1:51" s="14" customFormat="1" ht="12">
      <c r="A287" s="14"/>
      <c r="B287" s="234"/>
      <c r="C287" s="235"/>
      <c r="D287" s="225" t="s">
        <v>138</v>
      </c>
      <c r="E287" s="236" t="s">
        <v>19</v>
      </c>
      <c r="F287" s="237" t="s">
        <v>363</v>
      </c>
      <c r="G287" s="235"/>
      <c r="H287" s="238">
        <v>72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138</v>
      </c>
      <c r="AU287" s="244" t="s">
        <v>83</v>
      </c>
      <c r="AV287" s="14" t="s">
        <v>83</v>
      </c>
      <c r="AW287" s="14" t="s">
        <v>35</v>
      </c>
      <c r="AX287" s="14" t="s">
        <v>81</v>
      </c>
      <c r="AY287" s="244" t="s">
        <v>127</v>
      </c>
    </row>
    <row r="288" spans="1:65" s="2" customFormat="1" ht="24.15" customHeight="1">
      <c r="A288" s="39"/>
      <c r="B288" s="40"/>
      <c r="C288" s="205" t="s">
        <v>364</v>
      </c>
      <c r="D288" s="205" t="s">
        <v>129</v>
      </c>
      <c r="E288" s="206" t="s">
        <v>365</v>
      </c>
      <c r="F288" s="207" t="s">
        <v>366</v>
      </c>
      <c r="G288" s="208" t="s">
        <v>132</v>
      </c>
      <c r="H288" s="209">
        <v>135</v>
      </c>
      <c r="I288" s="210"/>
      <c r="J288" s="211">
        <f>ROUND(I288*H288,2)</f>
        <v>0</v>
      </c>
      <c r="K288" s="207" t="s">
        <v>133</v>
      </c>
      <c r="L288" s="45"/>
      <c r="M288" s="212" t="s">
        <v>19</v>
      </c>
      <c r="N288" s="213" t="s">
        <v>44</v>
      </c>
      <c r="O288" s="85"/>
      <c r="P288" s="214">
        <f>O288*H288</f>
        <v>0</v>
      </c>
      <c r="Q288" s="214">
        <v>0</v>
      </c>
      <c r="R288" s="214">
        <f>Q288*H288</f>
        <v>0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134</v>
      </c>
      <c r="AT288" s="216" t="s">
        <v>129</v>
      </c>
      <c r="AU288" s="216" t="s">
        <v>83</v>
      </c>
      <c r="AY288" s="18" t="s">
        <v>127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81</v>
      </c>
      <c r="BK288" s="217">
        <f>ROUND(I288*H288,2)</f>
        <v>0</v>
      </c>
      <c r="BL288" s="18" t="s">
        <v>134</v>
      </c>
      <c r="BM288" s="216" t="s">
        <v>367</v>
      </c>
    </row>
    <row r="289" spans="1:47" s="2" customFormat="1" ht="12">
      <c r="A289" s="39"/>
      <c r="B289" s="40"/>
      <c r="C289" s="41"/>
      <c r="D289" s="218" t="s">
        <v>136</v>
      </c>
      <c r="E289" s="41"/>
      <c r="F289" s="219" t="s">
        <v>368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136</v>
      </c>
      <c r="AU289" s="18" t="s">
        <v>83</v>
      </c>
    </row>
    <row r="290" spans="1:51" s="13" customFormat="1" ht="12">
      <c r="A290" s="13"/>
      <c r="B290" s="223"/>
      <c r="C290" s="224"/>
      <c r="D290" s="225" t="s">
        <v>138</v>
      </c>
      <c r="E290" s="226" t="s">
        <v>19</v>
      </c>
      <c r="F290" s="227" t="s">
        <v>230</v>
      </c>
      <c r="G290" s="224"/>
      <c r="H290" s="226" t="s">
        <v>19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138</v>
      </c>
      <c r="AU290" s="233" t="s">
        <v>83</v>
      </c>
      <c r="AV290" s="13" t="s">
        <v>81</v>
      </c>
      <c r="AW290" s="13" t="s">
        <v>35</v>
      </c>
      <c r="AX290" s="13" t="s">
        <v>73</v>
      </c>
      <c r="AY290" s="233" t="s">
        <v>127</v>
      </c>
    </row>
    <row r="291" spans="1:51" s="13" customFormat="1" ht="12">
      <c r="A291" s="13"/>
      <c r="B291" s="223"/>
      <c r="C291" s="224"/>
      <c r="D291" s="225" t="s">
        <v>138</v>
      </c>
      <c r="E291" s="226" t="s">
        <v>19</v>
      </c>
      <c r="F291" s="227" t="s">
        <v>232</v>
      </c>
      <c r="G291" s="224"/>
      <c r="H291" s="226" t="s">
        <v>19</v>
      </c>
      <c r="I291" s="228"/>
      <c r="J291" s="224"/>
      <c r="K291" s="224"/>
      <c r="L291" s="229"/>
      <c r="M291" s="230"/>
      <c r="N291" s="231"/>
      <c r="O291" s="231"/>
      <c r="P291" s="231"/>
      <c r="Q291" s="231"/>
      <c r="R291" s="231"/>
      <c r="S291" s="231"/>
      <c r="T291" s="23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3" t="s">
        <v>138</v>
      </c>
      <c r="AU291" s="233" t="s">
        <v>83</v>
      </c>
      <c r="AV291" s="13" t="s">
        <v>81</v>
      </c>
      <c r="AW291" s="13" t="s">
        <v>35</v>
      </c>
      <c r="AX291" s="13" t="s">
        <v>73</v>
      </c>
      <c r="AY291" s="233" t="s">
        <v>127</v>
      </c>
    </row>
    <row r="292" spans="1:51" s="14" customFormat="1" ht="12">
      <c r="A292" s="14"/>
      <c r="B292" s="234"/>
      <c r="C292" s="235"/>
      <c r="D292" s="225" t="s">
        <v>138</v>
      </c>
      <c r="E292" s="236" t="s">
        <v>19</v>
      </c>
      <c r="F292" s="237" t="s">
        <v>369</v>
      </c>
      <c r="G292" s="235"/>
      <c r="H292" s="238">
        <v>135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4" t="s">
        <v>138</v>
      </c>
      <c r="AU292" s="244" t="s">
        <v>83</v>
      </c>
      <c r="AV292" s="14" t="s">
        <v>83</v>
      </c>
      <c r="AW292" s="14" t="s">
        <v>35</v>
      </c>
      <c r="AX292" s="14" t="s">
        <v>81</v>
      </c>
      <c r="AY292" s="244" t="s">
        <v>127</v>
      </c>
    </row>
    <row r="293" spans="1:65" s="2" customFormat="1" ht="16.5" customHeight="1">
      <c r="A293" s="39"/>
      <c r="B293" s="40"/>
      <c r="C293" s="205" t="s">
        <v>370</v>
      </c>
      <c r="D293" s="205" t="s">
        <v>129</v>
      </c>
      <c r="E293" s="206" t="s">
        <v>371</v>
      </c>
      <c r="F293" s="207" t="s">
        <v>372</v>
      </c>
      <c r="G293" s="208" t="s">
        <v>132</v>
      </c>
      <c r="H293" s="209">
        <v>207</v>
      </c>
      <c r="I293" s="210"/>
      <c r="J293" s="211">
        <f>ROUND(I293*H293,2)</f>
        <v>0</v>
      </c>
      <c r="K293" s="207" t="s">
        <v>133</v>
      </c>
      <c r="L293" s="45"/>
      <c r="M293" s="212" t="s">
        <v>19</v>
      </c>
      <c r="N293" s="213" t="s">
        <v>44</v>
      </c>
      <c r="O293" s="85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134</v>
      </c>
      <c r="AT293" s="216" t="s">
        <v>129</v>
      </c>
      <c r="AU293" s="216" t="s">
        <v>83</v>
      </c>
      <c r="AY293" s="18" t="s">
        <v>127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81</v>
      </c>
      <c r="BK293" s="217">
        <f>ROUND(I293*H293,2)</f>
        <v>0</v>
      </c>
      <c r="BL293" s="18" t="s">
        <v>134</v>
      </c>
      <c r="BM293" s="216" t="s">
        <v>373</v>
      </c>
    </row>
    <row r="294" spans="1:47" s="2" customFormat="1" ht="12">
      <c r="A294" s="39"/>
      <c r="B294" s="40"/>
      <c r="C294" s="41"/>
      <c r="D294" s="218" t="s">
        <v>136</v>
      </c>
      <c r="E294" s="41"/>
      <c r="F294" s="219" t="s">
        <v>374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136</v>
      </c>
      <c r="AU294" s="18" t="s">
        <v>83</v>
      </c>
    </row>
    <row r="295" spans="1:51" s="13" customFormat="1" ht="12">
      <c r="A295" s="13"/>
      <c r="B295" s="223"/>
      <c r="C295" s="224"/>
      <c r="D295" s="225" t="s">
        <v>138</v>
      </c>
      <c r="E295" s="226" t="s">
        <v>19</v>
      </c>
      <c r="F295" s="227" t="s">
        <v>230</v>
      </c>
      <c r="G295" s="224"/>
      <c r="H295" s="226" t="s">
        <v>19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138</v>
      </c>
      <c r="AU295" s="233" t="s">
        <v>83</v>
      </c>
      <c r="AV295" s="13" t="s">
        <v>81</v>
      </c>
      <c r="AW295" s="13" t="s">
        <v>35</v>
      </c>
      <c r="AX295" s="13" t="s">
        <v>73</v>
      </c>
      <c r="AY295" s="233" t="s">
        <v>127</v>
      </c>
    </row>
    <row r="296" spans="1:51" s="13" customFormat="1" ht="12">
      <c r="A296" s="13"/>
      <c r="B296" s="223"/>
      <c r="C296" s="224"/>
      <c r="D296" s="225" t="s">
        <v>138</v>
      </c>
      <c r="E296" s="226" t="s">
        <v>19</v>
      </c>
      <c r="F296" s="227" t="s">
        <v>141</v>
      </c>
      <c r="G296" s="224"/>
      <c r="H296" s="226" t="s">
        <v>19</v>
      </c>
      <c r="I296" s="228"/>
      <c r="J296" s="224"/>
      <c r="K296" s="224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138</v>
      </c>
      <c r="AU296" s="233" t="s">
        <v>83</v>
      </c>
      <c r="AV296" s="13" t="s">
        <v>81</v>
      </c>
      <c r="AW296" s="13" t="s">
        <v>35</v>
      </c>
      <c r="AX296" s="13" t="s">
        <v>73</v>
      </c>
      <c r="AY296" s="233" t="s">
        <v>127</v>
      </c>
    </row>
    <row r="297" spans="1:51" s="14" customFormat="1" ht="12">
      <c r="A297" s="14"/>
      <c r="B297" s="234"/>
      <c r="C297" s="235"/>
      <c r="D297" s="225" t="s">
        <v>138</v>
      </c>
      <c r="E297" s="236" t="s">
        <v>19</v>
      </c>
      <c r="F297" s="237" t="s">
        <v>313</v>
      </c>
      <c r="G297" s="235"/>
      <c r="H297" s="238">
        <v>207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138</v>
      </c>
      <c r="AU297" s="244" t="s">
        <v>83</v>
      </c>
      <c r="AV297" s="14" t="s">
        <v>83</v>
      </c>
      <c r="AW297" s="14" t="s">
        <v>35</v>
      </c>
      <c r="AX297" s="14" t="s">
        <v>73</v>
      </c>
      <c r="AY297" s="244" t="s">
        <v>127</v>
      </c>
    </row>
    <row r="298" spans="1:51" s="15" customFormat="1" ht="12">
      <c r="A298" s="15"/>
      <c r="B298" s="245"/>
      <c r="C298" s="246"/>
      <c r="D298" s="225" t="s">
        <v>138</v>
      </c>
      <c r="E298" s="247" t="s">
        <v>19</v>
      </c>
      <c r="F298" s="248" t="s">
        <v>154</v>
      </c>
      <c r="G298" s="246"/>
      <c r="H298" s="249">
        <v>207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5" t="s">
        <v>138</v>
      </c>
      <c r="AU298" s="255" t="s">
        <v>83</v>
      </c>
      <c r="AV298" s="15" t="s">
        <v>134</v>
      </c>
      <c r="AW298" s="15" t="s">
        <v>35</v>
      </c>
      <c r="AX298" s="15" t="s">
        <v>81</v>
      </c>
      <c r="AY298" s="255" t="s">
        <v>127</v>
      </c>
    </row>
    <row r="299" spans="1:65" s="2" customFormat="1" ht="16.5" customHeight="1">
      <c r="A299" s="39"/>
      <c r="B299" s="40"/>
      <c r="C299" s="205" t="s">
        <v>375</v>
      </c>
      <c r="D299" s="205" t="s">
        <v>129</v>
      </c>
      <c r="E299" s="206" t="s">
        <v>376</v>
      </c>
      <c r="F299" s="207" t="s">
        <v>377</v>
      </c>
      <c r="G299" s="208" t="s">
        <v>132</v>
      </c>
      <c r="H299" s="209">
        <v>1434</v>
      </c>
      <c r="I299" s="210"/>
      <c r="J299" s="211">
        <f>ROUND(I299*H299,2)</f>
        <v>0</v>
      </c>
      <c r="K299" s="207" t="s">
        <v>133</v>
      </c>
      <c r="L299" s="45"/>
      <c r="M299" s="212" t="s">
        <v>19</v>
      </c>
      <c r="N299" s="213" t="s">
        <v>44</v>
      </c>
      <c r="O299" s="85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134</v>
      </c>
      <c r="AT299" s="216" t="s">
        <v>129</v>
      </c>
      <c r="AU299" s="216" t="s">
        <v>83</v>
      </c>
      <c r="AY299" s="18" t="s">
        <v>127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81</v>
      </c>
      <c r="BK299" s="217">
        <f>ROUND(I299*H299,2)</f>
        <v>0</v>
      </c>
      <c r="BL299" s="18" t="s">
        <v>134</v>
      </c>
      <c r="BM299" s="216" t="s">
        <v>378</v>
      </c>
    </row>
    <row r="300" spans="1:47" s="2" customFormat="1" ht="12">
      <c r="A300" s="39"/>
      <c r="B300" s="40"/>
      <c r="C300" s="41"/>
      <c r="D300" s="218" t="s">
        <v>136</v>
      </c>
      <c r="E300" s="41"/>
      <c r="F300" s="219" t="s">
        <v>379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136</v>
      </c>
      <c r="AU300" s="18" t="s">
        <v>83</v>
      </c>
    </row>
    <row r="301" spans="1:51" s="13" customFormat="1" ht="12">
      <c r="A301" s="13"/>
      <c r="B301" s="223"/>
      <c r="C301" s="224"/>
      <c r="D301" s="225" t="s">
        <v>138</v>
      </c>
      <c r="E301" s="226" t="s">
        <v>19</v>
      </c>
      <c r="F301" s="227" t="s">
        <v>230</v>
      </c>
      <c r="G301" s="224"/>
      <c r="H301" s="226" t="s">
        <v>19</v>
      </c>
      <c r="I301" s="228"/>
      <c r="J301" s="224"/>
      <c r="K301" s="224"/>
      <c r="L301" s="229"/>
      <c r="M301" s="230"/>
      <c r="N301" s="231"/>
      <c r="O301" s="231"/>
      <c r="P301" s="231"/>
      <c r="Q301" s="231"/>
      <c r="R301" s="231"/>
      <c r="S301" s="231"/>
      <c r="T301" s="23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3" t="s">
        <v>138</v>
      </c>
      <c r="AU301" s="233" t="s">
        <v>83</v>
      </c>
      <c r="AV301" s="13" t="s">
        <v>81</v>
      </c>
      <c r="AW301" s="13" t="s">
        <v>35</v>
      </c>
      <c r="AX301" s="13" t="s">
        <v>73</v>
      </c>
      <c r="AY301" s="233" t="s">
        <v>127</v>
      </c>
    </row>
    <row r="302" spans="1:51" s="13" customFormat="1" ht="12">
      <c r="A302" s="13"/>
      <c r="B302" s="223"/>
      <c r="C302" s="224"/>
      <c r="D302" s="225" t="s">
        <v>138</v>
      </c>
      <c r="E302" s="226" t="s">
        <v>19</v>
      </c>
      <c r="F302" s="227" t="s">
        <v>347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138</v>
      </c>
      <c r="AU302" s="233" t="s">
        <v>83</v>
      </c>
      <c r="AV302" s="13" t="s">
        <v>81</v>
      </c>
      <c r="AW302" s="13" t="s">
        <v>35</v>
      </c>
      <c r="AX302" s="13" t="s">
        <v>73</v>
      </c>
      <c r="AY302" s="233" t="s">
        <v>127</v>
      </c>
    </row>
    <row r="303" spans="1:51" s="13" customFormat="1" ht="12">
      <c r="A303" s="13"/>
      <c r="B303" s="223"/>
      <c r="C303" s="224"/>
      <c r="D303" s="225" t="s">
        <v>138</v>
      </c>
      <c r="E303" s="226" t="s">
        <v>19</v>
      </c>
      <c r="F303" s="227" t="s">
        <v>150</v>
      </c>
      <c r="G303" s="224"/>
      <c r="H303" s="226" t="s">
        <v>19</v>
      </c>
      <c r="I303" s="228"/>
      <c r="J303" s="224"/>
      <c r="K303" s="224"/>
      <c r="L303" s="229"/>
      <c r="M303" s="230"/>
      <c r="N303" s="231"/>
      <c r="O303" s="231"/>
      <c r="P303" s="231"/>
      <c r="Q303" s="231"/>
      <c r="R303" s="231"/>
      <c r="S303" s="231"/>
      <c r="T303" s="23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3" t="s">
        <v>138</v>
      </c>
      <c r="AU303" s="233" t="s">
        <v>83</v>
      </c>
      <c r="AV303" s="13" t="s">
        <v>81</v>
      </c>
      <c r="AW303" s="13" t="s">
        <v>35</v>
      </c>
      <c r="AX303" s="13" t="s">
        <v>73</v>
      </c>
      <c r="AY303" s="233" t="s">
        <v>127</v>
      </c>
    </row>
    <row r="304" spans="1:51" s="14" customFormat="1" ht="12">
      <c r="A304" s="14"/>
      <c r="B304" s="234"/>
      <c r="C304" s="235"/>
      <c r="D304" s="225" t="s">
        <v>138</v>
      </c>
      <c r="E304" s="236" t="s">
        <v>19</v>
      </c>
      <c r="F304" s="237" t="s">
        <v>151</v>
      </c>
      <c r="G304" s="235"/>
      <c r="H304" s="238">
        <v>1434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4" t="s">
        <v>138</v>
      </c>
      <c r="AU304" s="244" t="s">
        <v>83</v>
      </c>
      <c r="AV304" s="14" t="s">
        <v>83</v>
      </c>
      <c r="AW304" s="14" t="s">
        <v>35</v>
      </c>
      <c r="AX304" s="14" t="s">
        <v>81</v>
      </c>
      <c r="AY304" s="244" t="s">
        <v>127</v>
      </c>
    </row>
    <row r="305" spans="1:65" s="2" customFormat="1" ht="21.75" customHeight="1">
      <c r="A305" s="39"/>
      <c r="B305" s="40"/>
      <c r="C305" s="205" t="s">
        <v>380</v>
      </c>
      <c r="D305" s="205" t="s">
        <v>129</v>
      </c>
      <c r="E305" s="206" t="s">
        <v>381</v>
      </c>
      <c r="F305" s="207" t="s">
        <v>382</v>
      </c>
      <c r="G305" s="208" t="s">
        <v>383</v>
      </c>
      <c r="H305" s="209">
        <v>0.143</v>
      </c>
      <c r="I305" s="210"/>
      <c r="J305" s="211">
        <f>ROUND(I305*H305,2)</f>
        <v>0</v>
      </c>
      <c r="K305" s="207" t="s">
        <v>133</v>
      </c>
      <c r="L305" s="45"/>
      <c r="M305" s="212" t="s">
        <v>19</v>
      </c>
      <c r="N305" s="213" t="s">
        <v>44</v>
      </c>
      <c r="O305" s="85"/>
      <c r="P305" s="214">
        <f>O305*H305</f>
        <v>0</v>
      </c>
      <c r="Q305" s="214">
        <v>0</v>
      </c>
      <c r="R305" s="214">
        <f>Q305*H305</f>
        <v>0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134</v>
      </c>
      <c r="AT305" s="216" t="s">
        <v>129</v>
      </c>
      <c r="AU305" s="216" t="s">
        <v>83</v>
      </c>
      <c r="AY305" s="18" t="s">
        <v>127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81</v>
      </c>
      <c r="BK305" s="217">
        <f>ROUND(I305*H305,2)</f>
        <v>0</v>
      </c>
      <c r="BL305" s="18" t="s">
        <v>134</v>
      </c>
      <c r="BM305" s="216" t="s">
        <v>384</v>
      </c>
    </row>
    <row r="306" spans="1:47" s="2" customFormat="1" ht="12">
      <c r="A306" s="39"/>
      <c r="B306" s="40"/>
      <c r="C306" s="41"/>
      <c r="D306" s="218" t="s">
        <v>136</v>
      </c>
      <c r="E306" s="41"/>
      <c r="F306" s="219" t="s">
        <v>385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136</v>
      </c>
      <c r="AU306" s="18" t="s">
        <v>83</v>
      </c>
    </row>
    <row r="307" spans="1:51" s="13" customFormat="1" ht="12">
      <c r="A307" s="13"/>
      <c r="B307" s="223"/>
      <c r="C307" s="224"/>
      <c r="D307" s="225" t="s">
        <v>138</v>
      </c>
      <c r="E307" s="226" t="s">
        <v>19</v>
      </c>
      <c r="F307" s="227" t="s">
        <v>230</v>
      </c>
      <c r="G307" s="224"/>
      <c r="H307" s="226" t="s">
        <v>19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138</v>
      </c>
      <c r="AU307" s="233" t="s">
        <v>83</v>
      </c>
      <c r="AV307" s="13" t="s">
        <v>81</v>
      </c>
      <c r="AW307" s="13" t="s">
        <v>35</v>
      </c>
      <c r="AX307" s="13" t="s">
        <v>73</v>
      </c>
      <c r="AY307" s="233" t="s">
        <v>127</v>
      </c>
    </row>
    <row r="308" spans="1:51" s="13" customFormat="1" ht="12">
      <c r="A308" s="13"/>
      <c r="B308" s="223"/>
      <c r="C308" s="224"/>
      <c r="D308" s="225" t="s">
        <v>138</v>
      </c>
      <c r="E308" s="226" t="s">
        <v>19</v>
      </c>
      <c r="F308" s="227" t="s">
        <v>347</v>
      </c>
      <c r="G308" s="224"/>
      <c r="H308" s="226" t="s">
        <v>19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138</v>
      </c>
      <c r="AU308" s="233" t="s">
        <v>83</v>
      </c>
      <c r="AV308" s="13" t="s">
        <v>81</v>
      </c>
      <c r="AW308" s="13" t="s">
        <v>35</v>
      </c>
      <c r="AX308" s="13" t="s">
        <v>73</v>
      </c>
      <c r="AY308" s="233" t="s">
        <v>127</v>
      </c>
    </row>
    <row r="309" spans="1:51" s="13" customFormat="1" ht="12">
      <c r="A309" s="13"/>
      <c r="B309" s="223"/>
      <c r="C309" s="224"/>
      <c r="D309" s="225" t="s">
        <v>138</v>
      </c>
      <c r="E309" s="226" t="s">
        <v>19</v>
      </c>
      <c r="F309" s="227" t="s">
        <v>150</v>
      </c>
      <c r="G309" s="224"/>
      <c r="H309" s="226" t="s">
        <v>19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138</v>
      </c>
      <c r="AU309" s="233" t="s">
        <v>83</v>
      </c>
      <c r="AV309" s="13" t="s">
        <v>81</v>
      </c>
      <c r="AW309" s="13" t="s">
        <v>35</v>
      </c>
      <c r="AX309" s="13" t="s">
        <v>73</v>
      </c>
      <c r="AY309" s="233" t="s">
        <v>127</v>
      </c>
    </row>
    <row r="310" spans="1:51" s="14" customFormat="1" ht="12">
      <c r="A310" s="14"/>
      <c r="B310" s="234"/>
      <c r="C310" s="235"/>
      <c r="D310" s="225" t="s">
        <v>138</v>
      </c>
      <c r="E310" s="236" t="s">
        <v>19</v>
      </c>
      <c r="F310" s="237" t="s">
        <v>386</v>
      </c>
      <c r="G310" s="235"/>
      <c r="H310" s="238">
        <v>0.143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138</v>
      </c>
      <c r="AU310" s="244" t="s">
        <v>83</v>
      </c>
      <c r="AV310" s="14" t="s">
        <v>83</v>
      </c>
      <c r="AW310" s="14" t="s">
        <v>35</v>
      </c>
      <c r="AX310" s="14" t="s">
        <v>81</v>
      </c>
      <c r="AY310" s="244" t="s">
        <v>127</v>
      </c>
    </row>
    <row r="311" spans="1:65" s="2" customFormat="1" ht="24.15" customHeight="1">
      <c r="A311" s="39"/>
      <c r="B311" s="40"/>
      <c r="C311" s="205" t="s">
        <v>387</v>
      </c>
      <c r="D311" s="205" t="s">
        <v>129</v>
      </c>
      <c r="E311" s="206" t="s">
        <v>388</v>
      </c>
      <c r="F311" s="207" t="s">
        <v>389</v>
      </c>
      <c r="G311" s="208" t="s">
        <v>132</v>
      </c>
      <c r="H311" s="209">
        <v>3061</v>
      </c>
      <c r="I311" s="210"/>
      <c r="J311" s="211">
        <f>ROUND(I311*H311,2)</f>
        <v>0</v>
      </c>
      <c r="K311" s="207" t="s">
        <v>133</v>
      </c>
      <c r="L311" s="45"/>
      <c r="M311" s="212" t="s">
        <v>19</v>
      </c>
      <c r="N311" s="213" t="s">
        <v>44</v>
      </c>
      <c r="O311" s="85"/>
      <c r="P311" s="214">
        <f>O311*H311</f>
        <v>0</v>
      </c>
      <c r="Q311" s="214">
        <v>0</v>
      </c>
      <c r="R311" s="214">
        <f>Q311*H311</f>
        <v>0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134</v>
      </c>
      <c r="AT311" s="216" t="s">
        <v>129</v>
      </c>
      <c r="AU311" s="216" t="s">
        <v>83</v>
      </c>
      <c r="AY311" s="18" t="s">
        <v>127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81</v>
      </c>
      <c r="BK311" s="217">
        <f>ROUND(I311*H311,2)</f>
        <v>0</v>
      </c>
      <c r="BL311" s="18" t="s">
        <v>134</v>
      </c>
      <c r="BM311" s="216" t="s">
        <v>390</v>
      </c>
    </row>
    <row r="312" spans="1:47" s="2" customFormat="1" ht="12">
      <c r="A312" s="39"/>
      <c r="B312" s="40"/>
      <c r="C312" s="41"/>
      <c r="D312" s="218" t="s">
        <v>136</v>
      </c>
      <c r="E312" s="41"/>
      <c r="F312" s="219" t="s">
        <v>391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136</v>
      </c>
      <c r="AU312" s="18" t="s">
        <v>83</v>
      </c>
    </row>
    <row r="313" spans="1:51" s="13" customFormat="1" ht="12">
      <c r="A313" s="13"/>
      <c r="B313" s="223"/>
      <c r="C313" s="224"/>
      <c r="D313" s="225" t="s">
        <v>138</v>
      </c>
      <c r="E313" s="226" t="s">
        <v>19</v>
      </c>
      <c r="F313" s="227" t="s">
        <v>230</v>
      </c>
      <c r="G313" s="224"/>
      <c r="H313" s="226" t="s">
        <v>19</v>
      </c>
      <c r="I313" s="228"/>
      <c r="J313" s="224"/>
      <c r="K313" s="224"/>
      <c r="L313" s="229"/>
      <c r="M313" s="230"/>
      <c r="N313" s="231"/>
      <c r="O313" s="231"/>
      <c r="P313" s="231"/>
      <c r="Q313" s="231"/>
      <c r="R313" s="231"/>
      <c r="S313" s="231"/>
      <c r="T313" s="23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3" t="s">
        <v>138</v>
      </c>
      <c r="AU313" s="233" t="s">
        <v>83</v>
      </c>
      <c r="AV313" s="13" t="s">
        <v>81</v>
      </c>
      <c r="AW313" s="13" t="s">
        <v>35</v>
      </c>
      <c r="AX313" s="13" t="s">
        <v>73</v>
      </c>
      <c r="AY313" s="233" t="s">
        <v>127</v>
      </c>
    </row>
    <row r="314" spans="1:51" s="13" customFormat="1" ht="12">
      <c r="A314" s="13"/>
      <c r="B314" s="223"/>
      <c r="C314" s="224"/>
      <c r="D314" s="225" t="s">
        <v>138</v>
      </c>
      <c r="E314" s="226" t="s">
        <v>19</v>
      </c>
      <c r="F314" s="227" t="s">
        <v>392</v>
      </c>
      <c r="G314" s="224"/>
      <c r="H314" s="226" t="s">
        <v>19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138</v>
      </c>
      <c r="AU314" s="233" t="s">
        <v>83</v>
      </c>
      <c r="AV314" s="13" t="s">
        <v>81</v>
      </c>
      <c r="AW314" s="13" t="s">
        <v>35</v>
      </c>
      <c r="AX314" s="13" t="s">
        <v>73</v>
      </c>
      <c r="AY314" s="233" t="s">
        <v>127</v>
      </c>
    </row>
    <row r="315" spans="1:51" s="14" customFormat="1" ht="12">
      <c r="A315" s="14"/>
      <c r="B315" s="234"/>
      <c r="C315" s="235"/>
      <c r="D315" s="225" t="s">
        <v>138</v>
      </c>
      <c r="E315" s="236" t="s">
        <v>19</v>
      </c>
      <c r="F315" s="237" t="s">
        <v>148</v>
      </c>
      <c r="G315" s="235"/>
      <c r="H315" s="238">
        <v>3061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138</v>
      </c>
      <c r="AU315" s="244" t="s">
        <v>83</v>
      </c>
      <c r="AV315" s="14" t="s">
        <v>83</v>
      </c>
      <c r="AW315" s="14" t="s">
        <v>35</v>
      </c>
      <c r="AX315" s="14" t="s">
        <v>81</v>
      </c>
      <c r="AY315" s="244" t="s">
        <v>127</v>
      </c>
    </row>
    <row r="316" spans="1:65" s="2" customFormat="1" ht="16.5" customHeight="1">
      <c r="A316" s="39"/>
      <c r="B316" s="40"/>
      <c r="C316" s="256" t="s">
        <v>393</v>
      </c>
      <c r="D316" s="256" t="s">
        <v>315</v>
      </c>
      <c r="E316" s="257" t="s">
        <v>394</v>
      </c>
      <c r="F316" s="258" t="s">
        <v>395</v>
      </c>
      <c r="G316" s="259" t="s">
        <v>396</v>
      </c>
      <c r="H316" s="260">
        <v>2</v>
      </c>
      <c r="I316" s="261"/>
      <c r="J316" s="262">
        <f>ROUND(I316*H316,2)</f>
        <v>0</v>
      </c>
      <c r="K316" s="258" t="s">
        <v>133</v>
      </c>
      <c r="L316" s="263"/>
      <c r="M316" s="264" t="s">
        <v>19</v>
      </c>
      <c r="N316" s="265" t="s">
        <v>44</v>
      </c>
      <c r="O316" s="85"/>
      <c r="P316" s="214">
        <f>O316*H316</f>
        <v>0</v>
      </c>
      <c r="Q316" s="214">
        <v>0.001</v>
      </c>
      <c r="R316" s="214">
        <f>Q316*H316</f>
        <v>0.002</v>
      </c>
      <c r="S316" s="214">
        <v>0</v>
      </c>
      <c r="T316" s="21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6" t="s">
        <v>194</v>
      </c>
      <c r="AT316" s="216" t="s">
        <v>315</v>
      </c>
      <c r="AU316" s="216" t="s">
        <v>83</v>
      </c>
      <c r="AY316" s="18" t="s">
        <v>127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81</v>
      </c>
      <c r="BK316" s="217">
        <f>ROUND(I316*H316,2)</f>
        <v>0</v>
      </c>
      <c r="BL316" s="18" t="s">
        <v>134</v>
      </c>
      <c r="BM316" s="216" t="s">
        <v>397</v>
      </c>
    </row>
    <row r="317" spans="1:51" s="13" customFormat="1" ht="12">
      <c r="A317" s="13"/>
      <c r="B317" s="223"/>
      <c r="C317" s="224"/>
      <c r="D317" s="225" t="s">
        <v>138</v>
      </c>
      <c r="E317" s="226" t="s">
        <v>19</v>
      </c>
      <c r="F317" s="227" t="s">
        <v>230</v>
      </c>
      <c r="G317" s="224"/>
      <c r="H317" s="226" t="s">
        <v>19</v>
      </c>
      <c r="I317" s="228"/>
      <c r="J317" s="224"/>
      <c r="K317" s="224"/>
      <c r="L317" s="229"/>
      <c r="M317" s="230"/>
      <c r="N317" s="231"/>
      <c r="O317" s="231"/>
      <c r="P317" s="231"/>
      <c r="Q317" s="231"/>
      <c r="R317" s="231"/>
      <c r="S317" s="231"/>
      <c r="T317" s="23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3" t="s">
        <v>138</v>
      </c>
      <c r="AU317" s="233" t="s">
        <v>83</v>
      </c>
      <c r="AV317" s="13" t="s">
        <v>81</v>
      </c>
      <c r="AW317" s="13" t="s">
        <v>35</v>
      </c>
      <c r="AX317" s="13" t="s">
        <v>73</v>
      </c>
      <c r="AY317" s="233" t="s">
        <v>127</v>
      </c>
    </row>
    <row r="318" spans="1:51" s="14" customFormat="1" ht="12">
      <c r="A318" s="14"/>
      <c r="B318" s="234"/>
      <c r="C318" s="235"/>
      <c r="D318" s="225" t="s">
        <v>138</v>
      </c>
      <c r="E318" s="236" t="s">
        <v>19</v>
      </c>
      <c r="F318" s="237" t="s">
        <v>398</v>
      </c>
      <c r="G318" s="235"/>
      <c r="H318" s="238">
        <v>1.531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138</v>
      </c>
      <c r="AU318" s="244" t="s">
        <v>83</v>
      </c>
      <c r="AV318" s="14" t="s">
        <v>83</v>
      </c>
      <c r="AW318" s="14" t="s">
        <v>35</v>
      </c>
      <c r="AX318" s="14" t="s">
        <v>73</v>
      </c>
      <c r="AY318" s="244" t="s">
        <v>127</v>
      </c>
    </row>
    <row r="319" spans="1:51" s="13" customFormat="1" ht="12">
      <c r="A319" s="13"/>
      <c r="B319" s="223"/>
      <c r="C319" s="224"/>
      <c r="D319" s="225" t="s">
        <v>138</v>
      </c>
      <c r="E319" s="226" t="s">
        <v>19</v>
      </c>
      <c r="F319" s="227" t="s">
        <v>399</v>
      </c>
      <c r="G319" s="224"/>
      <c r="H319" s="226" t="s">
        <v>19</v>
      </c>
      <c r="I319" s="228"/>
      <c r="J319" s="224"/>
      <c r="K319" s="224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138</v>
      </c>
      <c r="AU319" s="233" t="s">
        <v>83</v>
      </c>
      <c r="AV319" s="13" t="s">
        <v>81</v>
      </c>
      <c r="AW319" s="13" t="s">
        <v>35</v>
      </c>
      <c r="AX319" s="13" t="s">
        <v>73</v>
      </c>
      <c r="AY319" s="233" t="s">
        <v>127</v>
      </c>
    </row>
    <row r="320" spans="1:51" s="14" customFormat="1" ht="12">
      <c r="A320" s="14"/>
      <c r="B320" s="234"/>
      <c r="C320" s="235"/>
      <c r="D320" s="225" t="s">
        <v>138</v>
      </c>
      <c r="E320" s="236" t="s">
        <v>19</v>
      </c>
      <c r="F320" s="237" t="s">
        <v>400</v>
      </c>
      <c r="G320" s="235"/>
      <c r="H320" s="238">
        <v>0.469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138</v>
      </c>
      <c r="AU320" s="244" t="s">
        <v>83</v>
      </c>
      <c r="AV320" s="14" t="s">
        <v>83</v>
      </c>
      <c r="AW320" s="14" t="s">
        <v>35</v>
      </c>
      <c r="AX320" s="14" t="s">
        <v>73</v>
      </c>
      <c r="AY320" s="244" t="s">
        <v>127</v>
      </c>
    </row>
    <row r="321" spans="1:51" s="15" customFormat="1" ht="12">
      <c r="A321" s="15"/>
      <c r="B321" s="245"/>
      <c r="C321" s="246"/>
      <c r="D321" s="225" t="s">
        <v>138</v>
      </c>
      <c r="E321" s="247" t="s">
        <v>19</v>
      </c>
      <c r="F321" s="248" t="s">
        <v>154</v>
      </c>
      <c r="G321" s="246"/>
      <c r="H321" s="249">
        <v>2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5" t="s">
        <v>138</v>
      </c>
      <c r="AU321" s="255" t="s">
        <v>83</v>
      </c>
      <c r="AV321" s="15" t="s">
        <v>134</v>
      </c>
      <c r="AW321" s="15" t="s">
        <v>35</v>
      </c>
      <c r="AX321" s="15" t="s">
        <v>81</v>
      </c>
      <c r="AY321" s="255" t="s">
        <v>127</v>
      </c>
    </row>
    <row r="322" spans="1:63" s="12" customFormat="1" ht="22.8" customHeight="1">
      <c r="A322" s="12"/>
      <c r="B322" s="189"/>
      <c r="C322" s="190"/>
      <c r="D322" s="191" t="s">
        <v>72</v>
      </c>
      <c r="E322" s="203" t="s">
        <v>83</v>
      </c>
      <c r="F322" s="203" t="s">
        <v>401</v>
      </c>
      <c r="G322" s="190"/>
      <c r="H322" s="190"/>
      <c r="I322" s="193"/>
      <c r="J322" s="204">
        <f>BK322</f>
        <v>0</v>
      </c>
      <c r="K322" s="190"/>
      <c r="L322" s="195"/>
      <c r="M322" s="196"/>
      <c r="N322" s="197"/>
      <c r="O322" s="197"/>
      <c r="P322" s="198">
        <f>SUM(P323:P343)</f>
        <v>0</v>
      </c>
      <c r="Q322" s="197"/>
      <c r="R322" s="198">
        <f>SUM(R323:R343)</f>
        <v>470.5068402</v>
      </c>
      <c r="S322" s="197"/>
      <c r="T322" s="199">
        <f>SUM(T323:T343)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00" t="s">
        <v>81</v>
      </c>
      <c r="AT322" s="201" t="s">
        <v>72</v>
      </c>
      <c r="AU322" s="201" t="s">
        <v>81</v>
      </c>
      <c r="AY322" s="200" t="s">
        <v>127</v>
      </c>
      <c r="BK322" s="202">
        <f>SUM(BK323:BK343)</f>
        <v>0</v>
      </c>
    </row>
    <row r="323" spans="1:65" s="2" customFormat="1" ht="16.5" customHeight="1">
      <c r="A323" s="39"/>
      <c r="B323" s="40"/>
      <c r="C323" s="205" t="s">
        <v>402</v>
      </c>
      <c r="D323" s="205" t="s">
        <v>129</v>
      </c>
      <c r="E323" s="206" t="s">
        <v>403</v>
      </c>
      <c r="F323" s="207" t="s">
        <v>404</v>
      </c>
      <c r="G323" s="208" t="s">
        <v>172</v>
      </c>
      <c r="H323" s="209">
        <v>715</v>
      </c>
      <c r="I323" s="210"/>
      <c r="J323" s="211">
        <f>ROUND(I323*H323,2)</f>
        <v>0</v>
      </c>
      <c r="K323" s="207" t="s">
        <v>133</v>
      </c>
      <c r="L323" s="45"/>
      <c r="M323" s="212" t="s">
        <v>19</v>
      </c>
      <c r="N323" s="213" t="s">
        <v>44</v>
      </c>
      <c r="O323" s="85"/>
      <c r="P323" s="214">
        <f>O323*H323</f>
        <v>0</v>
      </c>
      <c r="Q323" s="214">
        <v>0.00049</v>
      </c>
      <c r="R323" s="214">
        <f>Q323*H323</f>
        <v>0.35035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134</v>
      </c>
      <c r="AT323" s="216" t="s">
        <v>129</v>
      </c>
      <c r="AU323" s="216" t="s">
        <v>83</v>
      </c>
      <c r="AY323" s="18" t="s">
        <v>127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81</v>
      </c>
      <c r="BK323" s="217">
        <f>ROUND(I323*H323,2)</f>
        <v>0</v>
      </c>
      <c r="BL323" s="18" t="s">
        <v>134</v>
      </c>
      <c r="BM323" s="216" t="s">
        <v>405</v>
      </c>
    </row>
    <row r="324" spans="1:47" s="2" customFormat="1" ht="12">
      <c r="A324" s="39"/>
      <c r="B324" s="40"/>
      <c r="C324" s="41"/>
      <c r="D324" s="218" t="s">
        <v>136</v>
      </c>
      <c r="E324" s="41"/>
      <c r="F324" s="219" t="s">
        <v>406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136</v>
      </c>
      <c r="AU324" s="18" t="s">
        <v>83</v>
      </c>
    </row>
    <row r="325" spans="1:51" s="13" customFormat="1" ht="12">
      <c r="A325" s="13"/>
      <c r="B325" s="223"/>
      <c r="C325" s="224"/>
      <c r="D325" s="225" t="s">
        <v>138</v>
      </c>
      <c r="E325" s="226" t="s">
        <v>19</v>
      </c>
      <c r="F325" s="227" t="s">
        <v>230</v>
      </c>
      <c r="G325" s="224"/>
      <c r="H325" s="226" t="s">
        <v>19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138</v>
      </c>
      <c r="AU325" s="233" t="s">
        <v>83</v>
      </c>
      <c r="AV325" s="13" t="s">
        <v>81</v>
      </c>
      <c r="AW325" s="13" t="s">
        <v>35</v>
      </c>
      <c r="AX325" s="13" t="s">
        <v>73</v>
      </c>
      <c r="AY325" s="233" t="s">
        <v>127</v>
      </c>
    </row>
    <row r="326" spans="1:51" s="13" customFormat="1" ht="12">
      <c r="A326" s="13"/>
      <c r="B326" s="223"/>
      <c r="C326" s="224"/>
      <c r="D326" s="225" t="s">
        <v>138</v>
      </c>
      <c r="E326" s="226" t="s">
        <v>19</v>
      </c>
      <c r="F326" s="227" t="s">
        <v>407</v>
      </c>
      <c r="G326" s="224"/>
      <c r="H326" s="226" t="s">
        <v>19</v>
      </c>
      <c r="I326" s="228"/>
      <c r="J326" s="224"/>
      <c r="K326" s="224"/>
      <c r="L326" s="229"/>
      <c r="M326" s="230"/>
      <c r="N326" s="231"/>
      <c r="O326" s="231"/>
      <c r="P326" s="231"/>
      <c r="Q326" s="231"/>
      <c r="R326" s="231"/>
      <c r="S326" s="231"/>
      <c r="T326" s="23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3" t="s">
        <v>138</v>
      </c>
      <c r="AU326" s="233" t="s">
        <v>83</v>
      </c>
      <c r="AV326" s="13" t="s">
        <v>81</v>
      </c>
      <c r="AW326" s="13" t="s">
        <v>35</v>
      </c>
      <c r="AX326" s="13" t="s">
        <v>73</v>
      </c>
      <c r="AY326" s="233" t="s">
        <v>127</v>
      </c>
    </row>
    <row r="327" spans="1:51" s="14" customFormat="1" ht="12">
      <c r="A327" s="14"/>
      <c r="B327" s="234"/>
      <c r="C327" s="235"/>
      <c r="D327" s="225" t="s">
        <v>138</v>
      </c>
      <c r="E327" s="236" t="s">
        <v>19</v>
      </c>
      <c r="F327" s="237" t="s">
        <v>408</v>
      </c>
      <c r="G327" s="235"/>
      <c r="H327" s="238">
        <v>715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4" t="s">
        <v>138</v>
      </c>
      <c r="AU327" s="244" t="s">
        <v>83</v>
      </c>
      <c r="AV327" s="14" t="s">
        <v>83</v>
      </c>
      <c r="AW327" s="14" t="s">
        <v>35</v>
      </c>
      <c r="AX327" s="14" t="s">
        <v>81</v>
      </c>
      <c r="AY327" s="244" t="s">
        <v>127</v>
      </c>
    </row>
    <row r="328" spans="1:65" s="2" customFormat="1" ht="24.15" customHeight="1">
      <c r="A328" s="39"/>
      <c r="B328" s="40"/>
      <c r="C328" s="205" t="s">
        <v>409</v>
      </c>
      <c r="D328" s="205" t="s">
        <v>129</v>
      </c>
      <c r="E328" s="206" t="s">
        <v>410</v>
      </c>
      <c r="F328" s="207" t="s">
        <v>411</v>
      </c>
      <c r="G328" s="208" t="s">
        <v>132</v>
      </c>
      <c r="H328" s="209">
        <v>212.2</v>
      </c>
      <c r="I328" s="210"/>
      <c r="J328" s="211">
        <f>ROUND(I328*H328,2)</f>
        <v>0</v>
      </c>
      <c r="K328" s="207" t="s">
        <v>133</v>
      </c>
      <c r="L328" s="45"/>
      <c r="M328" s="212" t="s">
        <v>19</v>
      </c>
      <c r="N328" s="213" t="s">
        <v>44</v>
      </c>
      <c r="O328" s="85"/>
      <c r="P328" s="214">
        <f>O328*H328</f>
        <v>0</v>
      </c>
      <c r="Q328" s="214">
        <v>0.0001</v>
      </c>
      <c r="R328" s="214">
        <f>Q328*H328</f>
        <v>0.02122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134</v>
      </c>
      <c r="AT328" s="216" t="s">
        <v>129</v>
      </c>
      <c r="AU328" s="216" t="s">
        <v>83</v>
      </c>
      <c r="AY328" s="18" t="s">
        <v>127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81</v>
      </c>
      <c r="BK328" s="217">
        <f>ROUND(I328*H328,2)</f>
        <v>0</v>
      </c>
      <c r="BL328" s="18" t="s">
        <v>134</v>
      </c>
      <c r="BM328" s="216" t="s">
        <v>412</v>
      </c>
    </row>
    <row r="329" spans="1:47" s="2" customFormat="1" ht="12">
      <c r="A329" s="39"/>
      <c r="B329" s="40"/>
      <c r="C329" s="41"/>
      <c r="D329" s="218" t="s">
        <v>136</v>
      </c>
      <c r="E329" s="41"/>
      <c r="F329" s="219" t="s">
        <v>413</v>
      </c>
      <c r="G329" s="41"/>
      <c r="H329" s="41"/>
      <c r="I329" s="220"/>
      <c r="J329" s="41"/>
      <c r="K329" s="41"/>
      <c r="L329" s="45"/>
      <c r="M329" s="221"/>
      <c r="N329" s="222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136</v>
      </c>
      <c r="AU329" s="18" t="s">
        <v>83</v>
      </c>
    </row>
    <row r="330" spans="1:51" s="13" customFormat="1" ht="12">
      <c r="A330" s="13"/>
      <c r="B330" s="223"/>
      <c r="C330" s="224"/>
      <c r="D330" s="225" t="s">
        <v>138</v>
      </c>
      <c r="E330" s="226" t="s">
        <v>19</v>
      </c>
      <c r="F330" s="227" t="s">
        <v>230</v>
      </c>
      <c r="G330" s="224"/>
      <c r="H330" s="226" t="s">
        <v>19</v>
      </c>
      <c r="I330" s="228"/>
      <c r="J330" s="224"/>
      <c r="K330" s="224"/>
      <c r="L330" s="229"/>
      <c r="M330" s="230"/>
      <c r="N330" s="231"/>
      <c r="O330" s="231"/>
      <c r="P330" s="231"/>
      <c r="Q330" s="231"/>
      <c r="R330" s="231"/>
      <c r="S330" s="231"/>
      <c r="T330" s="23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3" t="s">
        <v>138</v>
      </c>
      <c r="AU330" s="233" t="s">
        <v>83</v>
      </c>
      <c r="AV330" s="13" t="s">
        <v>81</v>
      </c>
      <c r="AW330" s="13" t="s">
        <v>35</v>
      </c>
      <c r="AX330" s="13" t="s">
        <v>73</v>
      </c>
      <c r="AY330" s="233" t="s">
        <v>127</v>
      </c>
    </row>
    <row r="331" spans="1:51" s="13" customFormat="1" ht="12">
      <c r="A331" s="13"/>
      <c r="B331" s="223"/>
      <c r="C331" s="224"/>
      <c r="D331" s="225" t="s">
        <v>138</v>
      </c>
      <c r="E331" s="226" t="s">
        <v>19</v>
      </c>
      <c r="F331" s="227" t="s">
        <v>414</v>
      </c>
      <c r="G331" s="224"/>
      <c r="H331" s="226" t="s">
        <v>19</v>
      </c>
      <c r="I331" s="228"/>
      <c r="J331" s="224"/>
      <c r="K331" s="224"/>
      <c r="L331" s="229"/>
      <c r="M331" s="230"/>
      <c r="N331" s="231"/>
      <c r="O331" s="231"/>
      <c r="P331" s="231"/>
      <c r="Q331" s="231"/>
      <c r="R331" s="231"/>
      <c r="S331" s="231"/>
      <c r="T331" s="23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3" t="s">
        <v>138</v>
      </c>
      <c r="AU331" s="233" t="s">
        <v>83</v>
      </c>
      <c r="AV331" s="13" t="s">
        <v>81</v>
      </c>
      <c r="AW331" s="13" t="s">
        <v>35</v>
      </c>
      <c r="AX331" s="13" t="s">
        <v>73</v>
      </c>
      <c r="AY331" s="233" t="s">
        <v>127</v>
      </c>
    </row>
    <row r="332" spans="1:51" s="14" customFormat="1" ht="12">
      <c r="A332" s="14"/>
      <c r="B332" s="234"/>
      <c r="C332" s="235"/>
      <c r="D332" s="225" t="s">
        <v>138</v>
      </c>
      <c r="E332" s="236" t="s">
        <v>19</v>
      </c>
      <c r="F332" s="237" t="s">
        <v>415</v>
      </c>
      <c r="G332" s="235"/>
      <c r="H332" s="238">
        <v>212.2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138</v>
      </c>
      <c r="AU332" s="244" t="s">
        <v>83</v>
      </c>
      <c r="AV332" s="14" t="s">
        <v>83</v>
      </c>
      <c r="AW332" s="14" t="s">
        <v>35</v>
      </c>
      <c r="AX332" s="14" t="s">
        <v>81</v>
      </c>
      <c r="AY332" s="244" t="s">
        <v>127</v>
      </c>
    </row>
    <row r="333" spans="1:65" s="2" customFormat="1" ht="16.5" customHeight="1">
      <c r="A333" s="39"/>
      <c r="B333" s="40"/>
      <c r="C333" s="256" t="s">
        <v>416</v>
      </c>
      <c r="D333" s="256" t="s">
        <v>315</v>
      </c>
      <c r="E333" s="257" t="s">
        <v>417</v>
      </c>
      <c r="F333" s="258" t="s">
        <v>418</v>
      </c>
      <c r="G333" s="259" t="s">
        <v>132</v>
      </c>
      <c r="H333" s="260">
        <v>251.351</v>
      </c>
      <c r="I333" s="261"/>
      <c r="J333" s="262">
        <f>ROUND(I333*H333,2)</f>
        <v>0</v>
      </c>
      <c r="K333" s="258" t="s">
        <v>133</v>
      </c>
      <c r="L333" s="263"/>
      <c r="M333" s="264" t="s">
        <v>19</v>
      </c>
      <c r="N333" s="265" t="s">
        <v>44</v>
      </c>
      <c r="O333" s="85"/>
      <c r="P333" s="214">
        <f>O333*H333</f>
        <v>0</v>
      </c>
      <c r="Q333" s="214">
        <v>0.0002</v>
      </c>
      <c r="R333" s="214">
        <f>Q333*H333</f>
        <v>0.0502702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194</v>
      </c>
      <c r="AT333" s="216" t="s">
        <v>315</v>
      </c>
      <c r="AU333" s="216" t="s">
        <v>83</v>
      </c>
      <c r="AY333" s="18" t="s">
        <v>127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81</v>
      </c>
      <c r="BK333" s="217">
        <f>ROUND(I333*H333,2)</f>
        <v>0</v>
      </c>
      <c r="BL333" s="18" t="s">
        <v>134</v>
      </c>
      <c r="BM333" s="216" t="s">
        <v>419</v>
      </c>
    </row>
    <row r="334" spans="1:51" s="14" customFormat="1" ht="12">
      <c r="A334" s="14"/>
      <c r="B334" s="234"/>
      <c r="C334" s="235"/>
      <c r="D334" s="225" t="s">
        <v>138</v>
      </c>
      <c r="E334" s="236" t="s">
        <v>19</v>
      </c>
      <c r="F334" s="237" t="s">
        <v>420</v>
      </c>
      <c r="G334" s="235"/>
      <c r="H334" s="238">
        <v>251.351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138</v>
      </c>
      <c r="AU334" s="244" t="s">
        <v>83</v>
      </c>
      <c r="AV334" s="14" t="s">
        <v>83</v>
      </c>
      <c r="AW334" s="14" t="s">
        <v>35</v>
      </c>
      <c r="AX334" s="14" t="s">
        <v>81</v>
      </c>
      <c r="AY334" s="244" t="s">
        <v>127</v>
      </c>
    </row>
    <row r="335" spans="1:65" s="2" customFormat="1" ht="24.15" customHeight="1">
      <c r="A335" s="39"/>
      <c r="B335" s="40"/>
      <c r="C335" s="205" t="s">
        <v>421</v>
      </c>
      <c r="D335" s="205" t="s">
        <v>129</v>
      </c>
      <c r="E335" s="206" t="s">
        <v>422</v>
      </c>
      <c r="F335" s="207" t="s">
        <v>423</v>
      </c>
      <c r="G335" s="208" t="s">
        <v>172</v>
      </c>
      <c r="H335" s="209">
        <v>715</v>
      </c>
      <c r="I335" s="210"/>
      <c r="J335" s="211">
        <f>ROUND(I335*H335,2)</f>
        <v>0</v>
      </c>
      <c r="K335" s="207" t="s">
        <v>133</v>
      </c>
      <c r="L335" s="45"/>
      <c r="M335" s="212" t="s">
        <v>19</v>
      </c>
      <c r="N335" s="213" t="s">
        <v>44</v>
      </c>
      <c r="O335" s="85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134</v>
      </c>
      <c r="AT335" s="216" t="s">
        <v>129</v>
      </c>
      <c r="AU335" s="216" t="s">
        <v>83</v>
      </c>
      <c r="AY335" s="18" t="s">
        <v>127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81</v>
      </c>
      <c r="BK335" s="217">
        <f>ROUND(I335*H335,2)</f>
        <v>0</v>
      </c>
      <c r="BL335" s="18" t="s">
        <v>134</v>
      </c>
      <c r="BM335" s="216" t="s">
        <v>424</v>
      </c>
    </row>
    <row r="336" spans="1:47" s="2" customFormat="1" ht="12">
      <c r="A336" s="39"/>
      <c r="B336" s="40"/>
      <c r="C336" s="41"/>
      <c r="D336" s="218" t="s">
        <v>136</v>
      </c>
      <c r="E336" s="41"/>
      <c r="F336" s="219" t="s">
        <v>425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136</v>
      </c>
      <c r="AU336" s="18" t="s">
        <v>83</v>
      </c>
    </row>
    <row r="337" spans="1:51" s="13" customFormat="1" ht="12">
      <c r="A337" s="13"/>
      <c r="B337" s="223"/>
      <c r="C337" s="224"/>
      <c r="D337" s="225" t="s">
        <v>138</v>
      </c>
      <c r="E337" s="226" t="s">
        <v>19</v>
      </c>
      <c r="F337" s="227" t="s">
        <v>230</v>
      </c>
      <c r="G337" s="224"/>
      <c r="H337" s="226" t="s">
        <v>19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138</v>
      </c>
      <c r="AU337" s="233" t="s">
        <v>83</v>
      </c>
      <c r="AV337" s="13" t="s">
        <v>81</v>
      </c>
      <c r="AW337" s="13" t="s">
        <v>35</v>
      </c>
      <c r="AX337" s="13" t="s">
        <v>73</v>
      </c>
      <c r="AY337" s="233" t="s">
        <v>127</v>
      </c>
    </row>
    <row r="338" spans="1:51" s="13" customFormat="1" ht="12">
      <c r="A338" s="13"/>
      <c r="B338" s="223"/>
      <c r="C338" s="224"/>
      <c r="D338" s="225" t="s">
        <v>138</v>
      </c>
      <c r="E338" s="226" t="s">
        <v>19</v>
      </c>
      <c r="F338" s="227" t="s">
        <v>407</v>
      </c>
      <c r="G338" s="224"/>
      <c r="H338" s="226" t="s">
        <v>19</v>
      </c>
      <c r="I338" s="228"/>
      <c r="J338" s="224"/>
      <c r="K338" s="224"/>
      <c r="L338" s="229"/>
      <c r="M338" s="230"/>
      <c r="N338" s="231"/>
      <c r="O338" s="231"/>
      <c r="P338" s="231"/>
      <c r="Q338" s="231"/>
      <c r="R338" s="231"/>
      <c r="S338" s="231"/>
      <c r="T338" s="23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3" t="s">
        <v>138</v>
      </c>
      <c r="AU338" s="233" t="s">
        <v>83</v>
      </c>
      <c r="AV338" s="13" t="s">
        <v>81</v>
      </c>
      <c r="AW338" s="13" t="s">
        <v>35</v>
      </c>
      <c r="AX338" s="13" t="s">
        <v>73</v>
      </c>
      <c r="AY338" s="233" t="s">
        <v>127</v>
      </c>
    </row>
    <row r="339" spans="1:51" s="14" customFormat="1" ht="12">
      <c r="A339" s="14"/>
      <c r="B339" s="234"/>
      <c r="C339" s="235"/>
      <c r="D339" s="225" t="s">
        <v>138</v>
      </c>
      <c r="E339" s="236" t="s">
        <v>19</v>
      </c>
      <c r="F339" s="237" t="s">
        <v>408</v>
      </c>
      <c r="G339" s="235"/>
      <c r="H339" s="238">
        <v>715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4" t="s">
        <v>138</v>
      </c>
      <c r="AU339" s="244" t="s">
        <v>83</v>
      </c>
      <c r="AV339" s="14" t="s">
        <v>83</v>
      </c>
      <c r="AW339" s="14" t="s">
        <v>35</v>
      </c>
      <c r="AX339" s="14" t="s">
        <v>81</v>
      </c>
      <c r="AY339" s="244" t="s">
        <v>127</v>
      </c>
    </row>
    <row r="340" spans="1:65" s="2" customFormat="1" ht="16.5" customHeight="1">
      <c r="A340" s="39"/>
      <c r="B340" s="40"/>
      <c r="C340" s="256" t="s">
        <v>426</v>
      </c>
      <c r="D340" s="256" t="s">
        <v>315</v>
      </c>
      <c r="E340" s="257" t="s">
        <v>427</v>
      </c>
      <c r="F340" s="258" t="s">
        <v>428</v>
      </c>
      <c r="G340" s="259" t="s">
        <v>330</v>
      </c>
      <c r="H340" s="260">
        <v>470.085</v>
      </c>
      <c r="I340" s="261"/>
      <c r="J340" s="262">
        <f>ROUND(I340*H340,2)</f>
        <v>0</v>
      </c>
      <c r="K340" s="258" t="s">
        <v>133</v>
      </c>
      <c r="L340" s="263"/>
      <c r="M340" s="264" t="s">
        <v>19</v>
      </c>
      <c r="N340" s="265" t="s">
        <v>44</v>
      </c>
      <c r="O340" s="85"/>
      <c r="P340" s="214">
        <f>O340*H340</f>
        <v>0</v>
      </c>
      <c r="Q340" s="214">
        <v>1</v>
      </c>
      <c r="R340" s="214">
        <f>Q340*H340</f>
        <v>470.085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194</v>
      </c>
      <c r="AT340" s="216" t="s">
        <v>315</v>
      </c>
      <c r="AU340" s="216" t="s">
        <v>83</v>
      </c>
      <c r="AY340" s="18" t="s">
        <v>127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81</v>
      </c>
      <c r="BK340" s="217">
        <f>ROUND(I340*H340,2)</f>
        <v>0</v>
      </c>
      <c r="BL340" s="18" t="s">
        <v>134</v>
      </c>
      <c r="BM340" s="216" t="s">
        <v>429</v>
      </c>
    </row>
    <row r="341" spans="1:51" s="13" customFormat="1" ht="12">
      <c r="A341" s="13"/>
      <c r="B341" s="223"/>
      <c r="C341" s="224"/>
      <c r="D341" s="225" t="s">
        <v>138</v>
      </c>
      <c r="E341" s="226" t="s">
        <v>19</v>
      </c>
      <c r="F341" s="227" t="s">
        <v>430</v>
      </c>
      <c r="G341" s="224"/>
      <c r="H341" s="226" t="s">
        <v>19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138</v>
      </c>
      <c r="AU341" s="233" t="s">
        <v>83</v>
      </c>
      <c r="AV341" s="13" t="s">
        <v>81</v>
      </c>
      <c r="AW341" s="13" t="s">
        <v>35</v>
      </c>
      <c r="AX341" s="13" t="s">
        <v>73</v>
      </c>
      <c r="AY341" s="233" t="s">
        <v>127</v>
      </c>
    </row>
    <row r="342" spans="1:51" s="13" customFormat="1" ht="12">
      <c r="A342" s="13"/>
      <c r="B342" s="223"/>
      <c r="C342" s="224"/>
      <c r="D342" s="225" t="s">
        <v>138</v>
      </c>
      <c r="E342" s="226" t="s">
        <v>19</v>
      </c>
      <c r="F342" s="227" t="s">
        <v>431</v>
      </c>
      <c r="G342" s="224"/>
      <c r="H342" s="226" t="s">
        <v>19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3" t="s">
        <v>138</v>
      </c>
      <c r="AU342" s="233" t="s">
        <v>83</v>
      </c>
      <c r="AV342" s="13" t="s">
        <v>81</v>
      </c>
      <c r="AW342" s="13" t="s">
        <v>35</v>
      </c>
      <c r="AX342" s="13" t="s">
        <v>73</v>
      </c>
      <c r="AY342" s="233" t="s">
        <v>127</v>
      </c>
    </row>
    <row r="343" spans="1:51" s="14" customFormat="1" ht="12">
      <c r="A343" s="14"/>
      <c r="B343" s="234"/>
      <c r="C343" s="235"/>
      <c r="D343" s="225" t="s">
        <v>138</v>
      </c>
      <c r="E343" s="236" t="s">
        <v>19</v>
      </c>
      <c r="F343" s="237" t="s">
        <v>432</v>
      </c>
      <c r="G343" s="235"/>
      <c r="H343" s="238">
        <v>470.085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138</v>
      </c>
      <c r="AU343" s="244" t="s">
        <v>83</v>
      </c>
      <c r="AV343" s="14" t="s">
        <v>83</v>
      </c>
      <c r="AW343" s="14" t="s">
        <v>35</v>
      </c>
      <c r="AX343" s="14" t="s">
        <v>81</v>
      </c>
      <c r="AY343" s="244" t="s">
        <v>127</v>
      </c>
    </row>
    <row r="344" spans="1:63" s="12" customFormat="1" ht="22.8" customHeight="1">
      <c r="A344" s="12"/>
      <c r="B344" s="189"/>
      <c r="C344" s="190"/>
      <c r="D344" s="191" t="s">
        <v>72</v>
      </c>
      <c r="E344" s="203" t="s">
        <v>134</v>
      </c>
      <c r="F344" s="203" t="s">
        <v>433</v>
      </c>
      <c r="G344" s="190"/>
      <c r="H344" s="190"/>
      <c r="I344" s="193"/>
      <c r="J344" s="204">
        <f>BK344</f>
        <v>0</v>
      </c>
      <c r="K344" s="190"/>
      <c r="L344" s="195"/>
      <c r="M344" s="196"/>
      <c r="N344" s="197"/>
      <c r="O344" s="197"/>
      <c r="P344" s="198">
        <f>SUM(P345:P354)</f>
        <v>0</v>
      </c>
      <c r="Q344" s="197"/>
      <c r="R344" s="198">
        <f>SUM(R345:R354)</f>
        <v>3.2228359999999996</v>
      </c>
      <c r="S344" s="197"/>
      <c r="T344" s="199">
        <f>SUM(T345:T354)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00" t="s">
        <v>81</v>
      </c>
      <c r="AT344" s="201" t="s">
        <v>72</v>
      </c>
      <c r="AU344" s="201" t="s">
        <v>81</v>
      </c>
      <c r="AY344" s="200" t="s">
        <v>127</v>
      </c>
      <c r="BK344" s="202">
        <f>SUM(BK345:BK354)</f>
        <v>0</v>
      </c>
    </row>
    <row r="345" spans="1:65" s="2" customFormat="1" ht="16.5" customHeight="1">
      <c r="A345" s="39"/>
      <c r="B345" s="40"/>
      <c r="C345" s="205" t="s">
        <v>434</v>
      </c>
      <c r="D345" s="205" t="s">
        <v>129</v>
      </c>
      <c r="E345" s="206" t="s">
        <v>435</v>
      </c>
      <c r="F345" s="207" t="s">
        <v>436</v>
      </c>
      <c r="G345" s="208" t="s">
        <v>132</v>
      </c>
      <c r="H345" s="209">
        <v>3.26</v>
      </c>
      <c r="I345" s="210"/>
      <c r="J345" s="211">
        <f>ROUND(I345*H345,2)</f>
        <v>0</v>
      </c>
      <c r="K345" s="207" t="s">
        <v>133</v>
      </c>
      <c r="L345" s="45"/>
      <c r="M345" s="212" t="s">
        <v>19</v>
      </c>
      <c r="N345" s="213" t="s">
        <v>44</v>
      </c>
      <c r="O345" s="85"/>
      <c r="P345" s="214">
        <f>O345*H345</f>
        <v>0</v>
      </c>
      <c r="Q345" s="214">
        <v>0.24533</v>
      </c>
      <c r="R345" s="214">
        <f>Q345*H345</f>
        <v>0.7997757999999999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134</v>
      </c>
      <c r="AT345" s="216" t="s">
        <v>129</v>
      </c>
      <c r="AU345" s="216" t="s">
        <v>83</v>
      </c>
      <c r="AY345" s="18" t="s">
        <v>127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81</v>
      </c>
      <c r="BK345" s="217">
        <f>ROUND(I345*H345,2)</f>
        <v>0</v>
      </c>
      <c r="BL345" s="18" t="s">
        <v>134</v>
      </c>
      <c r="BM345" s="216" t="s">
        <v>437</v>
      </c>
    </row>
    <row r="346" spans="1:47" s="2" customFormat="1" ht="12">
      <c r="A346" s="39"/>
      <c r="B346" s="40"/>
      <c r="C346" s="41"/>
      <c r="D346" s="218" t="s">
        <v>136</v>
      </c>
      <c r="E346" s="41"/>
      <c r="F346" s="219" t="s">
        <v>438</v>
      </c>
      <c r="G346" s="41"/>
      <c r="H346" s="41"/>
      <c r="I346" s="220"/>
      <c r="J346" s="41"/>
      <c r="K346" s="41"/>
      <c r="L346" s="45"/>
      <c r="M346" s="221"/>
      <c r="N346" s="222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136</v>
      </c>
      <c r="AU346" s="18" t="s">
        <v>83</v>
      </c>
    </row>
    <row r="347" spans="1:51" s="13" customFormat="1" ht="12">
      <c r="A347" s="13"/>
      <c r="B347" s="223"/>
      <c r="C347" s="224"/>
      <c r="D347" s="225" t="s">
        <v>138</v>
      </c>
      <c r="E347" s="226" t="s">
        <v>19</v>
      </c>
      <c r="F347" s="227" t="s">
        <v>439</v>
      </c>
      <c r="G347" s="224"/>
      <c r="H347" s="226" t="s">
        <v>19</v>
      </c>
      <c r="I347" s="228"/>
      <c r="J347" s="224"/>
      <c r="K347" s="224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138</v>
      </c>
      <c r="AU347" s="233" t="s">
        <v>83</v>
      </c>
      <c r="AV347" s="13" t="s">
        <v>81</v>
      </c>
      <c r="AW347" s="13" t="s">
        <v>35</v>
      </c>
      <c r="AX347" s="13" t="s">
        <v>73</v>
      </c>
      <c r="AY347" s="233" t="s">
        <v>127</v>
      </c>
    </row>
    <row r="348" spans="1:51" s="13" customFormat="1" ht="12">
      <c r="A348" s="13"/>
      <c r="B348" s="223"/>
      <c r="C348" s="224"/>
      <c r="D348" s="225" t="s">
        <v>138</v>
      </c>
      <c r="E348" s="226" t="s">
        <v>19</v>
      </c>
      <c r="F348" s="227" t="s">
        <v>440</v>
      </c>
      <c r="G348" s="224"/>
      <c r="H348" s="226" t="s">
        <v>19</v>
      </c>
      <c r="I348" s="228"/>
      <c r="J348" s="224"/>
      <c r="K348" s="224"/>
      <c r="L348" s="229"/>
      <c r="M348" s="230"/>
      <c r="N348" s="231"/>
      <c r="O348" s="231"/>
      <c r="P348" s="231"/>
      <c r="Q348" s="231"/>
      <c r="R348" s="231"/>
      <c r="S348" s="231"/>
      <c r="T348" s="23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3" t="s">
        <v>138</v>
      </c>
      <c r="AU348" s="233" t="s">
        <v>83</v>
      </c>
      <c r="AV348" s="13" t="s">
        <v>81</v>
      </c>
      <c r="AW348" s="13" t="s">
        <v>35</v>
      </c>
      <c r="AX348" s="13" t="s">
        <v>73</v>
      </c>
      <c r="AY348" s="233" t="s">
        <v>127</v>
      </c>
    </row>
    <row r="349" spans="1:51" s="14" customFormat="1" ht="12">
      <c r="A349" s="14"/>
      <c r="B349" s="234"/>
      <c r="C349" s="235"/>
      <c r="D349" s="225" t="s">
        <v>138</v>
      </c>
      <c r="E349" s="236" t="s">
        <v>19</v>
      </c>
      <c r="F349" s="237" t="s">
        <v>441</v>
      </c>
      <c r="G349" s="235"/>
      <c r="H349" s="238">
        <v>3.26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138</v>
      </c>
      <c r="AU349" s="244" t="s">
        <v>83</v>
      </c>
      <c r="AV349" s="14" t="s">
        <v>83</v>
      </c>
      <c r="AW349" s="14" t="s">
        <v>35</v>
      </c>
      <c r="AX349" s="14" t="s">
        <v>81</v>
      </c>
      <c r="AY349" s="244" t="s">
        <v>127</v>
      </c>
    </row>
    <row r="350" spans="1:65" s="2" customFormat="1" ht="24.15" customHeight="1">
      <c r="A350" s="39"/>
      <c r="B350" s="40"/>
      <c r="C350" s="205" t="s">
        <v>442</v>
      </c>
      <c r="D350" s="205" t="s">
        <v>129</v>
      </c>
      <c r="E350" s="206" t="s">
        <v>443</v>
      </c>
      <c r="F350" s="207" t="s">
        <v>444</v>
      </c>
      <c r="G350" s="208" t="s">
        <v>132</v>
      </c>
      <c r="H350" s="209">
        <v>3.26</v>
      </c>
      <c r="I350" s="210"/>
      <c r="J350" s="211">
        <f>ROUND(I350*H350,2)</f>
        <v>0</v>
      </c>
      <c r="K350" s="207" t="s">
        <v>133</v>
      </c>
      <c r="L350" s="45"/>
      <c r="M350" s="212" t="s">
        <v>19</v>
      </c>
      <c r="N350" s="213" t="s">
        <v>44</v>
      </c>
      <c r="O350" s="85"/>
      <c r="P350" s="214">
        <f>O350*H350</f>
        <v>0</v>
      </c>
      <c r="Q350" s="214">
        <v>0.74327</v>
      </c>
      <c r="R350" s="214">
        <f>Q350*H350</f>
        <v>2.4230601999999997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134</v>
      </c>
      <c r="AT350" s="216" t="s">
        <v>129</v>
      </c>
      <c r="AU350" s="216" t="s">
        <v>83</v>
      </c>
      <c r="AY350" s="18" t="s">
        <v>127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81</v>
      </c>
      <c r="BK350" s="217">
        <f>ROUND(I350*H350,2)</f>
        <v>0</v>
      </c>
      <c r="BL350" s="18" t="s">
        <v>134</v>
      </c>
      <c r="BM350" s="216" t="s">
        <v>445</v>
      </c>
    </row>
    <row r="351" spans="1:47" s="2" customFormat="1" ht="12">
      <c r="A351" s="39"/>
      <c r="B351" s="40"/>
      <c r="C351" s="41"/>
      <c r="D351" s="218" t="s">
        <v>136</v>
      </c>
      <c r="E351" s="41"/>
      <c r="F351" s="219" t="s">
        <v>446</v>
      </c>
      <c r="G351" s="41"/>
      <c r="H351" s="41"/>
      <c r="I351" s="220"/>
      <c r="J351" s="41"/>
      <c r="K351" s="41"/>
      <c r="L351" s="45"/>
      <c r="M351" s="221"/>
      <c r="N351" s="222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136</v>
      </c>
      <c r="AU351" s="18" t="s">
        <v>83</v>
      </c>
    </row>
    <row r="352" spans="1:51" s="13" customFormat="1" ht="12">
      <c r="A352" s="13"/>
      <c r="B352" s="223"/>
      <c r="C352" s="224"/>
      <c r="D352" s="225" t="s">
        <v>138</v>
      </c>
      <c r="E352" s="226" t="s">
        <v>19</v>
      </c>
      <c r="F352" s="227" t="s">
        <v>439</v>
      </c>
      <c r="G352" s="224"/>
      <c r="H352" s="226" t="s">
        <v>19</v>
      </c>
      <c r="I352" s="228"/>
      <c r="J352" s="224"/>
      <c r="K352" s="224"/>
      <c r="L352" s="229"/>
      <c r="M352" s="230"/>
      <c r="N352" s="231"/>
      <c r="O352" s="231"/>
      <c r="P352" s="231"/>
      <c r="Q352" s="231"/>
      <c r="R352" s="231"/>
      <c r="S352" s="231"/>
      <c r="T352" s="23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3" t="s">
        <v>138</v>
      </c>
      <c r="AU352" s="233" t="s">
        <v>83</v>
      </c>
      <c r="AV352" s="13" t="s">
        <v>81</v>
      </c>
      <c r="AW352" s="13" t="s">
        <v>35</v>
      </c>
      <c r="AX352" s="13" t="s">
        <v>73</v>
      </c>
      <c r="AY352" s="233" t="s">
        <v>127</v>
      </c>
    </row>
    <row r="353" spans="1:51" s="13" customFormat="1" ht="12">
      <c r="A353" s="13"/>
      <c r="B353" s="223"/>
      <c r="C353" s="224"/>
      <c r="D353" s="225" t="s">
        <v>138</v>
      </c>
      <c r="E353" s="226" t="s">
        <v>19</v>
      </c>
      <c r="F353" s="227" t="s">
        <v>447</v>
      </c>
      <c r="G353" s="224"/>
      <c r="H353" s="226" t="s">
        <v>19</v>
      </c>
      <c r="I353" s="228"/>
      <c r="J353" s="224"/>
      <c r="K353" s="224"/>
      <c r="L353" s="229"/>
      <c r="M353" s="230"/>
      <c r="N353" s="231"/>
      <c r="O353" s="231"/>
      <c r="P353" s="231"/>
      <c r="Q353" s="231"/>
      <c r="R353" s="231"/>
      <c r="S353" s="231"/>
      <c r="T353" s="23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3" t="s">
        <v>138</v>
      </c>
      <c r="AU353" s="233" t="s">
        <v>83</v>
      </c>
      <c r="AV353" s="13" t="s">
        <v>81</v>
      </c>
      <c r="AW353" s="13" t="s">
        <v>35</v>
      </c>
      <c r="AX353" s="13" t="s">
        <v>73</v>
      </c>
      <c r="AY353" s="233" t="s">
        <v>127</v>
      </c>
    </row>
    <row r="354" spans="1:51" s="14" customFormat="1" ht="12">
      <c r="A354" s="14"/>
      <c r="B354" s="234"/>
      <c r="C354" s="235"/>
      <c r="D354" s="225" t="s">
        <v>138</v>
      </c>
      <c r="E354" s="236" t="s">
        <v>19</v>
      </c>
      <c r="F354" s="237" t="s">
        <v>441</v>
      </c>
      <c r="G354" s="235"/>
      <c r="H354" s="238">
        <v>3.26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4" t="s">
        <v>138</v>
      </c>
      <c r="AU354" s="244" t="s">
        <v>83</v>
      </c>
      <c r="AV354" s="14" t="s">
        <v>83</v>
      </c>
      <c r="AW354" s="14" t="s">
        <v>35</v>
      </c>
      <c r="AX354" s="14" t="s">
        <v>81</v>
      </c>
      <c r="AY354" s="244" t="s">
        <v>127</v>
      </c>
    </row>
    <row r="355" spans="1:63" s="12" customFormat="1" ht="22.8" customHeight="1">
      <c r="A355" s="12"/>
      <c r="B355" s="189"/>
      <c r="C355" s="190"/>
      <c r="D355" s="191" t="s">
        <v>72</v>
      </c>
      <c r="E355" s="203" t="s">
        <v>169</v>
      </c>
      <c r="F355" s="203" t="s">
        <v>448</v>
      </c>
      <c r="G355" s="190"/>
      <c r="H355" s="190"/>
      <c r="I355" s="193"/>
      <c r="J355" s="204">
        <f>BK355</f>
        <v>0</v>
      </c>
      <c r="K355" s="190"/>
      <c r="L355" s="195"/>
      <c r="M355" s="196"/>
      <c r="N355" s="197"/>
      <c r="O355" s="197"/>
      <c r="P355" s="198">
        <f>SUM(P356:P451)</f>
        <v>0</v>
      </c>
      <c r="Q355" s="197"/>
      <c r="R355" s="198">
        <f>SUM(R356:R451)</f>
        <v>4830.787756</v>
      </c>
      <c r="S355" s="197"/>
      <c r="T355" s="199">
        <f>SUM(T356:T451)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0" t="s">
        <v>81</v>
      </c>
      <c r="AT355" s="201" t="s">
        <v>72</v>
      </c>
      <c r="AU355" s="201" t="s">
        <v>81</v>
      </c>
      <c r="AY355" s="200" t="s">
        <v>127</v>
      </c>
      <c r="BK355" s="202">
        <f>SUM(BK356:BK451)</f>
        <v>0</v>
      </c>
    </row>
    <row r="356" spans="1:65" s="2" customFormat="1" ht="37.8" customHeight="1">
      <c r="A356" s="39"/>
      <c r="B356" s="40"/>
      <c r="C356" s="205" t="s">
        <v>449</v>
      </c>
      <c r="D356" s="205" t="s">
        <v>129</v>
      </c>
      <c r="E356" s="206" t="s">
        <v>450</v>
      </c>
      <c r="F356" s="207" t="s">
        <v>451</v>
      </c>
      <c r="G356" s="208" t="s">
        <v>132</v>
      </c>
      <c r="H356" s="209">
        <v>4181</v>
      </c>
      <c r="I356" s="210"/>
      <c r="J356" s="211">
        <f>ROUND(I356*H356,2)</f>
        <v>0</v>
      </c>
      <c r="K356" s="207" t="s">
        <v>133</v>
      </c>
      <c r="L356" s="45"/>
      <c r="M356" s="212" t="s">
        <v>19</v>
      </c>
      <c r="N356" s="213" t="s">
        <v>44</v>
      </c>
      <c r="O356" s="85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134</v>
      </c>
      <c r="AT356" s="216" t="s">
        <v>129</v>
      </c>
      <c r="AU356" s="216" t="s">
        <v>83</v>
      </c>
      <c r="AY356" s="18" t="s">
        <v>127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81</v>
      </c>
      <c r="BK356" s="217">
        <f>ROUND(I356*H356,2)</f>
        <v>0</v>
      </c>
      <c r="BL356" s="18" t="s">
        <v>134</v>
      </c>
      <c r="BM356" s="216" t="s">
        <v>452</v>
      </c>
    </row>
    <row r="357" spans="1:47" s="2" customFormat="1" ht="12">
      <c r="A357" s="39"/>
      <c r="B357" s="40"/>
      <c r="C357" s="41"/>
      <c r="D357" s="218" t="s">
        <v>136</v>
      </c>
      <c r="E357" s="41"/>
      <c r="F357" s="219" t="s">
        <v>453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136</v>
      </c>
      <c r="AU357" s="18" t="s">
        <v>83</v>
      </c>
    </row>
    <row r="358" spans="1:51" s="13" customFormat="1" ht="12">
      <c r="A358" s="13"/>
      <c r="B358" s="223"/>
      <c r="C358" s="224"/>
      <c r="D358" s="225" t="s">
        <v>138</v>
      </c>
      <c r="E358" s="226" t="s">
        <v>19</v>
      </c>
      <c r="F358" s="227" t="s">
        <v>230</v>
      </c>
      <c r="G358" s="224"/>
      <c r="H358" s="226" t="s">
        <v>19</v>
      </c>
      <c r="I358" s="228"/>
      <c r="J358" s="224"/>
      <c r="K358" s="224"/>
      <c r="L358" s="229"/>
      <c r="M358" s="230"/>
      <c r="N358" s="231"/>
      <c r="O358" s="231"/>
      <c r="P358" s="231"/>
      <c r="Q358" s="231"/>
      <c r="R358" s="231"/>
      <c r="S358" s="231"/>
      <c r="T358" s="23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3" t="s">
        <v>138</v>
      </c>
      <c r="AU358" s="233" t="s">
        <v>83</v>
      </c>
      <c r="AV358" s="13" t="s">
        <v>81</v>
      </c>
      <c r="AW358" s="13" t="s">
        <v>35</v>
      </c>
      <c r="AX358" s="13" t="s">
        <v>73</v>
      </c>
      <c r="AY358" s="233" t="s">
        <v>127</v>
      </c>
    </row>
    <row r="359" spans="1:51" s="13" customFormat="1" ht="12">
      <c r="A359" s="13"/>
      <c r="B359" s="223"/>
      <c r="C359" s="224"/>
      <c r="D359" s="225" t="s">
        <v>138</v>
      </c>
      <c r="E359" s="226" t="s">
        <v>19</v>
      </c>
      <c r="F359" s="227" t="s">
        <v>454</v>
      </c>
      <c r="G359" s="224"/>
      <c r="H359" s="226" t="s">
        <v>19</v>
      </c>
      <c r="I359" s="228"/>
      <c r="J359" s="224"/>
      <c r="K359" s="224"/>
      <c r="L359" s="229"/>
      <c r="M359" s="230"/>
      <c r="N359" s="231"/>
      <c r="O359" s="231"/>
      <c r="P359" s="231"/>
      <c r="Q359" s="231"/>
      <c r="R359" s="231"/>
      <c r="S359" s="231"/>
      <c r="T359" s="23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3" t="s">
        <v>138</v>
      </c>
      <c r="AU359" s="233" t="s">
        <v>83</v>
      </c>
      <c r="AV359" s="13" t="s">
        <v>81</v>
      </c>
      <c r="AW359" s="13" t="s">
        <v>35</v>
      </c>
      <c r="AX359" s="13" t="s">
        <v>73</v>
      </c>
      <c r="AY359" s="233" t="s">
        <v>127</v>
      </c>
    </row>
    <row r="360" spans="1:51" s="13" customFormat="1" ht="12">
      <c r="A360" s="13"/>
      <c r="B360" s="223"/>
      <c r="C360" s="224"/>
      <c r="D360" s="225" t="s">
        <v>138</v>
      </c>
      <c r="E360" s="226" t="s">
        <v>19</v>
      </c>
      <c r="F360" s="227" t="s">
        <v>455</v>
      </c>
      <c r="G360" s="224"/>
      <c r="H360" s="226" t="s">
        <v>19</v>
      </c>
      <c r="I360" s="228"/>
      <c r="J360" s="224"/>
      <c r="K360" s="224"/>
      <c r="L360" s="229"/>
      <c r="M360" s="230"/>
      <c r="N360" s="231"/>
      <c r="O360" s="231"/>
      <c r="P360" s="231"/>
      <c r="Q360" s="231"/>
      <c r="R360" s="231"/>
      <c r="S360" s="231"/>
      <c r="T360" s="23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3" t="s">
        <v>138</v>
      </c>
      <c r="AU360" s="233" t="s">
        <v>83</v>
      </c>
      <c r="AV360" s="13" t="s">
        <v>81</v>
      </c>
      <c r="AW360" s="13" t="s">
        <v>35</v>
      </c>
      <c r="AX360" s="13" t="s">
        <v>73</v>
      </c>
      <c r="AY360" s="233" t="s">
        <v>127</v>
      </c>
    </row>
    <row r="361" spans="1:51" s="14" customFormat="1" ht="12">
      <c r="A361" s="14"/>
      <c r="B361" s="234"/>
      <c r="C361" s="235"/>
      <c r="D361" s="225" t="s">
        <v>138</v>
      </c>
      <c r="E361" s="236" t="s">
        <v>19</v>
      </c>
      <c r="F361" s="237" t="s">
        <v>456</v>
      </c>
      <c r="G361" s="235"/>
      <c r="H361" s="238">
        <v>4181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4" t="s">
        <v>138</v>
      </c>
      <c r="AU361" s="244" t="s">
        <v>83</v>
      </c>
      <c r="AV361" s="14" t="s">
        <v>83</v>
      </c>
      <c r="AW361" s="14" t="s">
        <v>35</v>
      </c>
      <c r="AX361" s="14" t="s">
        <v>81</v>
      </c>
      <c r="AY361" s="244" t="s">
        <v>127</v>
      </c>
    </row>
    <row r="362" spans="1:65" s="2" customFormat="1" ht="16.5" customHeight="1">
      <c r="A362" s="39"/>
      <c r="B362" s="40"/>
      <c r="C362" s="256" t="s">
        <v>457</v>
      </c>
      <c r="D362" s="256" t="s">
        <v>315</v>
      </c>
      <c r="E362" s="257" t="s">
        <v>458</v>
      </c>
      <c r="F362" s="258" t="s">
        <v>459</v>
      </c>
      <c r="G362" s="259" t="s">
        <v>330</v>
      </c>
      <c r="H362" s="260">
        <v>91.212</v>
      </c>
      <c r="I362" s="261"/>
      <c r="J362" s="262">
        <f>ROUND(I362*H362,2)</f>
        <v>0</v>
      </c>
      <c r="K362" s="258" t="s">
        <v>133</v>
      </c>
      <c r="L362" s="263"/>
      <c r="M362" s="264" t="s">
        <v>19</v>
      </c>
      <c r="N362" s="265" t="s">
        <v>44</v>
      </c>
      <c r="O362" s="85"/>
      <c r="P362" s="214">
        <f>O362*H362</f>
        <v>0</v>
      </c>
      <c r="Q362" s="214">
        <v>1</v>
      </c>
      <c r="R362" s="214">
        <f>Q362*H362</f>
        <v>91.212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194</v>
      </c>
      <c r="AT362" s="216" t="s">
        <v>315</v>
      </c>
      <c r="AU362" s="216" t="s">
        <v>83</v>
      </c>
      <c r="AY362" s="18" t="s">
        <v>127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81</v>
      </c>
      <c r="BK362" s="217">
        <f>ROUND(I362*H362,2)</f>
        <v>0</v>
      </c>
      <c r="BL362" s="18" t="s">
        <v>134</v>
      </c>
      <c r="BM362" s="216" t="s">
        <v>460</v>
      </c>
    </row>
    <row r="363" spans="1:51" s="13" customFormat="1" ht="12">
      <c r="A363" s="13"/>
      <c r="B363" s="223"/>
      <c r="C363" s="224"/>
      <c r="D363" s="225" t="s">
        <v>138</v>
      </c>
      <c r="E363" s="226" t="s">
        <v>19</v>
      </c>
      <c r="F363" s="227" t="s">
        <v>230</v>
      </c>
      <c r="G363" s="224"/>
      <c r="H363" s="226" t="s">
        <v>19</v>
      </c>
      <c r="I363" s="228"/>
      <c r="J363" s="224"/>
      <c r="K363" s="224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138</v>
      </c>
      <c r="AU363" s="233" t="s">
        <v>83</v>
      </c>
      <c r="AV363" s="13" t="s">
        <v>81</v>
      </c>
      <c r="AW363" s="13" t="s">
        <v>35</v>
      </c>
      <c r="AX363" s="13" t="s">
        <v>73</v>
      </c>
      <c r="AY363" s="233" t="s">
        <v>127</v>
      </c>
    </row>
    <row r="364" spans="1:51" s="13" customFormat="1" ht="12">
      <c r="A364" s="13"/>
      <c r="B364" s="223"/>
      <c r="C364" s="224"/>
      <c r="D364" s="225" t="s">
        <v>138</v>
      </c>
      <c r="E364" s="226" t="s">
        <v>19</v>
      </c>
      <c r="F364" s="227" t="s">
        <v>461</v>
      </c>
      <c r="G364" s="224"/>
      <c r="H364" s="226" t="s">
        <v>19</v>
      </c>
      <c r="I364" s="228"/>
      <c r="J364" s="224"/>
      <c r="K364" s="224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138</v>
      </c>
      <c r="AU364" s="233" t="s">
        <v>83</v>
      </c>
      <c r="AV364" s="13" t="s">
        <v>81</v>
      </c>
      <c r="AW364" s="13" t="s">
        <v>35</v>
      </c>
      <c r="AX364" s="13" t="s">
        <v>73</v>
      </c>
      <c r="AY364" s="233" t="s">
        <v>127</v>
      </c>
    </row>
    <row r="365" spans="1:51" s="13" customFormat="1" ht="12">
      <c r="A365" s="13"/>
      <c r="B365" s="223"/>
      <c r="C365" s="224"/>
      <c r="D365" s="225" t="s">
        <v>138</v>
      </c>
      <c r="E365" s="226" t="s">
        <v>19</v>
      </c>
      <c r="F365" s="227" t="s">
        <v>462</v>
      </c>
      <c r="G365" s="224"/>
      <c r="H365" s="226" t="s">
        <v>19</v>
      </c>
      <c r="I365" s="228"/>
      <c r="J365" s="224"/>
      <c r="K365" s="224"/>
      <c r="L365" s="229"/>
      <c r="M365" s="230"/>
      <c r="N365" s="231"/>
      <c r="O365" s="231"/>
      <c r="P365" s="231"/>
      <c r="Q365" s="231"/>
      <c r="R365" s="231"/>
      <c r="S365" s="231"/>
      <c r="T365" s="23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3" t="s">
        <v>138</v>
      </c>
      <c r="AU365" s="233" t="s">
        <v>83</v>
      </c>
      <c r="AV365" s="13" t="s">
        <v>81</v>
      </c>
      <c r="AW365" s="13" t="s">
        <v>35</v>
      </c>
      <c r="AX365" s="13" t="s">
        <v>73</v>
      </c>
      <c r="AY365" s="233" t="s">
        <v>127</v>
      </c>
    </row>
    <row r="366" spans="1:51" s="13" customFormat="1" ht="12">
      <c r="A366" s="13"/>
      <c r="B366" s="223"/>
      <c r="C366" s="224"/>
      <c r="D366" s="225" t="s">
        <v>138</v>
      </c>
      <c r="E366" s="226" t="s">
        <v>19</v>
      </c>
      <c r="F366" s="227" t="s">
        <v>463</v>
      </c>
      <c r="G366" s="224"/>
      <c r="H366" s="226" t="s">
        <v>19</v>
      </c>
      <c r="I366" s="228"/>
      <c r="J366" s="224"/>
      <c r="K366" s="224"/>
      <c r="L366" s="229"/>
      <c r="M366" s="230"/>
      <c r="N366" s="231"/>
      <c r="O366" s="231"/>
      <c r="P366" s="231"/>
      <c r="Q366" s="231"/>
      <c r="R366" s="231"/>
      <c r="S366" s="231"/>
      <c r="T366" s="23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3" t="s">
        <v>138</v>
      </c>
      <c r="AU366" s="233" t="s">
        <v>83</v>
      </c>
      <c r="AV366" s="13" t="s">
        <v>81</v>
      </c>
      <c r="AW366" s="13" t="s">
        <v>35</v>
      </c>
      <c r="AX366" s="13" t="s">
        <v>73</v>
      </c>
      <c r="AY366" s="233" t="s">
        <v>127</v>
      </c>
    </row>
    <row r="367" spans="1:51" s="13" customFormat="1" ht="12">
      <c r="A367" s="13"/>
      <c r="B367" s="223"/>
      <c r="C367" s="224"/>
      <c r="D367" s="225" t="s">
        <v>138</v>
      </c>
      <c r="E367" s="226" t="s">
        <v>19</v>
      </c>
      <c r="F367" s="227" t="s">
        <v>464</v>
      </c>
      <c r="G367" s="224"/>
      <c r="H367" s="226" t="s">
        <v>19</v>
      </c>
      <c r="I367" s="228"/>
      <c r="J367" s="224"/>
      <c r="K367" s="224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138</v>
      </c>
      <c r="AU367" s="233" t="s">
        <v>83</v>
      </c>
      <c r="AV367" s="13" t="s">
        <v>81</v>
      </c>
      <c r="AW367" s="13" t="s">
        <v>35</v>
      </c>
      <c r="AX367" s="13" t="s">
        <v>73</v>
      </c>
      <c r="AY367" s="233" t="s">
        <v>127</v>
      </c>
    </row>
    <row r="368" spans="1:51" s="14" customFormat="1" ht="12">
      <c r="A368" s="14"/>
      <c r="B368" s="234"/>
      <c r="C368" s="235"/>
      <c r="D368" s="225" t="s">
        <v>138</v>
      </c>
      <c r="E368" s="236" t="s">
        <v>19</v>
      </c>
      <c r="F368" s="237" t="s">
        <v>465</v>
      </c>
      <c r="G368" s="235"/>
      <c r="H368" s="238">
        <v>91.212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4" t="s">
        <v>138</v>
      </c>
      <c r="AU368" s="244" t="s">
        <v>83</v>
      </c>
      <c r="AV368" s="14" t="s">
        <v>83</v>
      </c>
      <c r="AW368" s="14" t="s">
        <v>35</v>
      </c>
      <c r="AX368" s="14" t="s">
        <v>81</v>
      </c>
      <c r="AY368" s="244" t="s">
        <v>127</v>
      </c>
    </row>
    <row r="369" spans="1:65" s="2" customFormat="1" ht="21.75" customHeight="1">
      <c r="A369" s="39"/>
      <c r="B369" s="40"/>
      <c r="C369" s="205" t="s">
        <v>466</v>
      </c>
      <c r="D369" s="205" t="s">
        <v>129</v>
      </c>
      <c r="E369" s="206" t="s">
        <v>467</v>
      </c>
      <c r="F369" s="207" t="s">
        <v>468</v>
      </c>
      <c r="G369" s="208" t="s">
        <v>132</v>
      </c>
      <c r="H369" s="209">
        <v>3.14</v>
      </c>
      <c r="I369" s="210"/>
      <c r="J369" s="211">
        <f>ROUND(I369*H369,2)</f>
        <v>0</v>
      </c>
      <c r="K369" s="207" t="s">
        <v>133</v>
      </c>
      <c r="L369" s="45"/>
      <c r="M369" s="212" t="s">
        <v>19</v>
      </c>
      <c r="N369" s="213" t="s">
        <v>44</v>
      </c>
      <c r="O369" s="85"/>
      <c r="P369" s="214">
        <f>O369*H369</f>
        <v>0</v>
      </c>
      <c r="Q369" s="214">
        <v>0.23</v>
      </c>
      <c r="R369" s="214">
        <f>Q369*H369</f>
        <v>0.7222000000000001</v>
      </c>
      <c r="S369" s="214">
        <v>0</v>
      </c>
      <c r="T369" s="215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6" t="s">
        <v>134</v>
      </c>
      <c r="AT369" s="216" t="s">
        <v>129</v>
      </c>
      <c r="AU369" s="216" t="s">
        <v>83</v>
      </c>
      <c r="AY369" s="18" t="s">
        <v>127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8" t="s">
        <v>81</v>
      </c>
      <c r="BK369" s="217">
        <f>ROUND(I369*H369,2)</f>
        <v>0</v>
      </c>
      <c r="BL369" s="18" t="s">
        <v>134</v>
      </c>
      <c r="BM369" s="216" t="s">
        <v>469</v>
      </c>
    </row>
    <row r="370" spans="1:47" s="2" customFormat="1" ht="12">
      <c r="A370" s="39"/>
      <c r="B370" s="40"/>
      <c r="C370" s="41"/>
      <c r="D370" s="218" t="s">
        <v>136</v>
      </c>
      <c r="E370" s="41"/>
      <c r="F370" s="219" t="s">
        <v>470</v>
      </c>
      <c r="G370" s="41"/>
      <c r="H370" s="41"/>
      <c r="I370" s="220"/>
      <c r="J370" s="41"/>
      <c r="K370" s="41"/>
      <c r="L370" s="45"/>
      <c r="M370" s="221"/>
      <c r="N370" s="222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136</v>
      </c>
      <c r="AU370" s="18" t="s">
        <v>83</v>
      </c>
    </row>
    <row r="371" spans="1:51" s="13" customFormat="1" ht="12">
      <c r="A371" s="13"/>
      <c r="B371" s="223"/>
      <c r="C371" s="224"/>
      <c r="D371" s="225" t="s">
        <v>138</v>
      </c>
      <c r="E371" s="226" t="s">
        <v>19</v>
      </c>
      <c r="F371" s="227" t="s">
        <v>160</v>
      </c>
      <c r="G371" s="224"/>
      <c r="H371" s="226" t="s">
        <v>19</v>
      </c>
      <c r="I371" s="228"/>
      <c r="J371" s="224"/>
      <c r="K371" s="224"/>
      <c r="L371" s="229"/>
      <c r="M371" s="230"/>
      <c r="N371" s="231"/>
      <c r="O371" s="231"/>
      <c r="P371" s="231"/>
      <c r="Q371" s="231"/>
      <c r="R371" s="231"/>
      <c r="S371" s="231"/>
      <c r="T371" s="23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3" t="s">
        <v>138</v>
      </c>
      <c r="AU371" s="233" t="s">
        <v>83</v>
      </c>
      <c r="AV371" s="13" t="s">
        <v>81</v>
      </c>
      <c r="AW371" s="13" t="s">
        <v>35</v>
      </c>
      <c r="AX371" s="13" t="s">
        <v>73</v>
      </c>
      <c r="AY371" s="233" t="s">
        <v>127</v>
      </c>
    </row>
    <row r="372" spans="1:51" s="13" customFormat="1" ht="12">
      <c r="A372" s="13"/>
      <c r="B372" s="223"/>
      <c r="C372" s="224"/>
      <c r="D372" s="225" t="s">
        <v>138</v>
      </c>
      <c r="E372" s="226" t="s">
        <v>19</v>
      </c>
      <c r="F372" s="227" t="s">
        <v>471</v>
      </c>
      <c r="G372" s="224"/>
      <c r="H372" s="226" t="s">
        <v>19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3" t="s">
        <v>138</v>
      </c>
      <c r="AU372" s="233" t="s">
        <v>83</v>
      </c>
      <c r="AV372" s="13" t="s">
        <v>81</v>
      </c>
      <c r="AW372" s="13" t="s">
        <v>35</v>
      </c>
      <c r="AX372" s="13" t="s">
        <v>73</v>
      </c>
      <c r="AY372" s="233" t="s">
        <v>127</v>
      </c>
    </row>
    <row r="373" spans="1:51" s="14" customFormat="1" ht="12">
      <c r="A373" s="14"/>
      <c r="B373" s="234"/>
      <c r="C373" s="235"/>
      <c r="D373" s="225" t="s">
        <v>138</v>
      </c>
      <c r="E373" s="236" t="s">
        <v>19</v>
      </c>
      <c r="F373" s="237" t="s">
        <v>472</v>
      </c>
      <c r="G373" s="235"/>
      <c r="H373" s="238">
        <v>3.14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4" t="s">
        <v>138</v>
      </c>
      <c r="AU373" s="244" t="s">
        <v>83</v>
      </c>
      <c r="AV373" s="14" t="s">
        <v>83</v>
      </c>
      <c r="AW373" s="14" t="s">
        <v>35</v>
      </c>
      <c r="AX373" s="14" t="s">
        <v>81</v>
      </c>
      <c r="AY373" s="244" t="s">
        <v>127</v>
      </c>
    </row>
    <row r="374" spans="1:65" s="2" customFormat="1" ht="21.75" customHeight="1">
      <c r="A374" s="39"/>
      <c r="B374" s="40"/>
      <c r="C374" s="205" t="s">
        <v>473</v>
      </c>
      <c r="D374" s="205" t="s">
        <v>129</v>
      </c>
      <c r="E374" s="206" t="s">
        <v>474</v>
      </c>
      <c r="F374" s="207" t="s">
        <v>475</v>
      </c>
      <c r="G374" s="208" t="s">
        <v>132</v>
      </c>
      <c r="H374" s="209">
        <v>4268</v>
      </c>
      <c r="I374" s="210"/>
      <c r="J374" s="211">
        <f>ROUND(I374*H374,2)</f>
        <v>0</v>
      </c>
      <c r="K374" s="207" t="s">
        <v>133</v>
      </c>
      <c r="L374" s="45"/>
      <c r="M374" s="212" t="s">
        <v>19</v>
      </c>
      <c r="N374" s="213" t="s">
        <v>44</v>
      </c>
      <c r="O374" s="85"/>
      <c r="P374" s="214">
        <f>O374*H374</f>
        <v>0</v>
      </c>
      <c r="Q374" s="214">
        <v>0.345</v>
      </c>
      <c r="R374" s="214">
        <f>Q374*H374</f>
        <v>1472.4599999999998</v>
      </c>
      <c r="S374" s="214">
        <v>0</v>
      </c>
      <c r="T374" s="215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6" t="s">
        <v>134</v>
      </c>
      <c r="AT374" s="216" t="s">
        <v>129</v>
      </c>
      <c r="AU374" s="216" t="s">
        <v>83</v>
      </c>
      <c r="AY374" s="18" t="s">
        <v>127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8" t="s">
        <v>81</v>
      </c>
      <c r="BK374" s="217">
        <f>ROUND(I374*H374,2)</f>
        <v>0</v>
      </c>
      <c r="BL374" s="18" t="s">
        <v>134</v>
      </c>
      <c r="BM374" s="216" t="s">
        <v>476</v>
      </c>
    </row>
    <row r="375" spans="1:47" s="2" customFormat="1" ht="12">
      <c r="A375" s="39"/>
      <c r="B375" s="40"/>
      <c r="C375" s="41"/>
      <c r="D375" s="218" t="s">
        <v>136</v>
      </c>
      <c r="E375" s="41"/>
      <c r="F375" s="219" t="s">
        <v>477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136</v>
      </c>
      <c r="AU375" s="18" t="s">
        <v>83</v>
      </c>
    </row>
    <row r="376" spans="1:51" s="13" customFormat="1" ht="12">
      <c r="A376" s="13"/>
      <c r="B376" s="223"/>
      <c r="C376" s="224"/>
      <c r="D376" s="225" t="s">
        <v>138</v>
      </c>
      <c r="E376" s="226" t="s">
        <v>19</v>
      </c>
      <c r="F376" s="227" t="s">
        <v>230</v>
      </c>
      <c r="G376" s="224"/>
      <c r="H376" s="226" t="s">
        <v>19</v>
      </c>
      <c r="I376" s="228"/>
      <c r="J376" s="224"/>
      <c r="K376" s="224"/>
      <c r="L376" s="229"/>
      <c r="M376" s="230"/>
      <c r="N376" s="231"/>
      <c r="O376" s="231"/>
      <c r="P376" s="231"/>
      <c r="Q376" s="231"/>
      <c r="R376" s="231"/>
      <c r="S376" s="231"/>
      <c r="T376" s="23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3" t="s">
        <v>138</v>
      </c>
      <c r="AU376" s="233" t="s">
        <v>83</v>
      </c>
      <c r="AV376" s="13" t="s">
        <v>81</v>
      </c>
      <c r="AW376" s="13" t="s">
        <v>35</v>
      </c>
      <c r="AX376" s="13" t="s">
        <v>73</v>
      </c>
      <c r="AY376" s="233" t="s">
        <v>127</v>
      </c>
    </row>
    <row r="377" spans="1:51" s="13" customFormat="1" ht="12">
      <c r="A377" s="13"/>
      <c r="B377" s="223"/>
      <c r="C377" s="224"/>
      <c r="D377" s="225" t="s">
        <v>138</v>
      </c>
      <c r="E377" s="226" t="s">
        <v>19</v>
      </c>
      <c r="F377" s="227" t="s">
        <v>232</v>
      </c>
      <c r="G377" s="224"/>
      <c r="H377" s="226" t="s">
        <v>19</v>
      </c>
      <c r="I377" s="228"/>
      <c r="J377" s="224"/>
      <c r="K377" s="224"/>
      <c r="L377" s="229"/>
      <c r="M377" s="230"/>
      <c r="N377" s="231"/>
      <c r="O377" s="231"/>
      <c r="P377" s="231"/>
      <c r="Q377" s="231"/>
      <c r="R377" s="231"/>
      <c r="S377" s="231"/>
      <c r="T377" s="23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3" t="s">
        <v>138</v>
      </c>
      <c r="AU377" s="233" t="s">
        <v>83</v>
      </c>
      <c r="AV377" s="13" t="s">
        <v>81</v>
      </c>
      <c r="AW377" s="13" t="s">
        <v>35</v>
      </c>
      <c r="AX377" s="13" t="s">
        <v>73</v>
      </c>
      <c r="AY377" s="233" t="s">
        <v>127</v>
      </c>
    </row>
    <row r="378" spans="1:51" s="14" customFormat="1" ht="12">
      <c r="A378" s="14"/>
      <c r="B378" s="234"/>
      <c r="C378" s="235"/>
      <c r="D378" s="225" t="s">
        <v>138</v>
      </c>
      <c r="E378" s="236" t="s">
        <v>19</v>
      </c>
      <c r="F378" s="237" t="s">
        <v>478</v>
      </c>
      <c r="G378" s="235"/>
      <c r="H378" s="238">
        <v>4233</v>
      </c>
      <c r="I378" s="239"/>
      <c r="J378" s="235"/>
      <c r="K378" s="235"/>
      <c r="L378" s="240"/>
      <c r="M378" s="241"/>
      <c r="N378" s="242"/>
      <c r="O378" s="242"/>
      <c r="P378" s="242"/>
      <c r="Q378" s="242"/>
      <c r="R378" s="242"/>
      <c r="S378" s="242"/>
      <c r="T378" s="24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4" t="s">
        <v>138</v>
      </c>
      <c r="AU378" s="244" t="s">
        <v>83</v>
      </c>
      <c r="AV378" s="14" t="s">
        <v>83</v>
      </c>
      <c r="AW378" s="14" t="s">
        <v>35</v>
      </c>
      <c r="AX378" s="14" t="s">
        <v>73</v>
      </c>
      <c r="AY378" s="244" t="s">
        <v>127</v>
      </c>
    </row>
    <row r="379" spans="1:51" s="13" customFormat="1" ht="12">
      <c r="A379" s="13"/>
      <c r="B379" s="223"/>
      <c r="C379" s="224"/>
      <c r="D379" s="225" t="s">
        <v>138</v>
      </c>
      <c r="E379" s="226" t="s">
        <v>19</v>
      </c>
      <c r="F379" s="227" t="s">
        <v>479</v>
      </c>
      <c r="G379" s="224"/>
      <c r="H379" s="226" t="s">
        <v>19</v>
      </c>
      <c r="I379" s="228"/>
      <c r="J379" s="224"/>
      <c r="K379" s="224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138</v>
      </c>
      <c r="AU379" s="233" t="s">
        <v>83</v>
      </c>
      <c r="AV379" s="13" t="s">
        <v>81</v>
      </c>
      <c r="AW379" s="13" t="s">
        <v>35</v>
      </c>
      <c r="AX379" s="13" t="s">
        <v>73</v>
      </c>
      <c r="AY379" s="233" t="s">
        <v>127</v>
      </c>
    </row>
    <row r="380" spans="1:51" s="13" customFormat="1" ht="12">
      <c r="A380" s="13"/>
      <c r="B380" s="223"/>
      <c r="C380" s="224"/>
      <c r="D380" s="225" t="s">
        <v>138</v>
      </c>
      <c r="E380" s="226" t="s">
        <v>19</v>
      </c>
      <c r="F380" s="227" t="s">
        <v>480</v>
      </c>
      <c r="G380" s="224"/>
      <c r="H380" s="226" t="s">
        <v>19</v>
      </c>
      <c r="I380" s="228"/>
      <c r="J380" s="224"/>
      <c r="K380" s="224"/>
      <c r="L380" s="229"/>
      <c r="M380" s="230"/>
      <c r="N380" s="231"/>
      <c r="O380" s="231"/>
      <c r="P380" s="231"/>
      <c r="Q380" s="231"/>
      <c r="R380" s="231"/>
      <c r="S380" s="231"/>
      <c r="T380" s="23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3" t="s">
        <v>138</v>
      </c>
      <c r="AU380" s="233" t="s">
        <v>83</v>
      </c>
      <c r="AV380" s="13" t="s">
        <v>81</v>
      </c>
      <c r="AW380" s="13" t="s">
        <v>35</v>
      </c>
      <c r="AX380" s="13" t="s">
        <v>73</v>
      </c>
      <c r="AY380" s="233" t="s">
        <v>127</v>
      </c>
    </row>
    <row r="381" spans="1:51" s="14" customFormat="1" ht="12">
      <c r="A381" s="14"/>
      <c r="B381" s="234"/>
      <c r="C381" s="235"/>
      <c r="D381" s="225" t="s">
        <v>138</v>
      </c>
      <c r="E381" s="236" t="s">
        <v>19</v>
      </c>
      <c r="F381" s="237" t="s">
        <v>481</v>
      </c>
      <c r="G381" s="235"/>
      <c r="H381" s="238">
        <v>35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4" t="s">
        <v>138</v>
      </c>
      <c r="AU381" s="244" t="s">
        <v>83</v>
      </c>
      <c r="AV381" s="14" t="s">
        <v>83</v>
      </c>
      <c r="AW381" s="14" t="s">
        <v>35</v>
      </c>
      <c r="AX381" s="14" t="s">
        <v>73</v>
      </c>
      <c r="AY381" s="244" t="s">
        <v>127</v>
      </c>
    </row>
    <row r="382" spans="1:51" s="15" customFormat="1" ht="12">
      <c r="A382" s="15"/>
      <c r="B382" s="245"/>
      <c r="C382" s="246"/>
      <c r="D382" s="225" t="s">
        <v>138</v>
      </c>
      <c r="E382" s="247" t="s">
        <v>19</v>
      </c>
      <c r="F382" s="248" t="s">
        <v>154</v>
      </c>
      <c r="G382" s="246"/>
      <c r="H382" s="249">
        <v>4268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5" t="s">
        <v>138</v>
      </c>
      <c r="AU382" s="255" t="s">
        <v>83</v>
      </c>
      <c r="AV382" s="15" t="s">
        <v>134</v>
      </c>
      <c r="AW382" s="15" t="s">
        <v>35</v>
      </c>
      <c r="AX382" s="15" t="s">
        <v>81</v>
      </c>
      <c r="AY382" s="255" t="s">
        <v>127</v>
      </c>
    </row>
    <row r="383" spans="1:65" s="2" customFormat="1" ht="21.75" customHeight="1">
      <c r="A383" s="39"/>
      <c r="B383" s="40"/>
      <c r="C383" s="205" t="s">
        <v>185</v>
      </c>
      <c r="D383" s="205" t="s">
        <v>129</v>
      </c>
      <c r="E383" s="206" t="s">
        <v>482</v>
      </c>
      <c r="F383" s="207" t="s">
        <v>483</v>
      </c>
      <c r="G383" s="208" t="s">
        <v>132</v>
      </c>
      <c r="H383" s="209">
        <v>4300</v>
      </c>
      <c r="I383" s="210"/>
      <c r="J383" s="211">
        <f>ROUND(I383*H383,2)</f>
        <v>0</v>
      </c>
      <c r="K383" s="207" t="s">
        <v>133</v>
      </c>
      <c r="L383" s="45"/>
      <c r="M383" s="212" t="s">
        <v>19</v>
      </c>
      <c r="N383" s="213" t="s">
        <v>44</v>
      </c>
      <c r="O383" s="85"/>
      <c r="P383" s="214">
        <f>O383*H383</f>
        <v>0</v>
      </c>
      <c r="Q383" s="214">
        <v>0.46</v>
      </c>
      <c r="R383" s="214">
        <f>Q383*H383</f>
        <v>1978</v>
      </c>
      <c r="S383" s="214">
        <v>0</v>
      </c>
      <c r="T383" s="215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6" t="s">
        <v>134</v>
      </c>
      <c r="AT383" s="216" t="s">
        <v>129</v>
      </c>
      <c r="AU383" s="216" t="s">
        <v>83</v>
      </c>
      <c r="AY383" s="18" t="s">
        <v>127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8" t="s">
        <v>81</v>
      </c>
      <c r="BK383" s="217">
        <f>ROUND(I383*H383,2)</f>
        <v>0</v>
      </c>
      <c r="BL383" s="18" t="s">
        <v>134</v>
      </c>
      <c r="BM383" s="216" t="s">
        <v>484</v>
      </c>
    </row>
    <row r="384" spans="1:47" s="2" customFormat="1" ht="12">
      <c r="A384" s="39"/>
      <c r="B384" s="40"/>
      <c r="C384" s="41"/>
      <c r="D384" s="218" t="s">
        <v>136</v>
      </c>
      <c r="E384" s="41"/>
      <c r="F384" s="219" t="s">
        <v>485</v>
      </c>
      <c r="G384" s="41"/>
      <c r="H384" s="41"/>
      <c r="I384" s="220"/>
      <c r="J384" s="41"/>
      <c r="K384" s="41"/>
      <c r="L384" s="45"/>
      <c r="M384" s="221"/>
      <c r="N384" s="222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136</v>
      </c>
      <c r="AU384" s="18" t="s">
        <v>83</v>
      </c>
    </row>
    <row r="385" spans="1:51" s="13" customFormat="1" ht="12">
      <c r="A385" s="13"/>
      <c r="B385" s="223"/>
      <c r="C385" s="224"/>
      <c r="D385" s="225" t="s">
        <v>138</v>
      </c>
      <c r="E385" s="226" t="s">
        <v>19</v>
      </c>
      <c r="F385" s="227" t="s">
        <v>230</v>
      </c>
      <c r="G385" s="224"/>
      <c r="H385" s="226" t="s">
        <v>19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3" t="s">
        <v>138</v>
      </c>
      <c r="AU385" s="233" t="s">
        <v>83</v>
      </c>
      <c r="AV385" s="13" t="s">
        <v>81</v>
      </c>
      <c r="AW385" s="13" t="s">
        <v>35</v>
      </c>
      <c r="AX385" s="13" t="s">
        <v>73</v>
      </c>
      <c r="AY385" s="233" t="s">
        <v>127</v>
      </c>
    </row>
    <row r="386" spans="1:51" s="13" customFormat="1" ht="12">
      <c r="A386" s="13"/>
      <c r="B386" s="223"/>
      <c r="C386" s="224"/>
      <c r="D386" s="225" t="s">
        <v>138</v>
      </c>
      <c r="E386" s="226" t="s">
        <v>19</v>
      </c>
      <c r="F386" s="227" t="s">
        <v>232</v>
      </c>
      <c r="G386" s="224"/>
      <c r="H386" s="226" t="s">
        <v>19</v>
      </c>
      <c r="I386" s="228"/>
      <c r="J386" s="224"/>
      <c r="K386" s="224"/>
      <c r="L386" s="229"/>
      <c r="M386" s="230"/>
      <c r="N386" s="231"/>
      <c r="O386" s="231"/>
      <c r="P386" s="231"/>
      <c r="Q386" s="231"/>
      <c r="R386" s="231"/>
      <c r="S386" s="231"/>
      <c r="T386" s="23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3" t="s">
        <v>138</v>
      </c>
      <c r="AU386" s="233" t="s">
        <v>83</v>
      </c>
      <c r="AV386" s="13" t="s">
        <v>81</v>
      </c>
      <c r="AW386" s="13" t="s">
        <v>35</v>
      </c>
      <c r="AX386" s="13" t="s">
        <v>73</v>
      </c>
      <c r="AY386" s="233" t="s">
        <v>127</v>
      </c>
    </row>
    <row r="387" spans="1:51" s="14" customFormat="1" ht="12">
      <c r="A387" s="14"/>
      <c r="B387" s="234"/>
      <c r="C387" s="235"/>
      <c r="D387" s="225" t="s">
        <v>138</v>
      </c>
      <c r="E387" s="236" t="s">
        <v>19</v>
      </c>
      <c r="F387" s="237" t="s">
        <v>486</v>
      </c>
      <c r="G387" s="235"/>
      <c r="H387" s="238">
        <v>4265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4" t="s">
        <v>138</v>
      </c>
      <c r="AU387" s="244" t="s">
        <v>83</v>
      </c>
      <c r="AV387" s="14" t="s">
        <v>83</v>
      </c>
      <c r="AW387" s="14" t="s">
        <v>35</v>
      </c>
      <c r="AX387" s="14" t="s">
        <v>73</v>
      </c>
      <c r="AY387" s="244" t="s">
        <v>127</v>
      </c>
    </row>
    <row r="388" spans="1:51" s="13" customFormat="1" ht="12">
      <c r="A388" s="13"/>
      <c r="B388" s="223"/>
      <c r="C388" s="224"/>
      <c r="D388" s="225" t="s">
        <v>138</v>
      </c>
      <c r="E388" s="226" t="s">
        <v>19</v>
      </c>
      <c r="F388" s="227" t="s">
        <v>479</v>
      </c>
      <c r="G388" s="224"/>
      <c r="H388" s="226" t="s">
        <v>19</v>
      </c>
      <c r="I388" s="228"/>
      <c r="J388" s="224"/>
      <c r="K388" s="224"/>
      <c r="L388" s="229"/>
      <c r="M388" s="230"/>
      <c r="N388" s="231"/>
      <c r="O388" s="231"/>
      <c r="P388" s="231"/>
      <c r="Q388" s="231"/>
      <c r="R388" s="231"/>
      <c r="S388" s="231"/>
      <c r="T388" s="23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3" t="s">
        <v>138</v>
      </c>
      <c r="AU388" s="233" t="s">
        <v>83</v>
      </c>
      <c r="AV388" s="13" t="s">
        <v>81</v>
      </c>
      <c r="AW388" s="13" t="s">
        <v>35</v>
      </c>
      <c r="AX388" s="13" t="s">
        <v>73</v>
      </c>
      <c r="AY388" s="233" t="s">
        <v>127</v>
      </c>
    </row>
    <row r="389" spans="1:51" s="13" customFormat="1" ht="12">
      <c r="A389" s="13"/>
      <c r="B389" s="223"/>
      <c r="C389" s="224"/>
      <c r="D389" s="225" t="s">
        <v>138</v>
      </c>
      <c r="E389" s="226" t="s">
        <v>19</v>
      </c>
      <c r="F389" s="227" t="s">
        <v>480</v>
      </c>
      <c r="G389" s="224"/>
      <c r="H389" s="226" t="s">
        <v>19</v>
      </c>
      <c r="I389" s="228"/>
      <c r="J389" s="224"/>
      <c r="K389" s="224"/>
      <c r="L389" s="229"/>
      <c r="M389" s="230"/>
      <c r="N389" s="231"/>
      <c r="O389" s="231"/>
      <c r="P389" s="231"/>
      <c r="Q389" s="231"/>
      <c r="R389" s="231"/>
      <c r="S389" s="231"/>
      <c r="T389" s="23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3" t="s">
        <v>138</v>
      </c>
      <c r="AU389" s="233" t="s">
        <v>83</v>
      </c>
      <c r="AV389" s="13" t="s">
        <v>81</v>
      </c>
      <c r="AW389" s="13" t="s">
        <v>35</v>
      </c>
      <c r="AX389" s="13" t="s">
        <v>73</v>
      </c>
      <c r="AY389" s="233" t="s">
        <v>127</v>
      </c>
    </row>
    <row r="390" spans="1:51" s="14" customFormat="1" ht="12">
      <c r="A390" s="14"/>
      <c r="B390" s="234"/>
      <c r="C390" s="235"/>
      <c r="D390" s="225" t="s">
        <v>138</v>
      </c>
      <c r="E390" s="236" t="s">
        <v>19</v>
      </c>
      <c r="F390" s="237" t="s">
        <v>481</v>
      </c>
      <c r="G390" s="235"/>
      <c r="H390" s="238">
        <v>35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4" t="s">
        <v>138</v>
      </c>
      <c r="AU390" s="244" t="s">
        <v>83</v>
      </c>
      <c r="AV390" s="14" t="s">
        <v>83</v>
      </c>
      <c r="AW390" s="14" t="s">
        <v>35</v>
      </c>
      <c r="AX390" s="14" t="s">
        <v>73</v>
      </c>
      <c r="AY390" s="244" t="s">
        <v>127</v>
      </c>
    </row>
    <row r="391" spans="1:51" s="15" customFormat="1" ht="12">
      <c r="A391" s="15"/>
      <c r="B391" s="245"/>
      <c r="C391" s="246"/>
      <c r="D391" s="225" t="s">
        <v>138</v>
      </c>
      <c r="E391" s="247" t="s">
        <v>19</v>
      </c>
      <c r="F391" s="248" t="s">
        <v>154</v>
      </c>
      <c r="G391" s="246"/>
      <c r="H391" s="249">
        <v>4300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5" t="s">
        <v>138</v>
      </c>
      <c r="AU391" s="255" t="s">
        <v>83</v>
      </c>
      <c r="AV391" s="15" t="s">
        <v>134</v>
      </c>
      <c r="AW391" s="15" t="s">
        <v>35</v>
      </c>
      <c r="AX391" s="15" t="s">
        <v>81</v>
      </c>
      <c r="AY391" s="255" t="s">
        <v>127</v>
      </c>
    </row>
    <row r="392" spans="1:65" s="2" customFormat="1" ht="24.15" customHeight="1">
      <c r="A392" s="39"/>
      <c r="B392" s="40"/>
      <c r="C392" s="205" t="s">
        <v>487</v>
      </c>
      <c r="D392" s="205" t="s">
        <v>129</v>
      </c>
      <c r="E392" s="206" t="s">
        <v>488</v>
      </c>
      <c r="F392" s="207" t="s">
        <v>489</v>
      </c>
      <c r="G392" s="208" t="s">
        <v>132</v>
      </c>
      <c r="H392" s="209">
        <v>3398</v>
      </c>
      <c r="I392" s="210"/>
      <c r="J392" s="211">
        <f>ROUND(I392*H392,2)</f>
        <v>0</v>
      </c>
      <c r="K392" s="207" t="s">
        <v>133</v>
      </c>
      <c r="L392" s="45"/>
      <c r="M392" s="212" t="s">
        <v>19</v>
      </c>
      <c r="N392" s="213" t="s">
        <v>44</v>
      </c>
      <c r="O392" s="85"/>
      <c r="P392" s="214">
        <f>O392*H392</f>
        <v>0</v>
      </c>
      <c r="Q392" s="214">
        <v>0.211</v>
      </c>
      <c r="R392" s="214">
        <f>Q392*H392</f>
        <v>716.978</v>
      </c>
      <c r="S392" s="214">
        <v>0</v>
      </c>
      <c r="T392" s="21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134</v>
      </c>
      <c r="AT392" s="216" t="s">
        <v>129</v>
      </c>
      <c r="AU392" s="216" t="s">
        <v>83</v>
      </c>
      <c r="AY392" s="18" t="s">
        <v>127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81</v>
      </c>
      <c r="BK392" s="217">
        <f>ROUND(I392*H392,2)</f>
        <v>0</v>
      </c>
      <c r="BL392" s="18" t="s">
        <v>134</v>
      </c>
      <c r="BM392" s="216" t="s">
        <v>490</v>
      </c>
    </row>
    <row r="393" spans="1:47" s="2" customFormat="1" ht="12">
      <c r="A393" s="39"/>
      <c r="B393" s="40"/>
      <c r="C393" s="41"/>
      <c r="D393" s="218" t="s">
        <v>136</v>
      </c>
      <c r="E393" s="41"/>
      <c r="F393" s="219" t="s">
        <v>491</v>
      </c>
      <c r="G393" s="41"/>
      <c r="H393" s="41"/>
      <c r="I393" s="220"/>
      <c r="J393" s="41"/>
      <c r="K393" s="41"/>
      <c r="L393" s="45"/>
      <c r="M393" s="221"/>
      <c r="N393" s="222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136</v>
      </c>
      <c r="AU393" s="18" t="s">
        <v>83</v>
      </c>
    </row>
    <row r="394" spans="1:51" s="13" customFormat="1" ht="12">
      <c r="A394" s="13"/>
      <c r="B394" s="223"/>
      <c r="C394" s="224"/>
      <c r="D394" s="225" t="s">
        <v>138</v>
      </c>
      <c r="E394" s="226" t="s">
        <v>19</v>
      </c>
      <c r="F394" s="227" t="s">
        <v>230</v>
      </c>
      <c r="G394" s="224"/>
      <c r="H394" s="226" t="s">
        <v>19</v>
      </c>
      <c r="I394" s="228"/>
      <c r="J394" s="224"/>
      <c r="K394" s="224"/>
      <c r="L394" s="229"/>
      <c r="M394" s="230"/>
      <c r="N394" s="231"/>
      <c r="O394" s="231"/>
      <c r="P394" s="231"/>
      <c r="Q394" s="231"/>
      <c r="R394" s="231"/>
      <c r="S394" s="231"/>
      <c r="T394" s="23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3" t="s">
        <v>138</v>
      </c>
      <c r="AU394" s="233" t="s">
        <v>83</v>
      </c>
      <c r="AV394" s="13" t="s">
        <v>81</v>
      </c>
      <c r="AW394" s="13" t="s">
        <v>35</v>
      </c>
      <c r="AX394" s="13" t="s">
        <v>73</v>
      </c>
      <c r="AY394" s="233" t="s">
        <v>127</v>
      </c>
    </row>
    <row r="395" spans="1:51" s="13" customFormat="1" ht="12">
      <c r="A395" s="13"/>
      <c r="B395" s="223"/>
      <c r="C395" s="224"/>
      <c r="D395" s="225" t="s">
        <v>138</v>
      </c>
      <c r="E395" s="226" t="s">
        <v>19</v>
      </c>
      <c r="F395" s="227" t="s">
        <v>232</v>
      </c>
      <c r="G395" s="224"/>
      <c r="H395" s="226" t="s">
        <v>19</v>
      </c>
      <c r="I395" s="228"/>
      <c r="J395" s="224"/>
      <c r="K395" s="224"/>
      <c r="L395" s="229"/>
      <c r="M395" s="230"/>
      <c r="N395" s="231"/>
      <c r="O395" s="231"/>
      <c r="P395" s="231"/>
      <c r="Q395" s="231"/>
      <c r="R395" s="231"/>
      <c r="S395" s="231"/>
      <c r="T395" s="23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3" t="s">
        <v>138</v>
      </c>
      <c r="AU395" s="233" t="s">
        <v>83</v>
      </c>
      <c r="AV395" s="13" t="s">
        <v>81</v>
      </c>
      <c r="AW395" s="13" t="s">
        <v>35</v>
      </c>
      <c r="AX395" s="13" t="s">
        <v>73</v>
      </c>
      <c r="AY395" s="233" t="s">
        <v>127</v>
      </c>
    </row>
    <row r="396" spans="1:51" s="14" customFormat="1" ht="12">
      <c r="A396" s="14"/>
      <c r="B396" s="234"/>
      <c r="C396" s="235"/>
      <c r="D396" s="225" t="s">
        <v>138</v>
      </c>
      <c r="E396" s="236" t="s">
        <v>19</v>
      </c>
      <c r="F396" s="237" t="s">
        <v>492</v>
      </c>
      <c r="G396" s="235"/>
      <c r="H396" s="238">
        <v>3363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138</v>
      </c>
      <c r="AU396" s="244" t="s">
        <v>83</v>
      </c>
      <c r="AV396" s="14" t="s">
        <v>83</v>
      </c>
      <c r="AW396" s="14" t="s">
        <v>35</v>
      </c>
      <c r="AX396" s="14" t="s">
        <v>73</v>
      </c>
      <c r="AY396" s="244" t="s">
        <v>127</v>
      </c>
    </row>
    <row r="397" spans="1:51" s="13" customFormat="1" ht="12">
      <c r="A397" s="13"/>
      <c r="B397" s="223"/>
      <c r="C397" s="224"/>
      <c r="D397" s="225" t="s">
        <v>138</v>
      </c>
      <c r="E397" s="226" t="s">
        <v>19</v>
      </c>
      <c r="F397" s="227" t="s">
        <v>479</v>
      </c>
      <c r="G397" s="224"/>
      <c r="H397" s="226" t="s">
        <v>19</v>
      </c>
      <c r="I397" s="228"/>
      <c r="J397" s="224"/>
      <c r="K397" s="224"/>
      <c r="L397" s="229"/>
      <c r="M397" s="230"/>
      <c r="N397" s="231"/>
      <c r="O397" s="231"/>
      <c r="P397" s="231"/>
      <c r="Q397" s="231"/>
      <c r="R397" s="231"/>
      <c r="S397" s="231"/>
      <c r="T397" s="23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3" t="s">
        <v>138</v>
      </c>
      <c r="AU397" s="233" t="s">
        <v>83</v>
      </c>
      <c r="AV397" s="13" t="s">
        <v>81</v>
      </c>
      <c r="AW397" s="13" t="s">
        <v>35</v>
      </c>
      <c r="AX397" s="13" t="s">
        <v>73</v>
      </c>
      <c r="AY397" s="233" t="s">
        <v>127</v>
      </c>
    </row>
    <row r="398" spans="1:51" s="13" customFormat="1" ht="12">
      <c r="A398" s="13"/>
      <c r="B398" s="223"/>
      <c r="C398" s="224"/>
      <c r="D398" s="225" t="s">
        <v>138</v>
      </c>
      <c r="E398" s="226" t="s">
        <v>19</v>
      </c>
      <c r="F398" s="227" t="s">
        <v>480</v>
      </c>
      <c r="G398" s="224"/>
      <c r="H398" s="226" t="s">
        <v>19</v>
      </c>
      <c r="I398" s="228"/>
      <c r="J398" s="224"/>
      <c r="K398" s="224"/>
      <c r="L398" s="229"/>
      <c r="M398" s="230"/>
      <c r="N398" s="231"/>
      <c r="O398" s="231"/>
      <c r="P398" s="231"/>
      <c r="Q398" s="231"/>
      <c r="R398" s="231"/>
      <c r="S398" s="231"/>
      <c r="T398" s="23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3" t="s">
        <v>138</v>
      </c>
      <c r="AU398" s="233" t="s">
        <v>83</v>
      </c>
      <c r="AV398" s="13" t="s">
        <v>81</v>
      </c>
      <c r="AW398" s="13" t="s">
        <v>35</v>
      </c>
      <c r="AX398" s="13" t="s">
        <v>73</v>
      </c>
      <c r="AY398" s="233" t="s">
        <v>127</v>
      </c>
    </row>
    <row r="399" spans="1:51" s="14" customFormat="1" ht="12">
      <c r="A399" s="14"/>
      <c r="B399" s="234"/>
      <c r="C399" s="235"/>
      <c r="D399" s="225" t="s">
        <v>138</v>
      </c>
      <c r="E399" s="236" t="s">
        <v>19</v>
      </c>
      <c r="F399" s="237" t="s">
        <v>481</v>
      </c>
      <c r="G399" s="235"/>
      <c r="H399" s="238">
        <v>35</v>
      </c>
      <c r="I399" s="239"/>
      <c r="J399" s="235"/>
      <c r="K399" s="235"/>
      <c r="L399" s="240"/>
      <c r="M399" s="241"/>
      <c r="N399" s="242"/>
      <c r="O399" s="242"/>
      <c r="P399" s="242"/>
      <c r="Q399" s="242"/>
      <c r="R399" s="242"/>
      <c r="S399" s="242"/>
      <c r="T399" s="24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4" t="s">
        <v>138</v>
      </c>
      <c r="AU399" s="244" t="s">
        <v>83</v>
      </c>
      <c r="AV399" s="14" t="s">
        <v>83</v>
      </c>
      <c r="AW399" s="14" t="s">
        <v>35</v>
      </c>
      <c r="AX399" s="14" t="s">
        <v>73</v>
      </c>
      <c r="AY399" s="244" t="s">
        <v>127</v>
      </c>
    </row>
    <row r="400" spans="1:51" s="15" customFormat="1" ht="12">
      <c r="A400" s="15"/>
      <c r="B400" s="245"/>
      <c r="C400" s="246"/>
      <c r="D400" s="225" t="s">
        <v>138</v>
      </c>
      <c r="E400" s="247" t="s">
        <v>19</v>
      </c>
      <c r="F400" s="248" t="s">
        <v>154</v>
      </c>
      <c r="G400" s="246"/>
      <c r="H400" s="249">
        <v>3398</v>
      </c>
      <c r="I400" s="250"/>
      <c r="J400" s="246"/>
      <c r="K400" s="246"/>
      <c r="L400" s="251"/>
      <c r="M400" s="252"/>
      <c r="N400" s="253"/>
      <c r="O400" s="253"/>
      <c r="P400" s="253"/>
      <c r="Q400" s="253"/>
      <c r="R400" s="253"/>
      <c r="S400" s="253"/>
      <c r="T400" s="254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55" t="s">
        <v>138</v>
      </c>
      <c r="AU400" s="255" t="s">
        <v>83</v>
      </c>
      <c r="AV400" s="15" t="s">
        <v>134</v>
      </c>
      <c r="AW400" s="15" t="s">
        <v>35</v>
      </c>
      <c r="AX400" s="15" t="s">
        <v>81</v>
      </c>
      <c r="AY400" s="255" t="s">
        <v>127</v>
      </c>
    </row>
    <row r="401" spans="1:65" s="2" customFormat="1" ht="24.15" customHeight="1">
      <c r="A401" s="39"/>
      <c r="B401" s="40"/>
      <c r="C401" s="205" t="s">
        <v>493</v>
      </c>
      <c r="D401" s="205" t="s">
        <v>129</v>
      </c>
      <c r="E401" s="206" t="s">
        <v>494</v>
      </c>
      <c r="F401" s="207" t="s">
        <v>495</v>
      </c>
      <c r="G401" s="208" t="s">
        <v>132</v>
      </c>
      <c r="H401" s="209">
        <v>785</v>
      </c>
      <c r="I401" s="210"/>
      <c r="J401" s="211">
        <f>ROUND(I401*H401,2)</f>
        <v>0</v>
      </c>
      <c r="K401" s="207" t="s">
        <v>133</v>
      </c>
      <c r="L401" s="45"/>
      <c r="M401" s="212" t="s">
        <v>19</v>
      </c>
      <c r="N401" s="213" t="s">
        <v>44</v>
      </c>
      <c r="O401" s="85"/>
      <c r="P401" s="214">
        <f>O401*H401</f>
        <v>0</v>
      </c>
      <c r="Q401" s="214">
        <v>0.26</v>
      </c>
      <c r="R401" s="214">
        <f>Q401*H401</f>
        <v>204.1</v>
      </c>
      <c r="S401" s="214">
        <v>0</v>
      </c>
      <c r="T401" s="215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16" t="s">
        <v>134</v>
      </c>
      <c r="AT401" s="216" t="s">
        <v>129</v>
      </c>
      <c r="AU401" s="216" t="s">
        <v>83</v>
      </c>
      <c r="AY401" s="18" t="s">
        <v>127</v>
      </c>
      <c r="BE401" s="217">
        <f>IF(N401="základní",J401,0)</f>
        <v>0</v>
      </c>
      <c r="BF401" s="217">
        <f>IF(N401="snížená",J401,0)</f>
        <v>0</v>
      </c>
      <c r="BG401" s="217">
        <f>IF(N401="zákl. přenesená",J401,0)</f>
        <v>0</v>
      </c>
      <c r="BH401" s="217">
        <f>IF(N401="sníž. přenesená",J401,0)</f>
        <v>0</v>
      </c>
      <c r="BI401" s="217">
        <f>IF(N401="nulová",J401,0)</f>
        <v>0</v>
      </c>
      <c r="BJ401" s="18" t="s">
        <v>81</v>
      </c>
      <c r="BK401" s="217">
        <f>ROUND(I401*H401,2)</f>
        <v>0</v>
      </c>
      <c r="BL401" s="18" t="s">
        <v>134</v>
      </c>
      <c r="BM401" s="216" t="s">
        <v>496</v>
      </c>
    </row>
    <row r="402" spans="1:47" s="2" customFormat="1" ht="12">
      <c r="A402" s="39"/>
      <c r="B402" s="40"/>
      <c r="C402" s="41"/>
      <c r="D402" s="218" t="s">
        <v>136</v>
      </c>
      <c r="E402" s="41"/>
      <c r="F402" s="219" t="s">
        <v>497</v>
      </c>
      <c r="G402" s="41"/>
      <c r="H402" s="41"/>
      <c r="I402" s="220"/>
      <c r="J402" s="41"/>
      <c r="K402" s="41"/>
      <c r="L402" s="45"/>
      <c r="M402" s="221"/>
      <c r="N402" s="222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136</v>
      </c>
      <c r="AU402" s="18" t="s">
        <v>83</v>
      </c>
    </row>
    <row r="403" spans="1:51" s="13" customFormat="1" ht="12">
      <c r="A403" s="13"/>
      <c r="B403" s="223"/>
      <c r="C403" s="224"/>
      <c r="D403" s="225" t="s">
        <v>138</v>
      </c>
      <c r="E403" s="226" t="s">
        <v>19</v>
      </c>
      <c r="F403" s="227" t="s">
        <v>230</v>
      </c>
      <c r="G403" s="224"/>
      <c r="H403" s="226" t="s">
        <v>19</v>
      </c>
      <c r="I403" s="228"/>
      <c r="J403" s="224"/>
      <c r="K403" s="224"/>
      <c r="L403" s="229"/>
      <c r="M403" s="230"/>
      <c r="N403" s="231"/>
      <c r="O403" s="231"/>
      <c r="P403" s="231"/>
      <c r="Q403" s="231"/>
      <c r="R403" s="231"/>
      <c r="S403" s="231"/>
      <c r="T403" s="23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3" t="s">
        <v>138</v>
      </c>
      <c r="AU403" s="233" t="s">
        <v>83</v>
      </c>
      <c r="AV403" s="13" t="s">
        <v>81</v>
      </c>
      <c r="AW403" s="13" t="s">
        <v>35</v>
      </c>
      <c r="AX403" s="13" t="s">
        <v>73</v>
      </c>
      <c r="AY403" s="233" t="s">
        <v>127</v>
      </c>
    </row>
    <row r="404" spans="1:51" s="14" customFormat="1" ht="12">
      <c r="A404" s="14"/>
      <c r="B404" s="234"/>
      <c r="C404" s="235"/>
      <c r="D404" s="225" t="s">
        <v>138</v>
      </c>
      <c r="E404" s="236" t="s">
        <v>19</v>
      </c>
      <c r="F404" s="237" t="s">
        <v>498</v>
      </c>
      <c r="G404" s="235"/>
      <c r="H404" s="238">
        <v>785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138</v>
      </c>
      <c r="AU404" s="244" t="s">
        <v>83</v>
      </c>
      <c r="AV404" s="14" t="s">
        <v>83</v>
      </c>
      <c r="AW404" s="14" t="s">
        <v>35</v>
      </c>
      <c r="AX404" s="14" t="s">
        <v>81</v>
      </c>
      <c r="AY404" s="244" t="s">
        <v>127</v>
      </c>
    </row>
    <row r="405" spans="1:65" s="2" customFormat="1" ht="16.5" customHeight="1">
      <c r="A405" s="39"/>
      <c r="B405" s="40"/>
      <c r="C405" s="205" t="s">
        <v>499</v>
      </c>
      <c r="D405" s="205" t="s">
        <v>129</v>
      </c>
      <c r="E405" s="206" t="s">
        <v>500</v>
      </c>
      <c r="F405" s="207" t="s">
        <v>501</v>
      </c>
      <c r="G405" s="208" t="s">
        <v>132</v>
      </c>
      <c r="H405" s="209">
        <v>3535</v>
      </c>
      <c r="I405" s="210"/>
      <c r="J405" s="211">
        <f>ROUND(I405*H405,2)</f>
        <v>0</v>
      </c>
      <c r="K405" s="207" t="s">
        <v>133</v>
      </c>
      <c r="L405" s="45"/>
      <c r="M405" s="212" t="s">
        <v>19</v>
      </c>
      <c r="N405" s="213" t="s">
        <v>44</v>
      </c>
      <c r="O405" s="85"/>
      <c r="P405" s="214">
        <f>O405*H405</f>
        <v>0</v>
      </c>
      <c r="Q405" s="214">
        <v>0.00601</v>
      </c>
      <c r="R405" s="214">
        <f>Q405*H405</f>
        <v>21.24535</v>
      </c>
      <c r="S405" s="214">
        <v>0</v>
      </c>
      <c r="T405" s="215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6" t="s">
        <v>134</v>
      </c>
      <c r="AT405" s="216" t="s">
        <v>129</v>
      </c>
      <c r="AU405" s="216" t="s">
        <v>83</v>
      </c>
      <c r="AY405" s="18" t="s">
        <v>127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8" t="s">
        <v>81</v>
      </c>
      <c r="BK405" s="217">
        <f>ROUND(I405*H405,2)</f>
        <v>0</v>
      </c>
      <c r="BL405" s="18" t="s">
        <v>134</v>
      </c>
      <c r="BM405" s="216" t="s">
        <v>502</v>
      </c>
    </row>
    <row r="406" spans="1:47" s="2" customFormat="1" ht="12">
      <c r="A406" s="39"/>
      <c r="B406" s="40"/>
      <c r="C406" s="41"/>
      <c r="D406" s="218" t="s">
        <v>136</v>
      </c>
      <c r="E406" s="41"/>
      <c r="F406" s="219" t="s">
        <v>503</v>
      </c>
      <c r="G406" s="41"/>
      <c r="H406" s="41"/>
      <c r="I406" s="220"/>
      <c r="J406" s="41"/>
      <c r="K406" s="41"/>
      <c r="L406" s="45"/>
      <c r="M406" s="221"/>
      <c r="N406" s="222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136</v>
      </c>
      <c r="AU406" s="18" t="s">
        <v>83</v>
      </c>
    </row>
    <row r="407" spans="1:51" s="13" customFormat="1" ht="12">
      <c r="A407" s="13"/>
      <c r="B407" s="223"/>
      <c r="C407" s="224"/>
      <c r="D407" s="225" t="s">
        <v>138</v>
      </c>
      <c r="E407" s="226" t="s">
        <v>19</v>
      </c>
      <c r="F407" s="227" t="s">
        <v>230</v>
      </c>
      <c r="G407" s="224"/>
      <c r="H407" s="226" t="s">
        <v>19</v>
      </c>
      <c r="I407" s="228"/>
      <c r="J407" s="224"/>
      <c r="K407" s="224"/>
      <c r="L407" s="229"/>
      <c r="M407" s="230"/>
      <c r="N407" s="231"/>
      <c r="O407" s="231"/>
      <c r="P407" s="231"/>
      <c r="Q407" s="231"/>
      <c r="R407" s="231"/>
      <c r="S407" s="231"/>
      <c r="T407" s="23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3" t="s">
        <v>138</v>
      </c>
      <c r="AU407" s="233" t="s">
        <v>83</v>
      </c>
      <c r="AV407" s="13" t="s">
        <v>81</v>
      </c>
      <c r="AW407" s="13" t="s">
        <v>35</v>
      </c>
      <c r="AX407" s="13" t="s">
        <v>73</v>
      </c>
      <c r="AY407" s="233" t="s">
        <v>127</v>
      </c>
    </row>
    <row r="408" spans="1:51" s="13" customFormat="1" ht="12">
      <c r="A408" s="13"/>
      <c r="B408" s="223"/>
      <c r="C408" s="224"/>
      <c r="D408" s="225" t="s">
        <v>138</v>
      </c>
      <c r="E408" s="226" t="s">
        <v>19</v>
      </c>
      <c r="F408" s="227" t="s">
        <v>232</v>
      </c>
      <c r="G408" s="224"/>
      <c r="H408" s="226" t="s">
        <v>19</v>
      </c>
      <c r="I408" s="228"/>
      <c r="J408" s="224"/>
      <c r="K408" s="224"/>
      <c r="L408" s="229"/>
      <c r="M408" s="230"/>
      <c r="N408" s="231"/>
      <c r="O408" s="231"/>
      <c r="P408" s="231"/>
      <c r="Q408" s="231"/>
      <c r="R408" s="231"/>
      <c r="S408" s="231"/>
      <c r="T408" s="23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3" t="s">
        <v>138</v>
      </c>
      <c r="AU408" s="233" t="s">
        <v>83</v>
      </c>
      <c r="AV408" s="13" t="s">
        <v>81</v>
      </c>
      <c r="AW408" s="13" t="s">
        <v>35</v>
      </c>
      <c r="AX408" s="13" t="s">
        <v>73</v>
      </c>
      <c r="AY408" s="233" t="s">
        <v>127</v>
      </c>
    </row>
    <row r="409" spans="1:51" s="14" customFormat="1" ht="12">
      <c r="A409" s="14"/>
      <c r="B409" s="234"/>
      <c r="C409" s="235"/>
      <c r="D409" s="225" t="s">
        <v>138</v>
      </c>
      <c r="E409" s="236" t="s">
        <v>19</v>
      </c>
      <c r="F409" s="237" t="s">
        <v>504</v>
      </c>
      <c r="G409" s="235"/>
      <c r="H409" s="238">
        <v>3500</v>
      </c>
      <c r="I409" s="239"/>
      <c r="J409" s="235"/>
      <c r="K409" s="235"/>
      <c r="L409" s="240"/>
      <c r="M409" s="241"/>
      <c r="N409" s="242"/>
      <c r="O409" s="242"/>
      <c r="P409" s="242"/>
      <c r="Q409" s="242"/>
      <c r="R409" s="242"/>
      <c r="S409" s="242"/>
      <c r="T409" s="243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4" t="s">
        <v>138</v>
      </c>
      <c r="AU409" s="244" t="s">
        <v>83</v>
      </c>
      <c r="AV409" s="14" t="s">
        <v>83</v>
      </c>
      <c r="AW409" s="14" t="s">
        <v>35</v>
      </c>
      <c r="AX409" s="14" t="s">
        <v>73</v>
      </c>
      <c r="AY409" s="244" t="s">
        <v>127</v>
      </c>
    </row>
    <row r="410" spans="1:51" s="13" customFormat="1" ht="12">
      <c r="A410" s="13"/>
      <c r="B410" s="223"/>
      <c r="C410" s="224"/>
      <c r="D410" s="225" t="s">
        <v>138</v>
      </c>
      <c r="E410" s="226" t="s">
        <v>19</v>
      </c>
      <c r="F410" s="227" t="s">
        <v>479</v>
      </c>
      <c r="G410" s="224"/>
      <c r="H410" s="226" t="s">
        <v>19</v>
      </c>
      <c r="I410" s="228"/>
      <c r="J410" s="224"/>
      <c r="K410" s="224"/>
      <c r="L410" s="229"/>
      <c r="M410" s="230"/>
      <c r="N410" s="231"/>
      <c r="O410" s="231"/>
      <c r="P410" s="231"/>
      <c r="Q410" s="231"/>
      <c r="R410" s="231"/>
      <c r="S410" s="231"/>
      <c r="T410" s="23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3" t="s">
        <v>138</v>
      </c>
      <c r="AU410" s="233" t="s">
        <v>83</v>
      </c>
      <c r="AV410" s="13" t="s">
        <v>81</v>
      </c>
      <c r="AW410" s="13" t="s">
        <v>35</v>
      </c>
      <c r="AX410" s="13" t="s">
        <v>73</v>
      </c>
      <c r="AY410" s="233" t="s">
        <v>127</v>
      </c>
    </row>
    <row r="411" spans="1:51" s="13" customFormat="1" ht="12">
      <c r="A411" s="13"/>
      <c r="B411" s="223"/>
      <c r="C411" s="224"/>
      <c r="D411" s="225" t="s">
        <v>138</v>
      </c>
      <c r="E411" s="226" t="s">
        <v>19</v>
      </c>
      <c r="F411" s="227" t="s">
        <v>480</v>
      </c>
      <c r="G411" s="224"/>
      <c r="H411" s="226" t="s">
        <v>19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3" t="s">
        <v>138</v>
      </c>
      <c r="AU411" s="233" t="s">
        <v>83</v>
      </c>
      <c r="AV411" s="13" t="s">
        <v>81</v>
      </c>
      <c r="AW411" s="13" t="s">
        <v>35</v>
      </c>
      <c r="AX411" s="13" t="s">
        <v>73</v>
      </c>
      <c r="AY411" s="233" t="s">
        <v>127</v>
      </c>
    </row>
    <row r="412" spans="1:51" s="14" customFormat="1" ht="12">
      <c r="A412" s="14"/>
      <c r="B412" s="234"/>
      <c r="C412" s="235"/>
      <c r="D412" s="225" t="s">
        <v>138</v>
      </c>
      <c r="E412" s="236" t="s">
        <v>19</v>
      </c>
      <c r="F412" s="237" t="s">
        <v>481</v>
      </c>
      <c r="G412" s="235"/>
      <c r="H412" s="238">
        <v>35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4" t="s">
        <v>138</v>
      </c>
      <c r="AU412" s="244" t="s">
        <v>83</v>
      </c>
      <c r="AV412" s="14" t="s">
        <v>83</v>
      </c>
      <c r="AW412" s="14" t="s">
        <v>35</v>
      </c>
      <c r="AX412" s="14" t="s">
        <v>73</v>
      </c>
      <c r="AY412" s="244" t="s">
        <v>127</v>
      </c>
    </row>
    <row r="413" spans="1:51" s="15" customFormat="1" ht="12">
      <c r="A413" s="15"/>
      <c r="B413" s="245"/>
      <c r="C413" s="246"/>
      <c r="D413" s="225" t="s">
        <v>138</v>
      </c>
      <c r="E413" s="247" t="s">
        <v>19</v>
      </c>
      <c r="F413" s="248" t="s">
        <v>154</v>
      </c>
      <c r="G413" s="246"/>
      <c r="H413" s="249">
        <v>3535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55" t="s">
        <v>138</v>
      </c>
      <c r="AU413" s="255" t="s">
        <v>83</v>
      </c>
      <c r="AV413" s="15" t="s">
        <v>134</v>
      </c>
      <c r="AW413" s="15" t="s">
        <v>35</v>
      </c>
      <c r="AX413" s="15" t="s">
        <v>81</v>
      </c>
      <c r="AY413" s="255" t="s">
        <v>127</v>
      </c>
    </row>
    <row r="414" spans="1:65" s="2" customFormat="1" ht="16.5" customHeight="1">
      <c r="A414" s="39"/>
      <c r="B414" s="40"/>
      <c r="C414" s="205" t="s">
        <v>505</v>
      </c>
      <c r="D414" s="205" t="s">
        <v>129</v>
      </c>
      <c r="E414" s="206" t="s">
        <v>506</v>
      </c>
      <c r="F414" s="207" t="s">
        <v>507</v>
      </c>
      <c r="G414" s="208" t="s">
        <v>132</v>
      </c>
      <c r="H414" s="209">
        <v>3398</v>
      </c>
      <c r="I414" s="210"/>
      <c r="J414" s="211">
        <f>ROUND(I414*H414,2)</f>
        <v>0</v>
      </c>
      <c r="K414" s="207" t="s">
        <v>133</v>
      </c>
      <c r="L414" s="45"/>
      <c r="M414" s="212" t="s">
        <v>19</v>
      </c>
      <c r="N414" s="213" t="s">
        <v>44</v>
      </c>
      <c r="O414" s="85"/>
      <c r="P414" s="214">
        <f>O414*H414</f>
        <v>0</v>
      </c>
      <c r="Q414" s="214">
        <v>0.00071</v>
      </c>
      <c r="R414" s="214">
        <f>Q414*H414</f>
        <v>2.41258</v>
      </c>
      <c r="S414" s="214">
        <v>0</v>
      </c>
      <c r="T414" s="215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16" t="s">
        <v>134</v>
      </c>
      <c r="AT414" s="216" t="s">
        <v>129</v>
      </c>
      <c r="AU414" s="216" t="s">
        <v>83</v>
      </c>
      <c r="AY414" s="18" t="s">
        <v>127</v>
      </c>
      <c r="BE414" s="217">
        <f>IF(N414="základní",J414,0)</f>
        <v>0</v>
      </c>
      <c r="BF414" s="217">
        <f>IF(N414="snížená",J414,0)</f>
        <v>0</v>
      </c>
      <c r="BG414" s="217">
        <f>IF(N414="zákl. přenesená",J414,0)</f>
        <v>0</v>
      </c>
      <c r="BH414" s="217">
        <f>IF(N414="sníž. přenesená",J414,0)</f>
        <v>0</v>
      </c>
      <c r="BI414" s="217">
        <f>IF(N414="nulová",J414,0)</f>
        <v>0</v>
      </c>
      <c r="BJ414" s="18" t="s">
        <v>81</v>
      </c>
      <c r="BK414" s="217">
        <f>ROUND(I414*H414,2)</f>
        <v>0</v>
      </c>
      <c r="BL414" s="18" t="s">
        <v>134</v>
      </c>
      <c r="BM414" s="216" t="s">
        <v>508</v>
      </c>
    </row>
    <row r="415" spans="1:47" s="2" customFormat="1" ht="12">
      <c r="A415" s="39"/>
      <c r="B415" s="40"/>
      <c r="C415" s="41"/>
      <c r="D415" s="218" t="s">
        <v>136</v>
      </c>
      <c r="E415" s="41"/>
      <c r="F415" s="219" t="s">
        <v>509</v>
      </c>
      <c r="G415" s="41"/>
      <c r="H415" s="41"/>
      <c r="I415" s="220"/>
      <c r="J415" s="41"/>
      <c r="K415" s="41"/>
      <c r="L415" s="45"/>
      <c r="M415" s="221"/>
      <c r="N415" s="222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136</v>
      </c>
      <c r="AU415" s="18" t="s">
        <v>83</v>
      </c>
    </row>
    <row r="416" spans="1:51" s="13" customFormat="1" ht="12">
      <c r="A416" s="13"/>
      <c r="B416" s="223"/>
      <c r="C416" s="224"/>
      <c r="D416" s="225" t="s">
        <v>138</v>
      </c>
      <c r="E416" s="226" t="s">
        <v>19</v>
      </c>
      <c r="F416" s="227" t="s">
        <v>230</v>
      </c>
      <c r="G416" s="224"/>
      <c r="H416" s="226" t="s">
        <v>19</v>
      </c>
      <c r="I416" s="228"/>
      <c r="J416" s="224"/>
      <c r="K416" s="224"/>
      <c r="L416" s="229"/>
      <c r="M416" s="230"/>
      <c r="N416" s="231"/>
      <c r="O416" s="231"/>
      <c r="P416" s="231"/>
      <c r="Q416" s="231"/>
      <c r="R416" s="231"/>
      <c r="S416" s="231"/>
      <c r="T416" s="23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3" t="s">
        <v>138</v>
      </c>
      <c r="AU416" s="233" t="s">
        <v>83</v>
      </c>
      <c r="AV416" s="13" t="s">
        <v>81</v>
      </c>
      <c r="AW416" s="13" t="s">
        <v>35</v>
      </c>
      <c r="AX416" s="13" t="s">
        <v>73</v>
      </c>
      <c r="AY416" s="233" t="s">
        <v>127</v>
      </c>
    </row>
    <row r="417" spans="1:51" s="13" customFormat="1" ht="12">
      <c r="A417" s="13"/>
      <c r="B417" s="223"/>
      <c r="C417" s="224"/>
      <c r="D417" s="225" t="s">
        <v>138</v>
      </c>
      <c r="E417" s="226" t="s">
        <v>19</v>
      </c>
      <c r="F417" s="227" t="s">
        <v>232</v>
      </c>
      <c r="G417" s="224"/>
      <c r="H417" s="226" t="s">
        <v>19</v>
      </c>
      <c r="I417" s="228"/>
      <c r="J417" s="224"/>
      <c r="K417" s="224"/>
      <c r="L417" s="229"/>
      <c r="M417" s="230"/>
      <c r="N417" s="231"/>
      <c r="O417" s="231"/>
      <c r="P417" s="231"/>
      <c r="Q417" s="231"/>
      <c r="R417" s="231"/>
      <c r="S417" s="231"/>
      <c r="T417" s="23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3" t="s">
        <v>138</v>
      </c>
      <c r="AU417" s="233" t="s">
        <v>83</v>
      </c>
      <c r="AV417" s="13" t="s">
        <v>81</v>
      </c>
      <c r="AW417" s="13" t="s">
        <v>35</v>
      </c>
      <c r="AX417" s="13" t="s">
        <v>73</v>
      </c>
      <c r="AY417" s="233" t="s">
        <v>127</v>
      </c>
    </row>
    <row r="418" spans="1:51" s="14" customFormat="1" ht="12">
      <c r="A418" s="14"/>
      <c r="B418" s="234"/>
      <c r="C418" s="235"/>
      <c r="D418" s="225" t="s">
        <v>138</v>
      </c>
      <c r="E418" s="236" t="s">
        <v>19</v>
      </c>
      <c r="F418" s="237" t="s">
        <v>492</v>
      </c>
      <c r="G418" s="235"/>
      <c r="H418" s="238">
        <v>3363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4" t="s">
        <v>138</v>
      </c>
      <c r="AU418" s="244" t="s">
        <v>83</v>
      </c>
      <c r="AV418" s="14" t="s">
        <v>83</v>
      </c>
      <c r="AW418" s="14" t="s">
        <v>35</v>
      </c>
      <c r="AX418" s="14" t="s">
        <v>73</v>
      </c>
      <c r="AY418" s="244" t="s">
        <v>127</v>
      </c>
    </row>
    <row r="419" spans="1:51" s="13" customFormat="1" ht="12">
      <c r="A419" s="13"/>
      <c r="B419" s="223"/>
      <c r="C419" s="224"/>
      <c r="D419" s="225" t="s">
        <v>138</v>
      </c>
      <c r="E419" s="226" t="s">
        <v>19</v>
      </c>
      <c r="F419" s="227" t="s">
        <v>479</v>
      </c>
      <c r="G419" s="224"/>
      <c r="H419" s="226" t="s">
        <v>19</v>
      </c>
      <c r="I419" s="228"/>
      <c r="J419" s="224"/>
      <c r="K419" s="224"/>
      <c r="L419" s="229"/>
      <c r="M419" s="230"/>
      <c r="N419" s="231"/>
      <c r="O419" s="231"/>
      <c r="P419" s="231"/>
      <c r="Q419" s="231"/>
      <c r="R419" s="231"/>
      <c r="S419" s="231"/>
      <c r="T419" s="23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3" t="s">
        <v>138</v>
      </c>
      <c r="AU419" s="233" t="s">
        <v>83</v>
      </c>
      <c r="AV419" s="13" t="s">
        <v>81</v>
      </c>
      <c r="AW419" s="13" t="s">
        <v>35</v>
      </c>
      <c r="AX419" s="13" t="s">
        <v>73</v>
      </c>
      <c r="AY419" s="233" t="s">
        <v>127</v>
      </c>
    </row>
    <row r="420" spans="1:51" s="13" customFormat="1" ht="12">
      <c r="A420" s="13"/>
      <c r="B420" s="223"/>
      <c r="C420" s="224"/>
      <c r="D420" s="225" t="s">
        <v>138</v>
      </c>
      <c r="E420" s="226" t="s">
        <v>19</v>
      </c>
      <c r="F420" s="227" t="s">
        <v>480</v>
      </c>
      <c r="G420" s="224"/>
      <c r="H420" s="226" t="s">
        <v>19</v>
      </c>
      <c r="I420" s="228"/>
      <c r="J420" s="224"/>
      <c r="K420" s="224"/>
      <c r="L420" s="229"/>
      <c r="M420" s="230"/>
      <c r="N420" s="231"/>
      <c r="O420" s="231"/>
      <c r="P420" s="231"/>
      <c r="Q420" s="231"/>
      <c r="R420" s="231"/>
      <c r="S420" s="231"/>
      <c r="T420" s="23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3" t="s">
        <v>138</v>
      </c>
      <c r="AU420" s="233" t="s">
        <v>83</v>
      </c>
      <c r="AV420" s="13" t="s">
        <v>81</v>
      </c>
      <c r="AW420" s="13" t="s">
        <v>35</v>
      </c>
      <c r="AX420" s="13" t="s">
        <v>73</v>
      </c>
      <c r="AY420" s="233" t="s">
        <v>127</v>
      </c>
    </row>
    <row r="421" spans="1:51" s="14" customFormat="1" ht="12">
      <c r="A421" s="14"/>
      <c r="B421" s="234"/>
      <c r="C421" s="235"/>
      <c r="D421" s="225" t="s">
        <v>138</v>
      </c>
      <c r="E421" s="236" t="s">
        <v>19</v>
      </c>
      <c r="F421" s="237" t="s">
        <v>481</v>
      </c>
      <c r="G421" s="235"/>
      <c r="H421" s="238">
        <v>35</v>
      </c>
      <c r="I421" s="239"/>
      <c r="J421" s="235"/>
      <c r="K421" s="235"/>
      <c r="L421" s="240"/>
      <c r="M421" s="241"/>
      <c r="N421" s="242"/>
      <c r="O421" s="242"/>
      <c r="P421" s="242"/>
      <c r="Q421" s="242"/>
      <c r="R421" s="242"/>
      <c r="S421" s="242"/>
      <c r="T421" s="243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4" t="s">
        <v>138</v>
      </c>
      <c r="AU421" s="244" t="s">
        <v>83</v>
      </c>
      <c r="AV421" s="14" t="s">
        <v>83</v>
      </c>
      <c r="AW421" s="14" t="s">
        <v>35</v>
      </c>
      <c r="AX421" s="14" t="s">
        <v>73</v>
      </c>
      <c r="AY421" s="244" t="s">
        <v>127</v>
      </c>
    </row>
    <row r="422" spans="1:51" s="15" customFormat="1" ht="12">
      <c r="A422" s="15"/>
      <c r="B422" s="245"/>
      <c r="C422" s="246"/>
      <c r="D422" s="225" t="s">
        <v>138</v>
      </c>
      <c r="E422" s="247" t="s">
        <v>19</v>
      </c>
      <c r="F422" s="248" t="s">
        <v>154</v>
      </c>
      <c r="G422" s="246"/>
      <c r="H422" s="249">
        <v>3398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5" t="s">
        <v>138</v>
      </c>
      <c r="AU422" s="255" t="s">
        <v>83</v>
      </c>
      <c r="AV422" s="15" t="s">
        <v>134</v>
      </c>
      <c r="AW422" s="15" t="s">
        <v>35</v>
      </c>
      <c r="AX422" s="15" t="s">
        <v>81</v>
      </c>
      <c r="AY422" s="255" t="s">
        <v>127</v>
      </c>
    </row>
    <row r="423" spans="1:65" s="2" customFormat="1" ht="24.15" customHeight="1">
      <c r="A423" s="39"/>
      <c r="B423" s="40"/>
      <c r="C423" s="205" t="s">
        <v>510</v>
      </c>
      <c r="D423" s="205" t="s">
        <v>129</v>
      </c>
      <c r="E423" s="206" t="s">
        <v>511</v>
      </c>
      <c r="F423" s="207" t="s">
        <v>512</v>
      </c>
      <c r="G423" s="208" t="s">
        <v>132</v>
      </c>
      <c r="H423" s="209">
        <v>3310</v>
      </c>
      <c r="I423" s="210"/>
      <c r="J423" s="211">
        <f>ROUND(I423*H423,2)</f>
        <v>0</v>
      </c>
      <c r="K423" s="207" t="s">
        <v>133</v>
      </c>
      <c r="L423" s="45"/>
      <c r="M423" s="212" t="s">
        <v>19</v>
      </c>
      <c r="N423" s="213" t="s">
        <v>44</v>
      </c>
      <c r="O423" s="85"/>
      <c r="P423" s="214">
        <f>O423*H423</f>
        <v>0</v>
      </c>
      <c r="Q423" s="214">
        <v>0.10373</v>
      </c>
      <c r="R423" s="214">
        <f>Q423*H423</f>
        <v>343.3463</v>
      </c>
      <c r="S423" s="214">
        <v>0</v>
      </c>
      <c r="T423" s="215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16" t="s">
        <v>134</v>
      </c>
      <c r="AT423" s="216" t="s">
        <v>129</v>
      </c>
      <c r="AU423" s="216" t="s">
        <v>83</v>
      </c>
      <c r="AY423" s="18" t="s">
        <v>127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18" t="s">
        <v>81</v>
      </c>
      <c r="BK423" s="217">
        <f>ROUND(I423*H423,2)</f>
        <v>0</v>
      </c>
      <c r="BL423" s="18" t="s">
        <v>134</v>
      </c>
      <c r="BM423" s="216" t="s">
        <v>513</v>
      </c>
    </row>
    <row r="424" spans="1:47" s="2" customFormat="1" ht="12">
      <c r="A424" s="39"/>
      <c r="B424" s="40"/>
      <c r="C424" s="41"/>
      <c r="D424" s="218" t="s">
        <v>136</v>
      </c>
      <c r="E424" s="41"/>
      <c r="F424" s="219" t="s">
        <v>514</v>
      </c>
      <c r="G424" s="41"/>
      <c r="H424" s="41"/>
      <c r="I424" s="220"/>
      <c r="J424" s="41"/>
      <c r="K424" s="41"/>
      <c r="L424" s="45"/>
      <c r="M424" s="221"/>
      <c r="N424" s="222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136</v>
      </c>
      <c r="AU424" s="18" t="s">
        <v>83</v>
      </c>
    </row>
    <row r="425" spans="1:51" s="13" customFormat="1" ht="12">
      <c r="A425" s="13"/>
      <c r="B425" s="223"/>
      <c r="C425" s="224"/>
      <c r="D425" s="225" t="s">
        <v>138</v>
      </c>
      <c r="E425" s="226" t="s">
        <v>19</v>
      </c>
      <c r="F425" s="227" t="s">
        <v>230</v>
      </c>
      <c r="G425" s="224"/>
      <c r="H425" s="226" t="s">
        <v>19</v>
      </c>
      <c r="I425" s="228"/>
      <c r="J425" s="224"/>
      <c r="K425" s="224"/>
      <c r="L425" s="229"/>
      <c r="M425" s="230"/>
      <c r="N425" s="231"/>
      <c r="O425" s="231"/>
      <c r="P425" s="231"/>
      <c r="Q425" s="231"/>
      <c r="R425" s="231"/>
      <c r="S425" s="231"/>
      <c r="T425" s="23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3" t="s">
        <v>138</v>
      </c>
      <c r="AU425" s="233" t="s">
        <v>83</v>
      </c>
      <c r="AV425" s="13" t="s">
        <v>81</v>
      </c>
      <c r="AW425" s="13" t="s">
        <v>35</v>
      </c>
      <c r="AX425" s="13" t="s">
        <v>73</v>
      </c>
      <c r="AY425" s="233" t="s">
        <v>127</v>
      </c>
    </row>
    <row r="426" spans="1:51" s="13" customFormat="1" ht="12">
      <c r="A426" s="13"/>
      <c r="B426" s="223"/>
      <c r="C426" s="224"/>
      <c r="D426" s="225" t="s">
        <v>138</v>
      </c>
      <c r="E426" s="226" t="s">
        <v>19</v>
      </c>
      <c r="F426" s="227" t="s">
        <v>232</v>
      </c>
      <c r="G426" s="224"/>
      <c r="H426" s="226" t="s">
        <v>19</v>
      </c>
      <c r="I426" s="228"/>
      <c r="J426" s="224"/>
      <c r="K426" s="224"/>
      <c r="L426" s="229"/>
      <c r="M426" s="230"/>
      <c r="N426" s="231"/>
      <c r="O426" s="231"/>
      <c r="P426" s="231"/>
      <c r="Q426" s="231"/>
      <c r="R426" s="231"/>
      <c r="S426" s="231"/>
      <c r="T426" s="23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3" t="s">
        <v>138</v>
      </c>
      <c r="AU426" s="233" t="s">
        <v>83</v>
      </c>
      <c r="AV426" s="13" t="s">
        <v>81</v>
      </c>
      <c r="AW426" s="13" t="s">
        <v>35</v>
      </c>
      <c r="AX426" s="13" t="s">
        <v>73</v>
      </c>
      <c r="AY426" s="233" t="s">
        <v>127</v>
      </c>
    </row>
    <row r="427" spans="1:51" s="14" customFormat="1" ht="12">
      <c r="A427" s="14"/>
      <c r="B427" s="234"/>
      <c r="C427" s="235"/>
      <c r="D427" s="225" t="s">
        <v>138</v>
      </c>
      <c r="E427" s="236" t="s">
        <v>19</v>
      </c>
      <c r="F427" s="237" t="s">
        <v>515</v>
      </c>
      <c r="G427" s="235"/>
      <c r="H427" s="238">
        <v>3275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4" t="s">
        <v>138</v>
      </c>
      <c r="AU427" s="244" t="s">
        <v>83</v>
      </c>
      <c r="AV427" s="14" t="s">
        <v>83</v>
      </c>
      <c r="AW427" s="14" t="s">
        <v>35</v>
      </c>
      <c r="AX427" s="14" t="s">
        <v>73</v>
      </c>
      <c r="AY427" s="244" t="s">
        <v>127</v>
      </c>
    </row>
    <row r="428" spans="1:51" s="13" customFormat="1" ht="12">
      <c r="A428" s="13"/>
      <c r="B428" s="223"/>
      <c r="C428" s="224"/>
      <c r="D428" s="225" t="s">
        <v>138</v>
      </c>
      <c r="E428" s="226" t="s">
        <v>19</v>
      </c>
      <c r="F428" s="227" t="s">
        <v>479</v>
      </c>
      <c r="G428" s="224"/>
      <c r="H428" s="226" t="s">
        <v>19</v>
      </c>
      <c r="I428" s="228"/>
      <c r="J428" s="224"/>
      <c r="K428" s="224"/>
      <c r="L428" s="229"/>
      <c r="M428" s="230"/>
      <c r="N428" s="231"/>
      <c r="O428" s="231"/>
      <c r="P428" s="231"/>
      <c r="Q428" s="231"/>
      <c r="R428" s="231"/>
      <c r="S428" s="231"/>
      <c r="T428" s="23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3" t="s">
        <v>138</v>
      </c>
      <c r="AU428" s="233" t="s">
        <v>83</v>
      </c>
      <c r="AV428" s="13" t="s">
        <v>81</v>
      </c>
      <c r="AW428" s="13" t="s">
        <v>35</v>
      </c>
      <c r="AX428" s="13" t="s">
        <v>73</v>
      </c>
      <c r="AY428" s="233" t="s">
        <v>127</v>
      </c>
    </row>
    <row r="429" spans="1:51" s="13" customFormat="1" ht="12">
      <c r="A429" s="13"/>
      <c r="B429" s="223"/>
      <c r="C429" s="224"/>
      <c r="D429" s="225" t="s">
        <v>138</v>
      </c>
      <c r="E429" s="226" t="s">
        <v>19</v>
      </c>
      <c r="F429" s="227" t="s">
        <v>480</v>
      </c>
      <c r="G429" s="224"/>
      <c r="H429" s="226" t="s">
        <v>19</v>
      </c>
      <c r="I429" s="228"/>
      <c r="J429" s="224"/>
      <c r="K429" s="224"/>
      <c r="L429" s="229"/>
      <c r="M429" s="230"/>
      <c r="N429" s="231"/>
      <c r="O429" s="231"/>
      <c r="P429" s="231"/>
      <c r="Q429" s="231"/>
      <c r="R429" s="231"/>
      <c r="S429" s="231"/>
      <c r="T429" s="23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3" t="s">
        <v>138</v>
      </c>
      <c r="AU429" s="233" t="s">
        <v>83</v>
      </c>
      <c r="AV429" s="13" t="s">
        <v>81</v>
      </c>
      <c r="AW429" s="13" t="s">
        <v>35</v>
      </c>
      <c r="AX429" s="13" t="s">
        <v>73</v>
      </c>
      <c r="AY429" s="233" t="s">
        <v>127</v>
      </c>
    </row>
    <row r="430" spans="1:51" s="14" customFormat="1" ht="12">
      <c r="A430" s="14"/>
      <c r="B430" s="234"/>
      <c r="C430" s="235"/>
      <c r="D430" s="225" t="s">
        <v>138</v>
      </c>
      <c r="E430" s="236" t="s">
        <v>19</v>
      </c>
      <c r="F430" s="237" t="s">
        <v>481</v>
      </c>
      <c r="G430" s="235"/>
      <c r="H430" s="238">
        <v>35</v>
      </c>
      <c r="I430" s="239"/>
      <c r="J430" s="235"/>
      <c r="K430" s="235"/>
      <c r="L430" s="240"/>
      <c r="M430" s="241"/>
      <c r="N430" s="242"/>
      <c r="O430" s="242"/>
      <c r="P430" s="242"/>
      <c r="Q430" s="242"/>
      <c r="R430" s="242"/>
      <c r="S430" s="242"/>
      <c r="T430" s="24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4" t="s">
        <v>138</v>
      </c>
      <c r="AU430" s="244" t="s">
        <v>83</v>
      </c>
      <c r="AV430" s="14" t="s">
        <v>83</v>
      </c>
      <c r="AW430" s="14" t="s">
        <v>35</v>
      </c>
      <c r="AX430" s="14" t="s">
        <v>73</v>
      </c>
      <c r="AY430" s="244" t="s">
        <v>127</v>
      </c>
    </row>
    <row r="431" spans="1:51" s="15" customFormat="1" ht="12">
      <c r="A431" s="15"/>
      <c r="B431" s="245"/>
      <c r="C431" s="246"/>
      <c r="D431" s="225" t="s">
        <v>138</v>
      </c>
      <c r="E431" s="247" t="s">
        <v>19</v>
      </c>
      <c r="F431" s="248" t="s">
        <v>154</v>
      </c>
      <c r="G431" s="246"/>
      <c r="H431" s="249">
        <v>3310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55" t="s">
        <v>138</v>
      </c>
      <c r="AU431" s="255" t="s">
        <v>83</v>
      </c>
      <c r="AV431" s="15" t="s">
        <v>134</v>
      </c>
      <c r="AW431" s="15" t="s">
        <v>35</v>
      </c>
      <c r="AX431" s="15" t="s">
        <v>81</v>
      </c>
      <c r="AY431" s="255" t="s">
        <v>127</v>
      </c>
    </row>
    <row r="432" spans="1:65" s="2" customFormat="1" ht="37.8" customHeight="1">
      <c r="A432" s="39"/>
      <c r="B432" s="40"/>
      <c r="C432" s="205" t="s">
        <v>516</v>
      </c>
      <c r="D432" s="205" t="s">
        <v>129</v>
      </c>
      <c r="E432" s="206" t="s">
        <v>517</v>
      </c>
      <c r="F432" s="207" t="s">
        <v>518</v>
      </c>
      <c r="G432" s="208" t="s">
        <v>132</v>
      </c>
      <c r="H432" s="209">
        <v>2.3</v>
      </c>
      <c r="I432" s="210"/>
      <c r="J432" s="211">
        <f>ROUND(I432*H432,2)</f>
        <v>0</v>
      </c>
      <c r="K432" s="207" t="s">
        <v>133</v>
      </c>
      <c r="L432" s="45"/>
      <c r="M432" s="212" t="s">
        <v>19</v>
      </c>
      <c r="N432" s="213" t="s">
        <v>44</v>
      </c>
      <c r="O432" s="85"/>
      <c r="P432" s="214">
        <f>O432*H432</f>
        <v>0</v>
      </c>
      <c r="Q432" s="214">
        <v>0.09062</v>
      </c>
      <c r="R432" s="214">
        <f>Q432*H432</f>
        <v>0.208426</v>
      </c>
      <c r="S432" s="214">
        <v>0</v>
      </c>
      <c r="T432" s="215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6" t="s">
        <v>134</v>
      </c>
      <c r="AT432" s="216" t="s">
        <v>129</v>
      </c>
      <c r="AU432" s="216" t="s">
        <v>83</v>
      </c>
      <c r="AY432" s="18" t="s">
        <v>127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18" t="s">
        <v>81</v>
      </c>
      <c r="BK432" s="217">
        <f>ROUND(I432*H432,2)</f>
        <v>0</v>
      </c>
      <c r="BL432" s="18" t="s">
        <v>134</v>
      </c>
      <c r="BM432" s="216" t="s">
        <v>519</v>
      </c>
    </row>
    <row r="433" spans="1:47" s="2" customFormat="1" ht="12">
      <c r="A433" s="39"/>
      <c r="B433" s="40"/>
      <c r="C433" s="41"/>
      <c r="D433" s="218" t="s">
        <v>136</v>
      </c>
      <c r="E433" s="41"/>
      <c r="F433" s="219" t="s">
        <v>520</v>
      </c>
      <c r="G433" s="41"/>
      <c r="H433" s="41"/>
      <c r="I433" s="220"/>
      <c r="J433" s="41"/>
      <c r="K433" s="41"/>
      <c r="L433" s="45"/>
      <c r="M433" s="221"/>
      <c r="N433" s="222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136</v>
      </c>
      <c r="AU433" s="18" t="s">
        <v>83</v>
      </c>
    </row>
    <row r="434" spans="1:51" s="13" customFormat="1" ht="12">
      <c r="A434" s="13"/>
      <c r="B434" s="223"/>
      <c r="C434" s="224"/>
      <c r="D434" s="225" t="s">
        <v>138</v>
      </c>
      <c r="E434" s="226" t="s">
        <v>19</v>
      </c>
      <c r="F434" s="227" t="s">
        <v>160</v>
      </c>
      <c r="G434" s="224"/>
      <c r="H434" s="226" t="s">
        <v>19</v>
      </c>
      <c r="I434" s="228"/>
      <c r="J434" s="224"/>
      <c r="K434" s="224"/>
      <c r="L434" s="229"/>
      <c r="M434" s="230"/>
      <c r="N434" s="231"/>
      <c r="O434" s="231"/>
      <c r="P434" s="231"/>
      <c r="Q434" s="231"/>
      <c r="R434" s="231"/>
      <c r="S434" s="231"/>
      <c r="T434" s="23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3" t="s">
        <v>138</v>
      </c>
      <c r="AU434" s="233" t="s">
        <v>83</v>
      </c>
      <c r="AV434" s="13" t="s">
        <v>81</v>
      </c>
      <c r="AW434" s="13" t="s">
        <v>35</v>
      </c>
      <c r="AX434" s="13" t="s">
        <v>73</v>
      </c>
      <c r="AY434" s="233" t="s">
        <v>127</v>
      </c>
    </row>
    <row r="435" spans="1:51" s="13" customFormat="1" ht="12">
      <c r="A435" s="13"/>
      <c r="B435" s="223"/>
      <c r="C435" s="224"/>
      <c r="D435" s="225" t="s">
        <v>138</v>
      </c>
      <c r="E435" s="226" t="s">
        <v>19</v>
      </c>
      <c r="F435" s="227" t="s">
        <v>521</v>
      </c>
      <c r="G435" s="224"/>
      <c r="H435" s="226" t="s">
        <v>19</v>
      </c>
      <c r="I435" s="228"/>
      <c r="J435" s="224"/>
      <c r="K435" s="224"/>
      <c r="L435" s="229"/>
      <c r="M435" s="230"/>
      <c r="N435" s="231"/>
      <c r="O435" s="231"/>
      <c r="P435" s="231"/>
      <c r="Q435" s="231"/>
      <c r="R435" s="231"/>
      <c r="S435" s="231"/>
      <c r="T435" s="23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3" t="s">
        <v>138</v>
      </c>
      <c r="AU435" s="233" t="s">
        <v>83</v>
      </c>
      <c r="AV435" s="13" t="s">
        <v>81</v>
      </c>
      <c r="AW435" s="13" t="s">
        <v>35</v>
      </c>
      <c r="AX435" s="13" t="s">
        <v>73</v>
      </c>
      <c r="AY435" s="233" t="s">
        <v>127</v>
      </c>
    </row>
    <row r="436" spans="1:51" s="14" customFormat="1" ht="12">
      <c r="A436" s="14"/>
      <c r="B436" s="234"/>
      <c r="C436" s="235"/>
      <c r="D436" s="225" t="s">
        <v>138</v>
      </c>
      <c r="E436" s="236" t="s">
        <v>19</v>
      </c>
      <c r="F436" s="237" t="s">
        <v>522</v>
      </c>
      <c r="G436" s="235"/>
      <c r="H436" s="238">
        <v>2.3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4" t="s">
        <v>138</v>
      </c>
      <c r="AU436" s="244" t="s">
        <v>83</v>
      </c>
      <c r="AV436" s="14" t="s">
        <v>83</v>
      </c>
      <c r="AW436" s="14" t="s">
        <v>35</v>
      </c>
      <c r="AX436" s="14" t="s">
        <v>81</v>
      </c>
      <c r="AY436" s="244" t="s">
        <v>127</v>
      </c>
    </row>
    <row r="437" spans="1:65" s="2" customFormat="1" ht="24.15" customHeight="1">
      <c r="A437" s="39"/>
      <c r="B437" s="40"/>
      <c r="C437" s="256" t="s">
        <v>523</v>
      </c>
      <c r="D437" s="256" t="s">
        <v>315</v>
      </c>
      <c r="E437" s="257" t="s">
        <v>524</v>
      </c>
      <c r="F437" s="258" t="s">
        <v>525</v>
      </c>
      <c r="G437" s="259" t="s">
        <v>132</v>
      </c>
      <c r="H437" s="260">
        <v>0.34</v>
      </c>
      <c r="I437" s="261"/>
      <c r="J437" s="262">
        <f>ROUND(I437*H437,2)</f>
        <v>0</v>
      </c>
      <c r="K437" s="258" t="s">
        <v>19</v>
      </c>
      <c r="L437" s="263"/>
      <c r="M437" s="264" t="s">
        <v>19</v>
      </c>
      <c r="N437" s="265" t="s">
        <v>44</v>
      </c>
      <c r="O437" s="85"/>
      <c r="P437" s="214">
        <f>O437*H437</f>
        <v>0</v>
      </c>
      <c r="Q437" s="214">
        <v>0.13</v>
      </c>
      <c r="R437" s="214">
        <f>Q437*H437</f>
        <v>0.0442</v>
      </c>
      <c r="S437" s="214">
        <v>0</v>
      </c>
      <c r="T437" s="21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6" t="s">
        <v>194</v>
      </c>
      <c r="AT437" s="216" t="s">
        <v>315</v>
      </c>
      <c r="AU437" s="216" t="s">
        <v>83</v>
      </c>
      <c r="AY437" s="18" t="s">
        <v>127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8" t="s">
        <v>81</v>
      </c>
      <c r="BK437" s="217">
        <f>ROUND(I437*H437,2)</f>
        <v>0</v>
      </c>
      <c r="BL437" s="18" t="s">
        <v>134</v>
      </c>
      <c r="BM437" s="216" t="s">
        <v>526</v>
      </c>
    </row>
    <row r="438" spans="1:51" s="13" customFormat="1" ht="12">
      <c r="A438" s="13"/>
      <c r="B438" s="223"/>
      <c r="C438" s="224"/>
      <c r="D438" s="225" t="s">
        <v>138</v>
      </c>
      <c r="E438" s="226" t="s">
        <v>19</v>
      </c>
      <c r="F438" s="227" t="s">
        <v>160</v>
      </c>
      <c r="G438" s="224"/>
      <c r="H438" s="226" t="s">
        <v>19</v>
      </c>
      <c r="I438" s="228"/>
      <c r="J438" s="224"/>
      <c r="K438" s="224"/>
      <c r="L438" s="229"/>
      <c r="M438" s="230"/>
      <c r="N438" s="231"/>
      <c r="O438" s="231"/>
      <c r="P438" s="231"/>
      <c r="Q438" s="231"/>
      <c r="R438" s="231"/>
      <c r="S438" s="231"/>
      <c r="T438" s="23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3" t="s">
        <v>138</v>
      </c>
      <c r="AU438" s="233" t="s">
        <v>83</v>
      </c>
      <c r="AV438" s="13" t="s">
        <v>81</v>
      </c>
      <c r="AW438" s="13" t="s">
        <v>35</v>
      </c>
      <c r="AX438" s="13" t="s">
        <v>73</v>
      </c>
      <c r="AY438" s="233" t="s">
        <v>127</v>
      </c>
    </row>
    <row r="439" spans="1:51" s="13" customFormat="1" ht="12">
      <c r="A439" s="13"/>
      <c r="B439" s="223"/>
      <c r="C439" s="224"/>
      <c r="D439" s="225" t="s">
        <v>138</v>
      </c>
      <c r="E439" s="226" t="s">
        <v>19</v>
      </c>
      <c r="F439" s="227" t="s">
        <v>527</v>
      </c>
      <c r="G439" s="224"/>
      <c r="H439" s="226" t="s">
        <v>19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138</v>
      </c>
      <c r="AU439" s="233" t="s">
        <v>83</v>
      </c>
      <c r="AV439" s="13" t="s">
        <v>81</v>
      </c>
      <c r="AW439" s="13" t="s">
        <v>35</v>
      </c>
      <c r="AX439" s="13" t="s">
        <v>73</v>
      </c>
      <c r="AY439" s="233" t="s">
        <v>127</v>
      </c>
    </row>
    <row r="440" spans="1:51" s="14" customFormat="1" ht="12">
      <c r="A440" s="14"/>
      <c r="B440" s="234"/>
      <c r="C440" s="235"/>
      <c r="D440" s="225" t="s">
        <v>138</v>
      </c>
      <c r="E440" s="236" t="s">
        <v>19</v>
      </c>
      <c r="F440" s="237" t="s">
        <v>528</v>
      </c>
      <c r="G440" s="235"/>
      <c r="H440" s="238">
        <v>0.33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138</v>
      </c>
      <c r="AU440" s="244" t="s">
        <v>83</v>
      </c>
      <c r="AV440" s="14" t="s">
        <v>83</v>
      </c>
      <c r="AW440" s="14" t="s">
        <v>35</v>
      </c>
      <c r="AX440" s="14" t="s">
        <v>73</v>
      </c>
      <c r="AY440" s="244" t="s">
        <v>127</v>
      </c>
    </row>
    <row r="441" spans="1:51" s="14" customFormat="1" ht="12">
      <c r="A441" s="14"/>
      <c r="B441" s="234"/>
      <c r="C441" s="235"/>
      <c r="D441" s="225" t="s">
        <v>138</v>
      </c>
      <c r="E441" s="236" t="s">
        <v>19</v>
      </c>
      <c r="F441" s="237" t="s">
        <v>529</v>
      </c>
      <c r="G441" s="235"/>
      <c r="H441" s="238">
        <v>0.34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4" t="s">
        <v>138</v>
      </c>
      <c r="AU441" s="244" t="s">
        <v>83</v>
      </c>
      <c r="AV441" s="14" t="s">
        <v>83</v>
      </c>
      <c r="AW441" s="14" t="s">
        <v>35</v>
      </c>
      <c r="AX441" s="14" t="s">
        <v>81</v>
      </c>
      <c r="AY441" s="244" t="s">
        <v>127</v>
      </c>
    </row>
    <row r="442" spans="1:65" s="2" customFormat="1" ht="21.75" customHeight="1">
      <c r="A442" s="39"/>
      <c r="B442" s="40"/>
      <c r="C442" s="205" t="s">
        <v>530</v>
      </c>
      <c r="D442" s="205" t="s">
        <v>129</v>
      </c>
      <c r="E442" s="206" t="s">
        <v>531</v>
      </c>
      <c r="F442" s="207" t="s">
        <v>532</v>
      </c>
      <c r="G442" s="208" t="s">
        <v>172</v>
      </c>
      <c r="H442" s="209">
        <v>2</v>
      </c>
      <c r="I442" s="210"/>
      <c r="J442" s="211">
        <f>ROUND(I442*H442,2)</f>
        <v>0</v>
      </c>
      <c r="K442" s="207" t="s">
        <v>133</v>
      </c>
      <c r="L442" s="45"/>
      <c r="M442" s="212" t="s">
        <v>19</v>
      </c>
      <c r="N442" s="213" t="s">
        <v>44</v>
      </c>
      <c r="O442" s="85"/>
      <c r="P442" s="214">
        <f>O442*H442</f>
        <v>0</v>
      </c>
      <c r="Q442" s="214">
        <v>1E-05</v>
      </c>
      <c r="R442" s="214">
        <f>Q442*H442</f>
        <v>2E-05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134</v>
      </c>
      <c r="AT442" s="216" t="s">
        <v>129</v>
      </c>
      <c r="AU442" s="216" t="s">
        <v>83</v>
      </c>
      <c r="AY442" s="18" t="s">
        <v>127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81</v>
      </c>
      <c r="BK442" s="217">
        <f>ROUND(I442*H442,2)</f>
        <v>0</v>
      </c>
      <c r="BL442" s="18" t="s">
        <v>134</v>
      </c>
      <c r="BM442" s="216" t="s">
        <v>533</v>
      </c>
    </row>
    <row r="443" spans="1:47" s="2" customFormat="1" ht="12">
      <c r="A443" s="39"/>
      <c r="B443" s="40"/>
      <c r="C443" s="41"/>
      <c r="D443" s="218" t="s">
        <v>136</v>
      </c>
      <c r="E443" s="41"/>
      <c r="F443" s="219" t="s">
        <v>534</v>
      </c>
      <c r="G443" s="41"/>
      <c r="H443" s="41"/>
      <c r="I443" s="220"/>
      <c r="J443" s="41"/>
      <c r="K443" s="41"/>
      <c r="L443" s="45"/>
      <c r="M443" s="221"/>
      <c r="N443" s="222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136</v>
      </c>
      <c r="AU443" s="18" t="s">
        <v>83</v>
      </c>
    </row>
    <row r="444" spans="1:51" s="13" customFormat="1" ht="12">
      <c r="A444" s="13"/>
      <c r="B444" s="223"/>
      <c r="C444" s="224"/>
      <c r="D444" s="225" t="s">
        <v>138</v>
      </c>
      <c r="E444" s="226" t="s">
        <v>19</v>
      </c>
      <c r="F444" s="227" t="s">
        <v>160</v>
      </c>
      <c r="G444" s="224"/>
      <c r="H444" s="226" t="s">
        <v>19</v>
      </c>
      <c r="I444" s="228"/>
      <c r="J444" s="224"/>
      <c r="K444" s="224"/>
      <c r="L444" s="229"/>
      <c r="M444" s="230"/>
      <c r="N444" s="231"/>
      <c r="O444" s="231"/>
      <c r="P444" s="231"/>
      <c r="Q444" s="231"/>
      <c r="R444" s="231"/>
      <c r="S444" s="231"/>
      <c r="T444" s="23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3" t="s">
        <v>138</v>
      </c>
      <c r="AU444" s="233" t="s">
        <v>83</v>
      </c>
      <c r="AV444" s="13" t="s">
        <v>81</v>
      </c>
      <c r="AW444" s="13" t="s">
        <v>35</v>
      </c>
      <c r="AX444" s="13" t="s">
        <v>73</v>
      </c>
      <c r="AY444" s="233" t="s">
        <v>127</v>
      </c>
    </row>
    <row r="445" spans="1:51" s="13" customFormat="1" ht="12">
      <c r="A445" s="13"/>
      <c r="B445" s="223"/>
      <c r="C445" s="224"/>
      <c r="D445" s="225" t="s">
        <v>138</v>
      </c>
      <c r="E445" s="226" t="s">
        <v>19</v>
      </c>
      <c r="F445" s="227" t="s">
        <v>535</v>
      </c>
      <c r="G445" s="224"/>
      <c r="H445" s="226" t="s">
        <v>19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138</v>
      </c>
      <c r="AU445" s="233" t="s">
        <v>83</v>
      </c>
      <c r="AV445" s="13" t="s">
        <v>81</v>
      </c>
      <c r="AW445" s="13" t="s">
        <v>35</v>
      </c>
      <c r="AX445" s="13" t="s">
        <v>73</v>
      </c>
      <c r="AY445" s="233" t="s">
        <v>127</v>
      </c>
    </row>
    <row r="446" spans="1:51" s="14" customFormat="1" ht="12">
      <c r="A446" s="14"/>
      <c r="B446" s="234"/>
      <c r="C446" s="235"/>
      <c r="D446" s="225" t="s">
        <v>138</v>
      </c>
      <c r="E446" s="236" t="s">
        <v>19</v>
      </c>
      <c r="F446" s="237" t="s">
        <v>83</v>
      </c>
      <c r="G446" s="235"/>
      <c r="H446" s="238">
        <v>2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4" t="s">
        <v>138</v>
      </c>
      <c r="AU446" s="244" t="s">
        <v>83</v>
      </c>
      <c r="AV446" s="14" t="s">
        <v>83</v>
      </c>
      <c r="AW446" s="14" t="s">
        <v>35</v>
      </c>
      <c r="AX446" s="14" t="s">
        <v>81</v>
      </c>
      <c r="AY446" s="244" t="s">
        <v>127</v>
      </c>
    </row>
    <row r="447" spans="1:65" s="2" customFormat="1" ht="16.5" customHeight="1">
      <c r="A447" s="39"/>
      <c r="B447" s="40"/>
      <c r="C447" s="205" t="s">
        <v>536</v>
      </c>
      <c r="D447" s="205" t="s">
        <v>129</v>
      </c>
      <c r="E447" s="206" t="s">
        <v>537</v>
      </c>
      <c r="F447" s="207" t="s">
        <v>538</v>
      </c>
      <c r="G447" s="208" t="s">
        <v>172</v>
      </c>
      <c r="H447" s="209">
        <v>16.3</v>
      </c>
      <c r="I447" s="210"/>
      <c r="J447" s="211">
        <f>ROUND(I447*H447,2)</f>
        <v>0</v>
      </c>
      <c r="K447" s="207" t="s">
        <v>133</v>
      </c>
      <c r="L447" s="45"/>
      <c r="M447" s="212" t="s">
        <v>19</v>
      </c>
      <c r="N447" s="213" t="s">
        <v>44</v>
      </c>
      <c r="O447" s="85"/>
      <c r="P447" s="214">
        <f>O447*H447</f>
        <v>0</v>
      </c>
      <c r="Q447" s="214">
        <v>0.0036</v>
      </c>
      <c r="R447" s="214">
        <f>Q447*H447</f>
        <v>0.05868</v>
      </c>
      <c r="S447" s="214">
        <v>0</v>
      </c>
      <c r="T447" s="215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6" t="s">
        <v>134</v>
      </c>
      <c r="AT447" s="216" t="s">
        <v>129</v>
      </c>
      <c r="AU447" s="216" t="s">
        <v>83</v>
      </c>
      <c r="AY447" s="18" t="s">
        <v>127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8" t="s">
        <v>81</v>
      </c>
      <c r="BK447" s="217">
        <f>ROUND(I447*H447,2)</f>
        <v>0</v>
      </c>
      <c r="BL447" s="18" t="s">
        <v>134</v>
      </c>
      <c r="BM447" s="216" t="s">
        <v>539</v>
      </c>
    </row>
    <row r="448" spans="1:47" s="2" customFormat="1" ht="12">
      <c r="A448" s="39"/>
      <c r="B448" s="40"/>
      <c r="C448" s="41"/>
      <c r="D448" s="218" t="s">
        <v>136</v>
      </c>
      <c r="E448" s="41"/>
      <c r="F448" s="219" t="s">
        <v>540</v>
      </c>
      <c r="G448" s="41"/>
      <c r="H448" s="41"/>
      <c r="I448" s="220"/>
      <c r="J448" s="41"/>
      <c r="K448" s="41"/>
      <c r="L448" s="45"/>
      <c r="M448" s="221"/>
      <c r="N448" s="222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136</v>
      </c>
      <c r="AU448" s="18" t="s">
        <v>83</v>
      </c>
    </row>
    <row r="449" spans="1:51" s="13" customFormat="1" ht="12">
      <c r="A449" s="13"/>
      <c r="B449" s="223"/>
      <c r="C449" s="224"/>
      <c r="D449" s="225" t="s">
        <v>138</v>
      </c>
      <c r="E449" s="226" t="s">
        <v>19</v>
      </c>
      <c r="F449" s="227" t="s">
        <v>230</v>
      </c>
      <c r="G449" s="224"/>
      <c r="H449" s="226" t="s">
        <v>19</v>
      </c>
      <c r="I449" s="228"/>
      <c r="J449" s="224"/>
      <c r="K449" s="224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138</v>
      </c>
      <c r="AU449" s="233" t="s">
        <v>83</v>
      </c>
      <c r="AV449" s="13" t="s">
        <v>81</v>
      </c>
      <c r="AW449" s="13" t="s">
        <v>35</v>
      </c>
      <c r="AX449" s="13" t="s">
        <v>73</v>
      </c>
      <c r="AY449" s="233" t="s">
        <v>127</v>
      </c>
    </row>
    <row r="450" spans="1:51" s="13" customFormat="1" ht="12">
      <c r="A450" s="13"/>
      <c r="B450" s="223"/>
      <c r="C450" s="224"/>
      <c r="D450" s="225" t="s">
        <v>138</v>
      </c>
      <c r="E450" s="226" t="s">
        <v>19</v>
      </c>
      <c r="F450" s="227" t="s">
        <v>541</v>
      </c>
      <c r="G450" s="224"/>
      <c r="H450" s="226" t="s">
        <v>19</v>
      </c>
      <c r="I450" s="228"/>
      <c r="J450" s="224"/>
      <c r="K450" s="224"/>
      <c r="L450" s="229"/>
      <c r="M450" s="230"/>
      <c r="N450" s="231"/>
      <c r="O450" s="231"/>
      <c r="P450" s="231"/>
      <c r="Q450" s="231"/>
      <c r="R450" s="231"/>
      <c r="S450" s="231"/>
      <c r="T450" s="23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3" t="s">
        <v>138</v>
      </c>
      <c r="AU450" s="233" t="s">
        <v>83</v>
      </c>
      <c r="AV450" s="13" t="s">
        <v>81</v>
      </c>
      <c r="AW450" s="13" t="s">
        <v>35</v>
      </c>
      <c r="AX450" s="13" t="s">
        <v>73</v>
      </c>
      <c r="AY450" s="233" t="s">
        <v>127</v>
      </c>
    </row>
    <row r="451" spans="1:51" s="14" customFormat="1" ht="12">
      <c r="A451" s="14"/>
      <c r="B451" s="234"/>
      <c r="C451" s="235"/>
      <c r="D451" s="225" t="s">
        <v>138</v>
      </c>
      <c r="E451" s="236" t="s">
        <v>19</v>
      </c>
      <c r="F451" s="237" t="s">
        <v>542</v>
      </c>
      <c r="G451" s="235"/>
      <c r="H451" s="238">
        <v>16.3</v>
      </c>
      <c r="I451" s="239"/>
      <c r="J451" s="235"/>
      <c r="K451" s="235"/>
      <c r="L451" s="240"/>
      <c r="M451" s="241"/>
      <c r="N451" s="242"/>
      <c r="O451" s="242"/>
      <c r="P451" s="242"/>
      <c r="Q451" s="242"/>
      <c r="R451" s="242"/>
      <c r="S451" s="242"/>
      <c r="T451" s="24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4" t="s">
        <v>138</v>
      </c>
      <c r="AU451" s="244" t="s">
        <v>83</v>
      </c>
      <c r="AV451" s="14" t="s">
        <v>83</v>
      </c>
      <c r="AW451" s="14" t="s">
        <v>35</v>
      </c>
      <c r="AX451" s="14" t="s">
        <v>81</v>
      </c>
      <c r="AY451" s="244" t="s">
        <v>127</v>
      </c>
    </row>
    <row r="452" spans="1:63" s="12" customFormat="1" ht="22.8" customHeight="1">
      <c r="A452" s="12"/>
      <c r="B452" s="189"/>
      <c r="C452" s="190"/>
      <c r="D452" s="191" t="s">
        <v>72</v>
      </c>
      <c r="E452" s="203" t="s">
        <v>194</v>
      </c>
      <c r="F452" s="203" t="s">
        <v>543</v>
      </c>
      <c r="G452" s="190"/>
      <c r="H452" s="190"/>
      <c r="I452" s="193"/>
      <c r="J452" s="204">
        <f>BK452</f>
        <v>0</v>
      </c>
      <c r="K452" s="190"/>
      <c r="L452" s="195"/>
      <c r="M452" s="196"/>
      <c r="N452" s="197"/>
      <c r="O452" s="197"/>
      <c r="P452" s="198">
        <f>SUM(P453:P463)</f>
        <v>0</v>
      </c>
      <c r="Q452" s="197"/>
      <c r="R452" s="198">
        <f>SUM(R453:R463)</f>
        <v>3.0274800000000006</v>
      </c>
      <c r="S452" s="197"/>
      <c r="T452" s="199">
        <f>SUM(T453:T463)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00" t="s">
        <v>81</v>
      </c>
      <c r="AT452" s="201" t="s">
        <v>72</v>
      </c>
      <c r="AU452" s="201" t="s">
        <v>81</v>
      </c>
      <c r="AY452" s="200" t="s">
        <v>127</v>
      </c>
      <c r="BK452" s="202">
        <f>SUM(BK453:BK463)</f>
        <v>0</v>
      </c>
    </row>
    <row r="453" spans="1:65" s="2" customFormat="1" ht="24.15" customHeight="1">
      <c r="A453" s="39"/>
      <c r="B453" s="40"/>
      <c r="C453" s="205" t="s">
        <v>544</v>
      </c>
      <c r="D453" s="205" t="s">
        <v>129</v>
      </c>
      <c r="E453" s="206" t="s">
        <v>545</v>
      </c>
      <c r="F453" s="207" t="s">
        <v>546</v>
      </c>
      <c r="G453" s="208" t="s">
        <v>547</v>
      </c>
      <c r="H453" s="209">
        <v>1</v>
      </c>
      <c r="I453" s="210"/>
      <c r="J453" s="211">
        <f>ROUND(I453*H453,2)</f>
        <v>0</v>
      </c>
      <c r="K453" s="207" t="s">
        <v>133</v>
      </c>
      <c r="L453" s="45"/>
      <c r="M453" s="212" t="s">
        <v>19</v>
      </c>
      <c r="N453" s="213" t="s">
        <v>44</v>
      </c>
      <c r="O453" s="85"/>
      <c r="P453" s="214">
        <f>O453*H453</f>
        <v>0</v>
      </c>
      <c r="Q453" s="214">
        <v>2.42093</v>
      </c>
      <c r="R453" s="214">
        <f>Q453*H453</f>
        <v>2.42093</v>
      </c>
      <c r="S453" s="214">
        <v>0</v>
      </c>
      <c r="T453" s="215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16" t="s">
        <v>134</v>
      </c>
      <c r="AT453" s="216" t="s">
        <v>129</v>
      </c>
      <c r="AU453" s="216" t="s">
        <v>83</v>
      </c>
      <c r="AY453" s="18" t="s">
        <v>127</v>
      </c>
      <c r="BE453" s="217">
        <f>IF(N453="základní",J453,0)</f>
        <v>0</v>
      </c>
      <c r="BF453" s="217">
        <f>IF(N453="snížená",J453,0)</f>
        <v>0</v>
      </c>
      <c r="BG453" s="217">
        <f>IF(N453="zákl. přenesená",J453,0)</f>
        <v>0</v>
      </c>
      <c r="BH453" s="217">
        <f>IF(N453="sníž. přenesená",J453,0)</f>
        <v>0</v>
      </c>
      <c r="BI453" s="217">
        <f>IF(N453="nulová",J453,0)</f>
        <v>0</v>
      </c>
      <c r="BJ453" s="18" t="s">
        <v>81</v>
      </c>
      <c r="BK453" s="217">
        <f>ROUND(I453*H453,2)</f>
        <v>0</v>
      </c>
      <c r="BL453" s="18" t="s">
        <v>134</v>
      </c>
      <c r="BM453" s="216" t="s">
        <v>548</v>
      </c>
    </row>
    <row r="454" spans="1:47" s="2" customFormat="1" ht="12">
      <c r="A454" s="39"/>
      <c r="B454" s="40"/>
      <c r="C454" s="41"/>
      <c r="D454" s="218" t="s">
        <v>136</v>
      </c>
      <c r="E454" s="41"/>
      <c r="F454" s="219" t="s">
        <v>549</v>
      </c>
      <c r="G454" s="41"/>
      <c r="H454" s="41"/>
      <c r="I454" s="220"/>
      <c r="J454" s="41"/>
      <c r="K454" s="41"/>
      <c r="L454" s="45"/>
      <c r="M454" s="221"/>
      <c r="N454" s="222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136</v>
      </c>
      <c r="AU454" s="18" t="s">
        <v>83</v>
      </c>
    </row>
    <row r="455" spans="1:51" s="13" customFormat="1" ht="12">
      <c r="A455" s="13"/>
      <c r="B455" s="223"/>
      <c r="C455" s="224"/>
      <c r="D455" s="225" t="s">
        <v>138</v>
      </c>
      <c r="E455" s="226" t="s">
        <v>19</v>
      </c>
      <c r="F455" s="227" t="s">
        <v>160</v>
      </c>
      <c r="G455" s="224"/>
      <c r="H455" s="226" t="s">
        <v>19</v>
      </c>
      <c r="I455" s="228"/>
      <c r="J455" s="224"/>
      <c r="K455" s="224"/>
      <c r="L455" s="229"/>
      <c r="M455" s="230"/>
      <c r="N455" s="231"/>
      <c r="O455" s="231"/>
      <c r="P455" s="231"/>
      <c r="Q455" s="231"/>
      <c r="R455" s="231"/>
      <c r="S455" s="231"/>
      <c r="T455" s="23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3" t="s">
        <v>138</v>
      </c>
      <c r="AU455" s="233" t="s">
        <v>83</v>
      </c>
      <c r="AV455" s="13" t="s">
        <v>81</v>
      </c>
      <c r="AW455" s="13" t="s">
        <v>35</v>
      </c>
      <c r="AX455" s="13" t="s">
        <v>73</v>
      </c>
      <c r="AY455" s="233" t="s">
        <v>127</v>
      </c>
    </row>
    <row r="456" spans="1:51" s="13" customFormat="1" ht="12">
      <c r="A456" s="13"/>
      <c r="B456" s="223"/>
      <c r="C456" s="224"/>
      <c r="D456" s="225" t="s">
        <v>138</v>
      </c>
      <c r="E456" s="226" t="s">
        <v>19</v>
      </c>
      <c r="F456" s="227" t="s">
        <v>550</v>
      </c>
      <c r="G456" s="224"/>
      <c r="H456" s="226" t="s">
        <v>19</v>
      </c>
      <c r="I456" s="228"/>
      <c r="J456" s="224"/>
      <c r="K456" s="224"/>
      <c r="L456" s="229"/>
      <c r="M456" s="230"/>
      <c r="N456" s="231"/>
      <c r="O456" s="231"/>
      <c r="P456" s="231"/>
      <c r="Q456" s="231"/>
      <c r="R456" s="231"/>
      <c r="S456" s="231"/>
      <c r="T456" s="23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3" t="s">
        <v>138</v>
      </c>
      <c r="AU456" s="233" t="s">
        <v>83</v>
      </c>
      <c r="AV456" s="13" t="s">
        <v>81</v>
      </c>
      <c r="AW456" s="13" t="s">
        <v>35</v>
      </c>
      <c r="AX456" s="13" t="s">
        <v>73</v>
      </c>
      <c r="AY456" s="233" t="s">
        <v>127</v>
      </c>
    </row>
    <row r="457" spans="1:51" s="14" customFormat="1" ht="12">
      <c r="A457" s="14"/>
      <c r="B457" s="234"/>
      <c r="C457" s="235"/>
      <c r="D457" s="225" t="s">
        <v>138</v>
      </c>
      <c r="E457" s="236" t="s">
        <v>19</v>
      </c>
      <c r="F457" s="237" t="s">
        <v>81</v>
      </c>
      <c r="G457" s="235"/>
      <c r="H457" s="238">
        <v>1</v>
      </c>
      <c r="I457" s="239"/>
      <c r="J457" s="235"/>
      <c r="K457" s="235"/>
      <c r="L457" s="240"/>
      <c r="M457" s="241"/>
      <c r="N457" s="242"/>
      <c r="O457" s="242"/>
      <c r="P457" s="242"/>
      <c r="Q457" s="242"/>
      <c r="R457" s="242"/>
      <c r="S457" s="242"/>
      <c r="T457" s="24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4" t="s">
        <v>138</v>
      </c>
      <c r="AU457" s="244" t="s">
        <v>83</v>
      </c>
      <c r="AV457" s="14" t="s">
        <v>83</v>
      </c>
      <c r="AW457" s="14" t="s">
        <v>35</v>
      </c>
      <c r="AX457" s="14" t="s">
        <v>81</v>
      </c>
      <c r="AY457" s="244" t="s">
        <v>127</v>
      </c>
    </row>
    <row r="458" spans="1:65" s="2" customFormat="1" ht="16.5" customHeight="1">
      <c r="A458" s="39"/>
      <c r="B458" s="40"/>
      <c r="C458" s="256" t="s">
        <v>551</v>
      </c>
      <c r="D458" s="256" t="s">
        <v>315</v>
      </c>
      <c r="E458" s="257" t="s">
        <v>552</v>
      </c>
      <c r="F458" s="258" t="s">
        <v>553</v>
      </c>
      <c r="G458" s="259" t="s">
        <v>172</v>
      </c>
      <c r="H458" s="260">
        <v>1</v>
      </c>
      <c r="I458" s="261"/>
      <c r="J458" s="262">
        <f>ROUND(I458*H458,2)</f>
        <v>0</v>
      </c>
      <c r="K458" s="258" t="s">
        <v>133</v>
      </c>
      <c r="L458" s="263"/>
      <c r="M458" s="264" t="s">
        <v>19</v>
      </c>
      <c r="N458" s="265" t="s">
        <v>44</v>
      </c>
      <c r="O458" s="85"/>
      <c r="P458" s="214">
        <f>O458*H458</f>
        <v>0</v>
      </c>
      <c r="Q458" s="214">
        <v>0.06931</v>
      </c>
      <c r="R458" s="214">
        <f>Q458*H458</f>
        <v>0.06931</v>
      </c>
      <c r="S458" s="214">
        <v>0</v>
      </c>
      <c r="T458" s="215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6" t="s">
        <v>194</v>
      </c>
      <c r="AT458" s="216" t="s">
        <v>315</v>
      </c>
      <c r="AU458" s="216" t="s">
        <v>83</v>
      </c>
      <c r="AY458" s="18" t="s">
        <v>127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8" t="s">
        <v>81</v>
      </c>
      <c r="BK458" s="217">
        <f>ROUND(I458*H458,2)</f>
        <v>0</v>
      </c>
      <c r="BL458" s="18" t="s">
        <v>134</v>
      </c>
      <c r="BM458" s="216" t="s">
        <v>554</v>
      </c>
    </row>
    <row r="459" spans="1:65" s="2" customFormat="1" ht="24.15" customHeight="1">
      <c r="A459" s="39"/>
      <c r="B459" s="40"/>
      <c r="C459" s="256" t="s">
        <v>555</v>
      </c>
      <c r="D459" s="256" t="s">
        <v>315</v>
      </c>
      <c r="E459" s="257" t="s">
        <v>556</v>
      </c>
      <c r="F459" s="258" t="s">
        <v>557</v>
      </c>
      <c r="G459" s="259" t="s">
        <v>172</v>
      </c>
      <c r="H459" s="260">
        <v>1</v>
      </c>
      <c r="I459" s="261"/>
      <c r="J459" s="262">
        <f>ROUND(I459*H459,2)</f>
        <v>0</v>
      </c>
      <c r="K459" s="258" t="s">
        <v>19</v>
      </c>
      <c r="L459" s="263"/>
      <c r="M459" s="264" t="s">
        <v>19</v>
      </c>
      <c r="N459" s="265" t="s">
        <v>44</v>
      </c>
      <c r="O459" s="85"/>
      <c r="P459" s="214">
        <f>O459*H459</f>
        <v>0</v>
      </c>
      <c r="Q459" s="214">
        <v>0.06931</v>
      </c>
      <c r="R459" s="214">
        <f>Q459*H459</f>
        <v>0.06931</v>
      </c>
      <c r="S459" s="214">
        <v>0</v>
      </c>
      <c r="T459" s="215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16" t="s">
        <v>194</v>
      </c>
      <c r="AT459" s="216" t="s">
        <v>315</v>
      </c>
      <c r="AU459" s="216" t="s">
        <v>83</v>
      </c>
      <c r="AY459" s="18" t="s">
        <v>127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8" t="s">
        <v>81</v>
      </c>
      <c r="BK459" s="217">
        <f>ROUND(I459*H459,2)</f>
        <v>0</v>
      </c>
      <c r="BL459" s="18" t="s">
        <v>134</v>
      </c>
      <c r="BM459" s="216" t="s">
        <v>558</v>
      </c>
    </row>
    <row r="460" spans="1:65" s="2" customFormat="1" ht="24.15" customHeight="1">
      <c r="A460" s="39"/>
      <c r="B460" s="40"/>
      <c r="C460" s="256" t="s">
        <v>559</v>
      </c>
      <c r="D460" s="256" t="s">
        <v>315</v>
      </c>
      <c r="E460" s="257" t="s">
        <v>560</v>
      </c>
      <c r="F460" s="258" t="s">
        <v>561</v>
      </c>
      <c r="G460" s="259" t="s">
        <v>172</v>
      </c>
      <c r="H460" s="260">
        <v>1</v>
      </c>
      <c r="I460" s="261"/>
      <c r="J460" s="262">
        <f>ROUND(I460*H460,2)</f>
        <v>0</v>
      </c>
      <c r="K460" s="258" t="s">
        <v>19</v>
      </c>
      <c r="L460" s="263"/>
      <c r="M460" s="264" t="s">
        <v>19</v>
      </c>
      <c r="N460" s="265" t="s">
        <v>44</v>
      </c>
      <c r="O460" s="85"/>
      <c r="P460" s="214">
        <f>O460*H460</f>
        <v>0</v>
      </c>
      <c r="Q460" s="214">
        <v>0.06931</v>
      </c>
      <c r="R460" s="214">
        <f>Q460*H460</f>
        <v>0.06931</v>
      </c>
      <c r="S460" s="214">
        <v>0</v>
      </c>
      <c r="T460" s="215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6" t="s">
        <v>194</v>
      </c>
      <c r="AT460" s="216" t="s">
        <v>315</v>
      </c>
      <c r="AU460" s="216" t="s">
        <v>83</v>
      </c>
      <c r="AY460" s="18" t="s">
        <v>127</v>
      </c>
      <c r="BE460" s="217">
        <f>IF(N460="základní",J460,0)</f>
        <v>0</v>
      </c>
      <c r="BF460" s="217">
        <f>IF(N460="snížená",J460,0)</f>
        <v>0</v>
      </c>
      <c r="BG460" s="217">
        <f>IF(N460="zákl. přenesená",J460,0)</f>
        <v>0</v>
      </c>
      <c r="BH460" s="217">
        <f>IF(N460="sníž. přenesená",J460,0)</f>
        <v>0</v>
      </c>
      <c r="BI460" s="217">
        <f>IF(N460="nulová",J460,0)</f>
        <v>0</v>
      </c>
      <c r="BJ460" s="18" t="s">
        <v>81</v>
      </c>
      <c r="BK460" s="217">
        <f>ROUND(I460*H460,2)</f>
        <v>0</v>
      </c>
      <c r="BL460" s="18" t="s">
        <v>134</v>
      </c>
      <c r="BM460" s="216" t="s">
        <v>562</v>
      </c>
    </row>
    <row r="461" spans="1:65" s="2" customFormat="1" ht="24.15" customHeight="1">
      <c r="A461" s="39"/>
      <c r="B461" s="40"/>
      <c r="C461" s="256" t="s">
        <v>563</v>
      </c>
      <c r="D461" s="256" t="s">
        <v>315</v>
      </c>
      <c r="E461" s="257" t="s">
        <v>564</v>
      </c>
      <c r="F461" s="258" t="s">
        <v>565</v>
      </c>
      <c r="G461" s="259" t="s">
        <v>172</v>
      </c>
      <c r="H461" s="260">
        <v>1</v>
      </c>
      <c r="I461" s="261"/>
      <c r="J461" s="262">
        <f>ROUND(I461*H461,2)</f>
        <v>0</v>
      </c>
      <c r="K461" s="258" t="s">
        <v>19</v>
      </c>
      <c r="L461" s="263"/>
      <c r="M461" s="264" t="s">
        <v>19</v>
      </c>
      <c r="N461" s="265" t="s">
        <v>44</v>
      </c>
      <c r="O461" s="85"/>
      <c r="P461" s="214">
        <f>O461*H461</f>
        <v>0</v>
      </c>
      <c r="Q461" s="214">
        <v>0.06931</v>
      </c>
      <c r="R461" s="214">
        <f>Q461*H461</f>
        <v>0.06931</v>
      </c>
      <c r="S461" s="214">
        <v>0</v>
      </c>
      <c r="T461" s="215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6" t="s">
        <v>194</v>
      </c>
      <c r="AT461" s="216" t="s">
        <v>315</v>
      </c>
      <c r="AU461" s="216" t="s">
        <v>83</v>
      </c>
      <c r="AY461" s="18" t="s">
        <v>127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8" t="s">
        <v>81</v>
      </c>
      <c r="BK461" s="217">
        <f>ROUND(I461*H461,2)</f>
        <v>0</v>
      </c>
      <c r="BL461" s="18" t="s">
        <v>134</v>
      </c>
      <c r="BM461" s="216" t="s">
        <v>566</v>
      </c>
    </row>
    <row r="462" spans="1:65" s="2" customFormat="1" ht="24.15" customHeight="1">
      <c r="A462" s="39"/>
      <c r="B462" s="40"/>
      <c r="C462" s="256" t="s">
        <v>567</v>
      </c>
      <c r="D462" s="256" t="s">
        <v>315</v>
      </c>
      <c r="E462" s="257" t="s">
        <v>568</v>
      </c>
      <c r="F462" s="258" t="s">
        <v>569</v>
      </c>
      <c r="G462" s="259" t="s">
        <v>172</v>
      </c>
      <c r="H462" s="260">
        <v>1</v>
      </c>
      <c r="I462" s="261"/>
      <c r="J462" s="262">
        <f>ROUND(I462*H462,2)</f>
        <v>0</v>
      </c>
      <c r="K462" s="258" t="s">
        <v>19</v>
      </c>
      <c r="L462" s="263"/>
      <c r="M462" s="264" t="s">
        <v>19</v>
      </c>
      <c r="N462" s="265" t="s">
        <v>44</v>
      </c>
      <c r="O462" s="85"/>
      <c r="P462" s="214">
        <f>O462*H462</f>
        <v>0</v>
      </c>
      <c r="Q462" s="214">
        <v>0.06931</v>
      </c>
      <c r="R462" s="214">
        <f>Q462*H462</f>
        <v>0.06931</v>
      </c>
      <c r="S462" s="214">
        <v>0</v>
      </c>
      <c r="T462" s="215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194</v>
      </c>
      <c r="AT462" s="216" t="s">
        <v>315</v>
      </c>
      <c r="AU462" s="216" t="s">
        <v>83</v>
      </c>
      <c r="AY462" s="18" t="s">
        <v>127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81</v>
      </c>
      <c r="BK462" s="217">
        <f>ROUND(I462*H462,2)</f>
        <v>0</v>
      </c>
      <c r="BL462" s="18" t="s">
        <v>134</v>
      </c>
      <c r="BM462" s="216" t="s">
        <v>570</v>
      </c>
    </row>
    <row r="463" spans="1:65" s="2" customFormat="1" ht="24.15" customHeight="1">
      <c r="A463" s="39"/>
      <c r="B463" s="40"/>
      <c r="C463" s="256" t="s">
        <v>571</v>
      </c>
      <c r="D463" s="256" t="s">
        <v>315</v>
      </c>
      <c r="E463" s="257" t="s">
        <v>572</v>
      </c>
      <c r="F463" s="258" t="s">
        <v>573</v>
      </c>
      <c r="G463" s="259" t="s">
        <v>132</v>
      </c>
      <c r="H463" s="260">
        <v>2</v>
      </c>
      <c r="I463" s="261"/>
      <c r="J463" s="262">
        <f>ROUND(I463*H463,2)</f>
        <v>0</v>
      </c>
      <c r="K463" s="258" t="s">
        <v>19</v>
      </c>
      <c r="L463" s="263"/>
      <c r="M463" s="264" t="s">
        <v>19</v>
      </c>
      <c r="N463" s="265" t="s">
        <v>44</v>
      </c>
      <c r="O463" s="85"/>
      <c r="P463" s="214">
        <f>O463*H463</f>
        <v>0</v>
      </c>
      <c r="Q463" s="214">
        <v>0.13</v>
      </c>
      <c r="R463" s="214">
        <f>Q463*H463</f>
        <v>0.26</v>
      </c>
      <c r="S463" s="214">
        <v>0</v>
      </c>
      <c r="T463" s="215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16" t="s">
        <v>194</v>
      </c>
      <c r="AT463" s="216" t="s">
        <v>315</v>
      </c>
      <c r="AU463" s="216" t="s">
        <v>83</v>
      </c>
      <c r="AY463" s="18" t="s">
        <v>127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18" t="s">
        <v>81</v>
      </c>
      <c r="BK463" s="217">
        <f>ROUND(I463*H463,2)</f>
        <v>0</v>
      </c>
      <c r="BL463" s="18" t="s">
        <v>134</v>
      </c>
      <c r="BM463" s="216" t="s">
        <v>574</v>
      </c>
    </row>
    <row r="464" spans="1:63" s="12" customFormat="1" ht="22.8" customHeight="1">
      <c r="A464" s="12"/>
      <c r="B464" s="189"/>
      <c r="C464" s="190"/>
      <c r="D464" s="191" t="s">
        <v>72</v>
      </c>
      <c r="E464" s="203" t="s">
        <v>202</v>
      </c>
      <c r="F464" s="203" t="s">
        <v>575</v>
      </c>
      <c r="G464" s="190"/>
      <c r="H464" s="190"/>
      <c r="I464" s="193"/>
      <c r="J464" s="204">
        <f>BK464</f>
        <v>0</v>
      </c>
      <c r="K464" s="190"/>
      <c r="L464" s="195"/>
      <c r="M464" s="196"/>
      <c r="N464" s="197"/>
      <c r="O464" s="197"/>
      <c r="P464" s="198">
        <f>SUM(P465:P558)</f>
        <v>0</v>
      </c>
      <c r="Q464" s="197"/>
      <c r="R464" s="198">
        <f>SUM(R465:R558)</f>
        <v>20.126392000000003</v>
      </c>
      <c r="S464" s="197"/>
      <c r="T464" s="199">
        <f>SUM(T465:T558)</f>
        <v>0.48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00" t="s">
        <v>81</v>
      </c>
      <c r="AT464" s="201" t="s">
        <v>72</v>
      </c>
      <c r="AU464" s="201" t="s">
        <v>81</v>
      </c>
      <c r="AY464" s="200" t="s">
        <v>127</v>
      </c>
      <c r="BK464" s="202">
        <f>SUM(BK465:BK558)</f>
        <v>0</v>
      </c>
    </row>
    <row r="465" spans="1:65" s="2" customFormat="1" ht="16.5" customHeight="1">
      <c r="A465" s="39"/>
      <c r="B465" s="40"/>
      <c r="C465" s="205" t="s">
        <v>576</v>
      </c>
      <c r="D465" s="205" t="s">
        <v>129</v>
      </c>
      <c r="E465" s="206" t="s">
        <v>577</v>
      </c>
      <c r="F465" s="207" t="s">
        <v>578</v>
      </c>
      <c r="G465" s="208" t="s">
        <v>547</v>
      </c>
      <c r="H465" s="209">
        <v>1</v>
      </c>
      <c r="I465" s="210"/>
      <c r="J465" s="211">
        <f>ROUND(I465*H465,2)</f>
        <v>0</v>
      </c>
      <c r="K465" s="207" t="s">
        <v>133</v>
      </c>
      <c r="L465" s="45"/>
      <c r="M465" s="212" t="s">
        <v>19</v>
      </c>
      <c r="N465" s="213" t="s">
        <v>44</v>
      </c>
      <c r="O465" s="85"/>
      <c r="P465" s="214">
        <f>O465*H465</f>
        <v>0</v>
      </c>
      <c r="Q465" s="214">
        <v>0.0007</v>
      </c>
      <c r="R465" s="214">
        <f>Q465*H465</f>
        <v>0.0007</v>
      </c>
      <c r="S465" s="214">
        <v>0</v>
      </c>
      <c r="T465" s="215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16" t="s">
        <v>134</v>
      </c>
      <c r="AT465" s="216" t="s">
        <v>129</v>
      </c>
      <c r="AU465" s="216" t="s">
        <v>83</v>
      </c>
      <c r="AY465" s="18" t="s">
        <v>127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18" t="s">
        <v>81</v>
      </c>
      <c r="BK465" s="217">
        <f>ROUND(I465*H465,2)</f>
        <v>0</v>
      </c>
      <c r="BL465" s="18" t="s">
        <v>134</v>
      </c>
      <c r="BM465" s="216" t="s">
        <v>579</v>
      </c>
    </row>
    <row r="466" spans="1:47" s="2" customFormat="1" ht="12">
      <c r="A466" s="39"/>
      <c r="B466" s="40"/>
      <c r="C466" s="41"/>
      <c r="D466" s="218" t="s">
        <v>136</v>
      </c>
      <c r="E466" s="41"/>
      <c r="F466" s="219" t="s">
        <v>580</v>
      </c>
      <c r="G466" s="41"/>
      <c r="H466" s="41"/>
      <c r="I466" s="220"/>
      <c r="J466" s="41"/>
      <c r="K466" s="41"/>
      <c r="L466" s="45"/>
      <c r="M466" s="221"/>
      <c r="N466" s="222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136</v>
      </c>
      <c r="AU466" s="18" t="s">
        <v>83</v>
      </c>
    </row>
    <row r="467" spans="1:51" s="13" customFormat="1" ht="12">
      <c r="A467" s="13"/>
      <c r="B467" s="223"/>
      <c r="C467" s="224"/>
      <c r="D467" s="225" t="s">
        <v>138</v>
      </c>
      <c r="E467" s="226" t="s">
        <v>19</v>
      </c>
      <c r="F467" s="227" t="s">
        <v>581</v>
      </c>
      <c r="G467" s="224"/>
      <c r="H467" s="226" t="s">
        <v>19</v>
      </c>
      <c r="I467" s="228"/>
      <c r="J467" s="224"/>
      <c r="K467" s="224"/>
      <c r="L467" s="229"/>
      <c r="M467" s="230"/>
      <c r="N467" s="231"/>
      <c r="O467" s="231"/>
      <c r="P467" s="231"/>
      <c r="Q467" s="231"/>
      <c r="R467" s="231"/>
      <c r="S467" s="231"/>
      <c r="T467" s="23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3" t="s">
        <v>138</v>
      </c>
      <c r="AU467" s="233" t="s">
        <v>83</v>
      </c>
      <c r="AV467" s="13" t="s">
        <v>81</v>
      </c>
      <c r="AW467" s="13" t="s">
        <v>35</v>
      </c>
      <c r="AX467" s="13" t="s">
        <v>73</v>
      </c>
      <c r="AY467" s="233" t="s">
        <v>127</v>
      </c>
    </row>
    <row r="468" spans="1:51" s="13" customFormat="1" ht="12">
      <c r="A468" s="13"/>
      <c r="B468" s="223"/>
      <c r="C468" s="224"/>
      <c r="D468" s="225" t="s">
        <v>138</v>
      </c>
      <c r="E468" s="226" t="s">
        <v>19</v>
      </c>
      <c r="F468" s="227" t="s">
        <v>582</v>
      </c>
      <c r="G468" s="224"/>
      <c r="H468" s="226" t="s">
        <v>19</v>
      </c>
      <c r="I468" s="228"/>
      <c r="J468" s="224"/>
      <c r="K468" s="224"/>
      <c r="L468" s="229"/>
      <c r="M468" s="230"/>
      <c r="N468" s="231"/>
      <c r="O468" s="231"/>
      <c r="P468" s="231"/>
      <c r="Q468" s="231"/>
      <c r="R468" s="231"/>
      <c r="S468" s="231"/>
      <c r="T468" s="23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3" t="s">
        <v>138</v>
      </c>
      <c r="AU468" s="233" t="s">
        <v>83</v>
      </c>
      <c r="AV468" s="13" t="s">
        <v>81</v>
      </c>
      <c r="AW468" s="13" t="s">
        <v>35</v>
      </c>
      <c r="AX468" s="13" t="s">
        <v>73</v>
      </c>
      <c r="AY468" s="233" t="s">
        <v>127</v>
      </c>
    </row>
    <row r="469" spans="1:51" s="14" customFormat="1" ht="12">
      <c r="A469" s="14"/>
      <c r="B469" s="234"/>
      <c r="C469" s="235"/>
      <c r="D469" s="225" t="s">
        <v>138</v>
      </c>
      <c r="E469" s="236" t="s">
        <v>19</v>
      </c>
      <c r="F469" s="237" t="s">
        <v>81</v>
      </c>
      <c r="G469" s="235"/>
      <c r="H469" s="238">
        <v>1</v>
      </c>
      <c r="I469" s="239"/>
      <c r="J469" s="235"/>
      <c r="K469" s="235"/>
      <c r="L469" s="240"/>
      <c r="M469" s="241"/>
      <c r="N469" s="242"/>
      <c r="O469" s="242"/>
      <c r="P469" s="242"/>
      <c r="Q469" s="242"/>
      <c r="R469" s="242"/>
      <c r="S469" s="242"/>
      <c r="T469" s="24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4" t="s">
        <v>138</v>
      </c>
      <c r="AU469" s="244" t="s">
        <v>83</v>
      </c>
      <c r="AV469" s="14" t="s">
        <v>83</v>
      </c>
      <c r="AW469" s="14" t="s">
        <v>35</v>
      </c>
      <c r="AX469" s="14" t="s">
        <v>81</v>
      </c>
      <c r="AY469" s="244" t="s">
        <v>127</v>
      </c>
    </row>
    <row r="470" spans="1:65" s="2" customFormat="1" ht="16.5" customHeight="1">
      <c r="A470" s="39"/>
      <c r="B470" s="40"/>
      <c r="C470" s="205" t="s">
        <v>583</v>
      </c>
      <c r="D470" s="205" t="s">
        <v>129</v>
      </c>
      <c r="E470" s="206" t="s">
        <v>584</v>
      </c>
      <c r="F470" s="207" t="s">
        <v>585</v>
      </c>
      <c r="G470" s="208" t="s">
        <v>547</v>
      </c>
      <c r="H470" s="209">
        <v>1</v>
      </c>
      <c r="I470" s="210"/>
      <c r="J470" s="211">
        <f>ROUND(I470*H470,2)</f>
        <v>0</v>
      </c>
      <c r="K470" s="207" t="s">
        <v>133</v>
      </c>
      <c r="L470" s="45"/>
      <c r="M470" s="212" t="s">
        <v>19</v>
      </c>
      <c r="N470" s="213" t="s">
        <v>44</v>
      </c>
      <c r="O470" s="85"/>
      <c r="P470" s="214">
        <f>O470*H470</f>
        <v>0</v>
      </c>
      <c r="Q470" s="214">
        <v>0.10941</v>
      </c>
      <c r="R470" s="214">
        <f>Q470*H470</f>
        <v>0.10941</v>
      </c>
      <c r="S470" s="214">
        <v>0</v>
      </c>
      <c r="T470" s="215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16" t="s">
        <v>134</v>
      </c>
      <c r="AT470" s="216" t="s">
        <v>129</v>
      </c>
      <c r="AU470" s="216" t="s">
        <v>83</v>
      </c>
      <c r="AY470" s="18" t="s">
        <v>127</v>
      </c>
      <c r="BE470" s="217">
        <f>IF(N470="základní",J470,0)</f>
        <v>0</v>
      </c>
      <c r="BF470" s="217">
        <f>IF(N470="snížená",J470,0)</f>
        <v>0</v>
      </c>
      <c r="BG470" s="217">
        <f>IF(N470="zákl. přenesená",J470,0)</f>
        <v>0</v>
      </c>
      <c r="BH470" s="217">
        <f>IF(N470="sníž. přenesená",J470,0)</f>
        <v>0</v>
      </c>
      <c r="BI470" s="217">
        <f>IF(N470="nulová",J470,0)</f>
        <v>0</v>
      </c>
      <c r="BJ470" s="18" t="s">
        <v>81</v>
      </c>
      <c r="BK470" s="217">
        <f>ROUND(I470*H470,2)</f>
        <v>0</v>
      </c>
      <c r="BL470" s="18" t="s">
        <v>134</v>
      </c>
      <c r="BM470" s="216" t="s">
        <v>586</v>
      </c>
    </row>
    <row r="471" spans="1:47" s="2" customFormat="1" ht="12">
      <c r="A471" s="39"/>
      <c r="B471" s="40"/>
      <c r="C471" s="41"/>
      <c r="D471" s="218" t="s">
        <v>136</v>
      </c>
      <c r="E471" s="41"/>
      <c r="F471" s="219" t="s">
        <v>587</v>
      </c>
      <c r="G471" s="41"/>
      <c r="H471" s="41"/>
      <c r="I471" s="220"/>
      <c r="J471" s="41"/>
      <c r="K471" s="41"/>
      <c r="L471" s="45"/>
      <c r="M471" s="221"/>
      <c r="N471" s="222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136</v>
      </c>
      <c r="AU471" s="18" t="s">
        <v>83</v>
      </c>
    </row>
    <row r="472" spans="1:51" s="13" customFormat="1" ht="12">
      <c r="A472" s="13"/>
      <c r="B472" s="223"/>
      <c r="C472" s="224"/>
      <c r="D472" s="225" t="s">
        <v>138</v>
      </c>
      <c r="E472" s="226" t="s">
        <v>19</v>
      </c>
      <c r="F472" s="227" t="s">
        <v>588</v>
      </c>
      <c r="G472" s="224"/>
      <c r="H472" s="226" t="s">
        <v>19</v>
      </c>
      <c r="I472" s="228"/>
      <c r="J472" s="224"/>
      <c r="K472" s="224"/>
      <c r="L472" s="229"/>
      <c r="M472" s="230"/>
      <c r="N472" s="231"/>
      <c r="O472" s="231"/>
      <c r="P472" s="231"/>
      <c r="Q472" s="231"/>
      <c r="R472" s="231"/>
      <c r="S472" s="231"/>
      <c r="T472" s="23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3" t="s">
        <v>138</v>
      </c>
      <c r="AU472" s="233" t="s">
        <v>83</v>
      </c>
      <c r="AV472" s="13" t="s">
        <v>81</v>
      </c>
      <c r="AW472" s="13" t="s">
        <v>35</v>
      </c>
      <c r="AX472" s="13" t="s">
        <v>73</v>
      </c>
      <c r="AY472" s="233" t="s">
        <v>127</v>
      </c>
    </row>
    <row r="473" spans="1:51" s="14" customFormat="1" ht="12">
      <c r="A473" s="14"/>
      <c r="B473" s="234"/>
      <c r="C473" s="235"/>
      <c r="D473" s="225" t="s">
        <v>138</v>
      </c>
      <c r="E473" s="236" t="s">
        <v>19</v>
      </c>
      <c r="F473" s="237" t="s">
        <v>81</v>
      </c>
      <c r="G473" s="235"/>
      <c r="H473" s="238">
        <v>1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4" t="s">
        <v>138</v>
      </c>
      <c r="AU473" s="244" t="s">
        <v>83</v>
      </c>
      <c r="AV473" s="14" t="s">
        <v>83</v>
      </c>
      <c r="AW473" s="14" t="s">
        <v>35</v>
      </c>
      <c r="AX473" s="14" t="s">
        <v>81</v>
      </c>
      <c r="AY473" s="244" t="s">
        <v>127</v>
      </c>
    </row>
    <row r="474" spans="1:65" s="2" customFormat="1" ht="16.5" customHeight="1">
      <c r="A474" s="39"/>
      <c r="B474" s="40"/>
      <c r="C474" s="256" t="s">
        <v>589</v>
      </c>
      <c r="D474" s="256" t="s">
        <v>315</v>
      </c>
      <c r="E474" s="257" t="s">
        <v>590</v>
      </c>
      <c r="F474" s="258" t="s">
        <v>591</v>
      </c>
      <c r="G474" s="259" t="s">
        <v>547</v>
      </c>
      <c r="H474" s="260">
        <v>1</v>
      </c>
      <c r="I474" s="261"/>
      <c r="J474" s="262">
        <f>ROUND(I474*H474,2)</f>
        <v>0</v>
      </c>
      <c r="K474" s="258" t="s">
        <v>133</v>
      </c>
      <c r="L474" s="263"/>
      <c r="M474" s="264" t="s">
        <v>19</v>
      </c>
      <c r="N474" s="265" t="s">
        <v>44</v>
      </c>
      <c r="O474" s="85"/>
      <c r="P474" s="214">
        <f>O474*H474</f>
        <v>0</v>
      </c>
      <c r="Q474" s="214">
        <v>0.0025</v>
      </c>
      <c r="R474" s="214">
        <f>Q474*H474</f>
        <v>0.0025</v>
      </c>
      <c r="S474" s="214">
        <v>0</v>
      </c>
      <c r="T474" s="215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6" t="s">
        <v>194</v>
      </c>
      <c r="AT474" s="216" t="s">
        <v>315</v>
      </c>
      <c r="AU474" s="216" t="s">
        <v>83</v>
      </c>
      <c r="AY474" s="18" t="s">
        <v>127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18" t="s">
        <v>81</v>
      </c>
      <c r="BK474" s="217">
        <f>ROUND(I474*H474,2)</f>
        <v>0</v>
      </c>
      <c r="BL474" s="18" t="s">
        <v>134</v>
      </c>
      <c r="BM474" s="216" t="s">
        <v>592</v>
      </c>
    </row>
    <row r="475" spans="1:51" s="13" customFormat="1" ht="12">
      <c r="A475" s="13"/>
      <c r="B475" s="223"/>
      <c r="C475" s="224"/>
      <c r="D475" s="225" t="s">
        <v>138</v>
      </c>
      <c r="E475" s="226" t="s">
        <v>19</v>
      </c>
      <c r="F475" s="227" t="s">
        <v>582</v>
      </c>
      <c r="G475" s="224"/>
      <c r="H475" s="226" t="s">
        <v>19</v>
      </c>
      <c r="I475" s="228"/>
      <c r="J475" s="224"/>
      <c r="K475" s="224"/>
      <c r="L475" s="229"/>
      <c r="M475" s="230"/>
      <c r="N475" s="231"/>
      <c r="O475" s="231"/>
      <c r="P475" s="231"/>
      <c r="Q475" s="231"/>
      <c r="R475" s="231"/>
      <c r="S475" s="231"/>
      <c r="T475" s="23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3" t="s">
        <v>138</v>
      </c>
      <c r="AU475" s="233" t="s">
        <v>83</v>
      </c>
      <c r="AV475" s="13" t="s">
        <v>81</v>
      </c>
      <c r="AW475" s="13" t="s">
        <v>35</v>
      </c>
      <c r="AX475" s="13" t="s">
        <v>73</v>
      </c>
      <c r="AY475" s="233" t="s">
        <v>127</v>
      </c>
    </row>
    <row r="476" spans="1:51" s="14" customFormat="1" ht="12">
      <c r="A476" s="14"/>
      <c r="B476" s="234"/>
      <c r="C476" s="235"/>
      <c r="D476" s="225" t="s">
        <v>138</v>
      </c>
      <c r="E476" s="236" t="s">
        <v>19</v>
      </c>
      <c r="F476" s="237" t="s">
        <v>81</v>
      </c>
      <c r="G476" s="235"/>
      <c r="H476" s="238">
        <v>1</v>
      </c>
      <c r="I476" s="239"/>
      <c r="J476" s="235"/>
      <c r="K476" s="235"/>
      <c r="L476" s="240"/>
      <c r="M476" s="241"/>
      <c r="N476" s="242"/>
      <c r="O476" s="242"/>
      <c r="P476" s="242"/>
      <c r="Q476" s="242"/>
      <c r="R476" s="242"/>
      <c r="S476" s="242"/>
      <c r="T476" s="24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4" t="s">
        <v>138</v>
      </c>
      <c r="AU476" s="244" t="s">
        <v>83</v>
      </c>
      <c r="AV476" s="14" t="s">
        <v>83</v>
      </c>
      <c r="AW476" s="14" t="s">
        <v>35</v>
      </c>
      <c r="AX476" s="14" t="s">
        <v>81</v>
      </c>
      <c r="AY476" s="244" t="s">
        <v>127</v>
      </c>
    </row>
    <row r="477" spans="1:65" s="2" customFormat="1" ht="16.5" customHeight="1">
      <c r="A477" s="39"/>
      <c r="B477" s="40"/>
      <c r="C477" s="256" t="s">
        <v>593</v>
      </c>
      <c r="D477" s="256" t="s">
        <v>315</v>
      </c>
      <c r="E477" s="257" t="s">
        <v>594</v>
      </c>
      <c r="F477" s="258" t="s">
        <v>595</v>
      </c>
      <c r="G477" s="259" t="s">
        <v>547</v>
      </c>
      <c r="H477" s="260">
        <v>1</v>
      </c>
      <c r="I477" s="261"/>
      <c r="J477" s="262">
        <f>ROUND(I477*H477,2)</f>
        <v>0</v>
      </c>
      <c r="K477" s="258" t="s">
        <v>133</v>
      </c>
      <c r="L477" s="263"/>
      <c r="M477" s="264" t="s">
        <v>19</v>
      </c>
      <c r="N477" s="265" t="s">
        <v>44</v>
      </c>
      <c r="O477" s="85"/>
      <c r="P477" s="214">
        <f>O477*H477</f>
        <v>0</v>
      </c>
      <c r="Q477" s="214">
        <v>0.0065</v>
      </c>
      <c r="R477" s="214">
        <f>Q477*H477</f>
        <v>0.0065</v>
      </c>
      <c r="S477" s="214">
        <v>0</v>
      </c>
      <c r="T477" s="215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6" t="s">
        <v>194</v>
      </c>
      <c r="AT477" s="216" t="s">
        <v>315</v>
      </c>
      <c r="AU477" s="216" t="s">
        <v>83</v>
      </c>
      <c r="AY477" s="18" t="s">
        <v>127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8" t="s">
        <v>81</v>
      </c>
      <c r="BK477" s="217">
        <f>ROUND(I477*H477,2)</f>
        <v>0</v>
      </c>
      <c r="BL477" s="18" t="s">
        <v>134</v>
      </c>
      <c r="BM477" s="216" t="s">
        <v>596</v>
      </c>
    </row>
    <row r="478" spans="1:51" s="13" customFormat="1" ht="12">
      <c r="A478" s="13"/>
      <c r="B478" s="223"/>
      <c r="C478" s="224"/>
      <c r="D478" s="225" t="s">
        <v>138</v>
      </c>
      <c r="E478" s="226" t="s">
        <v>19</v>
      </c>
      <c r="F478" s="227" t="s">
        <v>597</v>
      </c>
      <c r="G478" s="224"/>
      <c r="H478" s="226" t="s">
        <v>19</v>
      </c>
      <c r="I478" s="228"/>
      <c r="J478" s="224"/>
      <c r="K478" s="224"/>
      <c r="L478" s="229"/>
      <c r="M478" s="230"/>
      <c r="N478" s="231"/>
      <c r="O478" s="231"/>
      <c r="P478" s="231"/>
      <c r="Q478" s="231"/>
      <c r="R478" s="231"/>
      <c r="S478" s="231"/>
      <c r="T478" s="23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3" t="s">
        <v>138</v>
      </c>
      <c r="AU478" s="233" t="s">
        <v>83</v>
      </c>
      <c r="AV478" s="13" t="s">
        <v>81</v>
      </c>
      <c r="AW478" s="13" t="s">
        <v>35</v>
      </c>
      <c r="AX478" s="13" t="s">
        <v>73</v>
      </c>
      <c r="AY478" s="233" t="s">
        <v>127</v>
      </c>
    </row>
    <row r="479" spans="1:51" s="13" customFormat="1" ht="12">
      <c r="A479" s="13"/>
      <c r="B479" s="223"/>
      <c r="C479" s="224"/>
      <c r="D479" s="225" t="s">
        <v>138</v>
      </c>
      <c r="E479" s="226" t="s">
        <v>19</v>
      </c>
      <c r="F479" s="227" t="s">
        <v>582</v>
      </c>
      <c r="G479" s="224"/>
      <c r="H479" s="226" t="s">
        <v>19</v>
      </c>
      <c r="I479" s="228"/>
      <c r="J479" s="224"/>
      <c r="K479" s="224"/>
      <c r="L479" s="229"/>
      <c r="M479" s="230"/>
      <c r="N479" s="231"/>
      <c r="O479" s="231"/>
      <c r="P479" s="231"/>
      <c r="Q479" s="231"/>
      <c r="R479" s="231"/>
      <c r="S479" s="231"/>
      <c r="T479" s="23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3" t="s">
        <v>138</v>
      </c>
      <c r="AU479" s="233" t="s">
        <v>83</v>
      </c>
      <c r="AV479" s="13" t="s">
        <v>81</v>
      </c>
      <c r="AW479" s="13" t="s">
        <v>35</v>
      </c>
      <c r="AX479" s="13" t="s">
        <v>73</v>
      </c>
      <c r="AY479" s="233" t="s">
        <v>127</v>
      </c>
    </row>
    <row r="480" spans="1:51" s="14" customFormat="1" ht="12">
      <c r="A480" s="14"/>
      <c r="B480" s="234"/>
      <c r="C480" s="235"/>
      <c r="D480" s="225" t="s">
        <v>138</v>
      </c>
      <c r="E480" s="236" t="s">
        <v>19</v>
      </c>
      <c r="F480" s="237" t="s">
        <v>81</v>
      </c>
      <c r="G480" s="235"/>
      <c r="H480" s="238">
        <v>1</v>
      </c>
      <c r="I480" s="239"/>
      <c r="J480" s="235"/>
      <c r="K480" s="235"/>
      <c r="L480" s="240"/>
      <c r="M480" s="241"/>
      <c r="N480" s="242"/>
      <c r="O480" s="242"/>
      <c r="P480" s="242"/>
      <c r="Q480" s="242"/>
      <c r="R480" s="242"/>
      <c r="S480" s="242"/>
      <c r="T480" s="24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4" t="s">
        <v>138</v>
      </c>
      <c r="AU480" s="244" t="s">
        <v>83</v>
      </c>
      <c r="AV480" s="14" t="s">
        <v>83</v>
      </c>
      <c r="AW480" s="14" t="s">
        <v>35</v>
      </c>
      <c r="AX480" s="14" t="s">
        <v>81</v>
      </c>
      <c r="AY480" s="244" t="s">
        <v>127</v>
      </c>
    </row>
    <row r="481" spans="1:65" s="2" customFormat="1" ht="16.5" customHeight="1">
      <c r="A481" s="39"/>
      <c r="B481" s="40"/>
      <c r="C481" s="256" t="s">
        <v>598</v>
      </c>
      <c r="D481" s="256" t="s">
        <v>315</v>
      </c>
      <c r="E481" s="257" t="s">
        <v>599</v>
      </c>
      <c r="F481" s="258" t="s">
        <v>600</v>
      </c>
      <c r="G481" s="259" t="s">
        <v>547</v>
      </c>
      <c r="H481" s="260">
        <v>1</v>
      </c>
      <c r="I481" s="261"/>
      <c r="J481" s="262">
        <f>ROUND(I481*H481,2)</f>
        <v>0</v>
      </c>
      <c r="K481" s="258" t="s">
        <v>133</v>
      </c>
      <c r="L481" s="263"/>
      <c r="M481" s="264" t="s">
        <v>19</v>
      </c>
      <c r="N481" s="265" t="s">
        <v>44</v>
      </c>
      <c r="O481" s="85"/>
      <c r="P481" s="214">
        <f>O481*H481</f>
        <v>0</v>
      </c>
      <c r="Q481" s="214">
        <v>0.00015</v>
      </c>
      <c r="R481" s="214">
        <f>Q481*H481</f>
        <v>0.00015</v>
      </c>
      <c r="S481" s="214">
        <v>0</v>
      </c>
      <c r="T481" s="215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16" t="s">
        <v>194</v>
      </c>
      <c r="AT481" s="216" t="s">
        <v>315</v>
      </c>
      <c r="AU481" s="216" t="s">
        <v>83</v>
      </c>
      <c r="AY481" s="18" t="s">
        <v>127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8" t="s">
        <v>81</v>
      </c>
      <c r="BK481" s="217">
        <f>ROUND(I481*H481,2)</f>
        <v>0</v>
      </c>
      <c r="BL481" s="18" t="s">
        <v>134</v>
      </c>
      <c r="BM481" s="216" t="s">
        <v>601</v>
      </c>
    </row>
    <row r="482" spans="1:51" s="13" customFormat="1" ht="12">
      <c r="A482" s="13"/>
      <c r="B482" s="223"/>
      <c r="C482" s="224"/>
      <c r="D482" s="225" t="s">
        <v>138</v>
      </c>
      <c r="E482" s="226" t="s">
        <v>19</v>
      </c>
      <c r="F482" s="227" t="s">
        <v>602</v>
      </c>
      <c r="G482" s="224"/>
      <c r="H482" s="226" t="s">
        <v>19</v>
      </c>
      <c r="I482" s="228"/>
      <c r="J482" s="224"/>
      <c r="K482" s="224"/>
      <c r="L482" s="229"/>
      <c r="M482" s="230"/>
      <c r="N482" s="231"/>
      <c r="O482" s="231"/>
      <c r="P482" s="231"/>
      <c r="Q482" s="231"/>
      <c r="R482" s="231"/>
      <c r="S482" s="231"/>
      <c r="T482" s="23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3" t="s">
        <v>138</v>
      </c>
      <c r="AU482" s="233" t="s">
        <v>83</v>
      </c>
      <c r="AV482" s="13" t="s">
        <v>81</v>
      </c>
      <c r="AW482" s="13" t="s">
        <v>35</v>
      </c>
      <c r="AX482" s="13" t="s">
        <v>73</v>
      </c>
      <c r="AY482" s="233" t="s">
        <v>127</v>
      </c>
    </row>
    <row r="483" spans="1:51" s="14" customFormat="1" ht="12">
      <c r="A483" s="14"/>
      <c r="B483" s="234"/>
      <c r="C483" s="235"/>
      <c r="D483" s="225" t="s">
        <v>138</v>
      </c>
      <c r="E483" s="236" t="s">
        <v>19</v>
      </c>
      <c r="F483" s="237" t="s">
        <v>81</v>
      </c>
      <c r="G483" s="235"/>
      <c r="H483" s="238">
        <v>1</v>
      </c>
      <c r="I483" s="239"/>
      <c r="J483" s="235"/>
      <c r="K483" s="235"/>
      <c r="L483" s="240"/>
      <c r="M483" s="241"/>
      <c r="N483" s="242"/>
      <c r="O483" s="242"/>
      <c r="P483" s="242"/>
      <c r="Q483" s="242"/>
      <c r="R483" s="242"/>
      <c r="S483" s="242"/>
      <c r="T483" s="24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4" t="s">
        <v>138</v>
      </c>
      <c r="AU483" s="244" t="s">
        <v>83</v>
      </c>
      <c r="AV483" s="14" t="s">
        <v>83</v>
      </c>
      <c r="AW483" s="14" t="s">
        <v>35</v>
      </c>
      <c r="AX483" s="14" t="s">
        <v>81</v>
      </c>
      <c r="AY483" s="244" t="s">
        <v>127</v>
      </c>
    </row>
    <row r="484" spans="1:65" s="2" customFormat="1" ht="24.15" customHeight="1">
      <c r="A484" s="39"/>
      <c r="B484" s="40"/>
      <c r="C484" s="205" t="s">
        <v>603</v>
      </c>
      <c r="D484" s="205" t="s">
        <v>129</v>
      </c>
      <c r="E484" s="206" t="s">
        <v>604</v>
      </c>
      <c r="F484" s="207" t="s">
        <v>605</v>
      </c>
      <c r="G484" s="208" t="s">
        <v>172</v>
      </c>
      <c r="H484" s="209">
        <v>3.3</v>
      </c>
      <c r="I484" s="210"/>
      <c r="J484" s="211">
        <f>ROUND(I484*H484,2)</f>
        <v>0</v>
      </c>
      <c r="K484" s="207" t="s">
        <v>133</v>
      </c>
      <c r="L484" s="45"/>
      <c r="M484" s="212" t="s">
        <v>19</v>
      </c>
      <c r="N484" s="213" t="s">
        <v>44</v>
      </c>
      <c r="O484" s="85"/>
      <c r="P484" s="214">
        <f>O484*H484</f>
        <v>0</v>
      </c>
      <c r="Q484" s="214">
        <v>0.11519</v>
      </c>
      <c r="R484" s="214">
        <f>Q484*H484</f>
        <v>0.380127</v>
      </c>
      <c r="S484" s="214">
        <v>0</v>
      </c>
      <c r="T484" s="215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16" t="s">
        <v>134</v>
      </c>
      <c r="AT484" s="216" t="s">
        <v>129</v>
      </c>
      <c r="AU484" s="216" t="s">
        <v>83</v>
      </c>
      <c r="AY484" s="18" t="s">
        <v>127</v>
      </c>
      <c r="BE484" s="217">
        <f>IF(N484="základní",J484,0)</f>
        <v>0</v>
      </c>
      <c r="BF484" s="217">
        <f>IF(N484="snížená",J484,0)</f>
        <v>0</v>
      </c>
      <c r="BG484" s="217">
        <f>IF(N484="zákl. přenesená",J484,0)</f>
        <v>0</v>
      </c>
      <c r="BH484" s="217">
        <f>IF(N484="sníž. přenesená",J484,0)</f>
        <v>0</v>
      </c>
      <c r="BI484" s="217">
        <f>IF(N484="nulová",J484,0)</f>
        <v>0</v>
      </c>
      <c r="BJ484" s="18" t="s">
        <v>81</v>
      </c>
      <c r="BK484" s="217">
        <f>ROUND(I484*H484,2)</f>
        <v>0</v>
      </c>
      <c r="BL484" s="18" t="s">
        <v>134</v>
      </c>
      <c r="BM484" s="216" t="s">
        <v>606</v>
      </c>
    </row>
    <row r="485" spans="1:47" s="2" customFormat="1" ht="12">
      <c r="A485" s="39"/>
      <c r="B485" s="40"/>
      <c r="C485" s="41"/>
      <c r="D485" s="218" t="s">
        <v>136</v>
      </c>
      <c r="E485" s="41"/>
      <c r="F485" s="219" t="s">
        <v>607</v>
      </c>
      <c r="G485" s="41"/>
      <c r="H485" s="41"/>
      <c r="I485" s="220"/>
      <c r="J485" s="41"/>
      <c r="K485" s="41"/>
      <c r="L485" s="45"/>
      <c r="M485" s="221"/>
      <c r="N485" s="222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136</v>
      </c>
      <c r="AU485" s="18" t="s">
        <v>83</v>
      </c>
    </row>
    <row r="486" spans="1:51" s="13" customFormat="1" ht="12">
      <c r="A486" s="13"/>
      <c r="B486" s="223"/>
      <c r="C486" s="224"/>
      <c r="D486" s="225" t="s">
        <v>138</v>
      </c>
      <c r="E486" s="226" t="s">
        <v>19</v>
      </c>
      <c r="F486" s="227" t="s">
        <v>608</v>
      </c>
      <c r="G486" s="224"/>
      <c r="H486" s="226" t="s">
        <v>19</v>
      </c>
      <c r="I486" s="228"/>
      <c r="J486" s="224"/>
      <c r="K486" s="224"/>
      <c r="L486" s="229"/>
      <c r="M486" s="230"/>
      <c r="N486" s="231"/>
      <c r="O486" s="231"/>
      <c r="P486" s="231"/>
      <c r="Q486" s="231"/>
      <c r="R486" s="231"/>
      <c r="S486" s="231"/>
      <c r="T486" s="23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3" t="s">
        <v>138</v>
      </c>
      <c r="AU486" s="233" t="s">
        <v>83</v>
      </c>
      <c r="AV486" s="13" t="s">
        <v>81</v>
      </c>
      <c r="AW486" s="13" t="s">
        <v>35</v>
      </c>
      <c r="AX486" s="13" t="s">
        <v>73</v>
      </c>
      <c r="AY486" s="233" t="s">
        <v>127</v>
      </c>
    </row>
    <row r="487" spans="1:51" s="13" customFormat="1" ht="12">
      <c r="A487" s="13"/>
      <c r="B487" s="223"/>
      <c r="C487" s="224"/>
      <c r="D487" s="225" t="s">
        <v>138</v>
      </c>
      <c r="E487" s="226" t="s">
        <v>19</v>
      </c>
      <c r="F487" s="227" t="s">
        <v>609</v>
      </c>
      <c r="G487" s="224"/>
      <c r="H487" s="226" t="s">
        <v>19</v>
      </c>
      <c r="I487" s="228"/>
      <c r="J487" s="224"/>
      <c r="K487" s="224"/>
      <c r="L487" s="229"/>
      <c r="M487" s="230"/>
      <c r="N487" s="231"/>
      <c r="O487" s="231"/>
      <c r="P487" s="231"/>
      <c r="Q487" s="231"/>
      <c r="R487" s="231"/>
      <c r="S487" s="231"/>
      <c r="T487" s="23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3" t="s">
        <v>138</v>
      </c>
      <c r="AU487" s="233" t="s">
        <v>83</v>
      </c>
      <c r="AV487" s="13" t="s">
        <v>81</v>
      </c>
      <c r="AW487" s="13" t="s">
        <v>35</v>
      </c>
      <c r="AX487" s="13" t="s">
        <v>73</v>
      </c>
      <c r="AY487" s="233" t="s">
        <v>127</v>
      </c>
    </row>
    <row r="488" spans="1:51" s="14" customFormat="1" ht="12">
      <c r="A488" s="14"/>
      <c r="B488" s="234"/>
      <c r="C488" s="235"/>
      <c r="D488" s="225" t="s">
        <v>138</v>
      </c>
      <c r="E488" s="236" t="s">
        <v>19</v>
      </c>
      <c r="F488" s="237" t="s">
        <v>610</v>
      </c>
      <c r="G488" s="235"/>
      <c r="H488" s="238">
        <v>3.3</v>
      </c>
      <c r="I488" s="239"/>
      <c r="J488" s="235"/>
      <c r="K488" s="235"/>
      <c r="L488" s="240"/>
      <c r="M488" s="241"/>
      <c r="N488" s="242"/>
      <c r="O488" s="242"/>
      <c r="P488" s="242"/>
      <c r="Q488" s="242"/>
      <c r="R488" s="242"/>
      <c r="S488" s="242"/>
      <c r="T488" s="243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4" t="s">
        <v>138</v>
      </c>
      <c r="AU488" s="244" t="s">
        <v>83</v>
      </c>
      <c r="AV488" s="14" t="s">
        <v>83</v>
      </c>
      <c r="AW488" s="14" t="s">
        <v>35</v>
      </c>
      <c r="AX488" s="14" t="s">
        <v>81</v>
      </c>
      <c r="AY488" s="244" t="s">
        <v>127</v>
      </c>
    </row>
    <row r="489" spans="1:65" s="2" customFormat="1" ht="24.15" customHeight="1">
      <c r="A489" s="39"/>
      <c r="B489" s="40"/>
      <c r="C489" s="205" t="s">
        <v>611</v>
      </c>
      <c r="D489" s="205" t="s">
        <v>129</v>
      </c>
      <c r="E489" s="206" t="s">
        <v>612</v>
      </c>
      <c r="F489" s="207" t="s">
        <v>613</v>
      </c>
      <c r="G489" s="208" t="s">
        <v>172</v>
      </c>
      <c r="H489" s="209">
        <v>62</v>
      </c>
      <c r="I489" s="210"/>
      <c r="J489" s="211">
        <f>ROUND(I489*H489,2)</f>
        <v>0</v>
      </c>
      <c r="K489" s="207" t="s">
        <v>133</v>
      </c>
      <c r="L489" s="45"/>
      <c r="M489" s="212" t="s">
        <v>19</v>
      </c>
      <c r="N489" s="213" t="s">
        <v>44</v>
      </c>
      <c r="O489" s="85"/>
      <c r="P489" s="214">
        <f>O489*H489</f>
        <v>0</v>
      </c>
      <c r="Q489" s="214">
        <v>0.1554</v>
      </c>
      <c r="R489" s="214">
        <f>Q489*H489</f>
        <v>9.6348</v>
      </c>
      <c r="S489" s="214">
        <v>0</v>
      </c>
      <c r="T489" s="215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16" t="s">
        <v>134</v>
      </c>
      <c r="AT489" s="216" t="s">
        <v>129</v>
      </c>
      <c r="AU489" s="216" t="s">
        <v>83</v>
      </c>
      <c r="AY489" s="18" t="s">
        <v>127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18" t="s">
        <v>81</v>
      </c>
      <c r="BK489" s="217">
        <f>ROUND(I489*H489,2)</f>
        <v>0</v>
      </c>
      <c r="BL489" s="18" t="s">
        <v>134</v>
      </c>
      <c r="BM489" s="216" t="s">
        <v>614</v>
      </c>
    </row>
    <row r="490" spans="1:47" s="2" customFormat="1" ht="12">
      <c r="A490" s="39"/>
      <c r="B490" s="40"/>
      <c r="C490" s="41"/>
      <c r="D490" s="218" t="s">
        <v>136</v>
      </c>
      <c r="E490" s="41"/>
      <c r="F490" s="219" t="s">
        <v>615</v>
      </c>
      <c r="G490" s="41"/>
      <c r="H490" s="41"/>
      <c r="I490" s="220"/>
      <c r="J490" s="41"/>
      <c r="K490" s="41"/>
      <c r="L490" s="45"/>
      <c r="M490" s="221"/>
      <c r="N490" s="222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136</v>
      </c>
      <c r="AU490" s="18" t="s">
        <v>83</v>
      </c>
    </row>
    <row r="491" spans="1:51" s="13" customFormat="1" ht="12">
      <c r="A491" s="13"/>
      <c r="B491" s="223"/>
      <c r="C491" s="224"/>
      <c r="D491" s="225" t="s">
        <v>138</v>
      </c>
      <c r="E491" s="226" t="s">
        <v>19</v>
      </c>
      <c r="F491" s="227" t="s">
        <v>608</v>
      </c>
      <c r="G491" s="224"/>
      <c r="H491" s="226" t="s">
        <v>19</v>
      </c>
      <c r="I491" s="228"/>
      <c r="J491" s="224"/>
      <c r="K491" s="224"/>
      <c r="L491" s="229"/>
      <c r="M491" s="230"/>
      <c r="N491" s="231"/>
      <c r="O491" s="231"/>
      <c r="P491" s="231"/>
      <c r="Q491" s="231"/>
      <c r="R491" s="231"/>
      <c r="S491" s="231"/>
      <c r="T491" s="23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3" t="s">
        <v>138</v>
      </c>
      <c r="AU491" s="233" t="s">
        <v>83</v>
      </c>
      <c r="AV491" s="13" t="s">
        <v>81</v>
      </c>
      <c r="AW491" s="13" t="s">
        <v>35</v>
      </c>
      <c r="AX491" s="13" t="s">
        <v>73</v>
      </c>
      <c r="AY491" s="233" t="s">
        <v>127</v>
      </c>
    </row>
    <row r="492" spans="1:51" s="13" customFormat="1" ht="12">
      <c r="A492" s="13"/>
      <c r="B492" s="223"/>
      <c r="C492" s="224"/>
      <c r="D492" s="225" t="s">
        <v>138</v>
      </c>
      <c r="E492" s="226" t="s">
        <v>19</v>
      </c>
      <c r="F492" s="227" t="s">
        <v>616</v>
      </c>
      <c r="G492" s="224"/>
      <c r="H492" s="226" t="s">
        <v>19</v>
      </c>
      <c r="I492" s="228"/>
      <c r="J492" s="224"/>
      <c r="K492" s="224"/>
      <c r="L492" s="229"/>
      <c r="M492" s="230"/>
      <c r="N492" s="231"/>
      <c r="O492" s="231"/>
      <c r="P492" s="231"/>
      <c r="Q492" s="231"/>
      <c r="R492" s="231"/>
      <c r="S492" s="231"/>
      <c r="T492" s="23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3" t="s">
        <v>138</v>
      </c>
      <c r="AU492" s="233" t="s">
        <v>83</v>
      </c>
      <c r="AV492" s="13" t="s">
        <v>81</v>
      </c>
      <c r="AW492" s="13" t="s">
        <v>35</v>
      </c>
      <c r="AX492" s="13" t="s">
        <v>73</v>
      </c>
      <c r="AY492" s="233" t="s">
        <v>127</v>
      </c>
    </row>
    <row r="493" spans="1:51" s="14" customFormat="1" ht="12">
      <c r="A493" s="14"/>
      <c r="B493" s="234"/>
      <c r="C493" s="235"/>
      <c r="D493" s="225" t="s">
        <v>138</v>
      </c>
      <c r="E493" s="236" t="s">
        <v>19</v>
      </c>
      <c r="F493" s="237" t="s">
        <v>434</v>
      </c>
      <c r="G493" s="235"/>
      <c r="H493" s="238">
        <v>42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4" t="s">
        <v>138</v>
      </c>
      <c r="AU493" s="244" t="s">
        <v>83</v>
      </c>
      <c r="AV493" s="14" t="s">
        <v>83</v>
      </c>
      <c r="AW493" s="14" t="s">
        <v>35</v>
      </c>
      <c r="AX493" s="14" t="s">
        <v>73</v>
      </c>
      <c r="AY493" s="244" t="s">
        <v>127</v>
      </c>
    </row>
    <row r="494" spans="1:51" s="13" customFormat="1" ht="12">
      <c r="A494" s="13"/>
      <c r="B494" s="223"/>
      <c r="C494" s="224"/>
      <c r="D494" s="225" t="s">
        <v>138</v>
      </c>
      <c r="E494" s="226" t="s">
        <v>19</v>
      </c>
      <c r="F494" s="227" t="s">
        <v>617</v>
      </c>
      <c r="G494" s="224"/>
      <c r="H494" s="226" t="s">
        <v>19</v>
      </c>
      <c r="I494" s="228"/>
      <c r="J494" s="224"/>
      <c r="K494" s="224"/>
      <c r="L494" s="229"/>
      <c r="M494" s="230"/>
      <c r="N494" s="231"/>
      <c r="O494" s="231"/>
      <c r="P494" s="231"/>
      <c r="Q494" s="231"/>
      <c r="R494" s="231"/>
      <c r="S494" s="231"/>
      <c r="T494" s="23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3" t="s">
        <v>138</v>
      </c>
      <c r="AU494" s="233" t="s">
        <v>83</v>
      </c>
      <c r="AV494" s="13" t="s">
        <v>81</v>
      </c>
      <c r="AW494" s="13" t="s">
        <v>35</v>
      </c>
      <c r="AX494" s="13" t="s">
        <v>73</v>
      </c>
      <c r="AY494" s="233" t="s">
        <v>127</v>
      </c>
    </row>
    <row r="495" spans="1:51" s="14" customFormat="1" ht="12">
      <c r="A495" s="14"/>
      <c r="B495" s="234"/>
      <c r="C495" s="235"/>
      <c r="D495" s="225" t="s">
        <v>138</v>
      </c>
      <c r="E495" s="236" t="s">
        <v>19</v>
      </c>
      <c r="F495" s="237" t="s">
        <v>293</v>
      </c>
      <c r="G495" s="235"/>
      <c r="H495" s="238">
        <v>20</v>
      </c>
      <c r="I495" s="239"/>
      <c r="J495" s="235"/>
      <c r="K495" s="235"/>
      <c r="L495" s="240"/>
      <c r="M495" s="241"/>
      <c r="N495" s="242"/>
      <c r="O495" s="242"/>
      <c r="P495" s="242"/>
      <c r="Q495" s="242"/>
      <c r="R495" s="242"/>
      <c r="S495" s="242"/>
      <c r="T495" s="243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4" t="s">
        <v>138</v>
      </c>
      <c r="AU495" s="244" t="s">
        <v>83</v>
      </c>
      <c r="AV495" s="14" t="s">
        <v>83</v>
      </c>
      <c r="AW495" s="14" t="s">
        <v>35</v>
      </c>
      <c r="AX495" s="14" t="s">
        <v>73</v>
      </c>
      <c r="AY495" s="244" t="s">
        <v>127</v>
      </c>
    </row>
    <row r="496" spans="1:51" s="15" customFormat="1" ht="12">
      <c r="A496" s="15"/>
      <c r="B496" s="245"/>
      <c r="C496" s="246"/>
      <c r="D496" s="225" t="s">
        <v>138</v>
      </c>
      <c r="E496" s="247" t="s">
        <v>19</v>
      </c>
      <c r="F496" s="248" t="s">
        <v>154</v>
      </c>
      <c r="G496" s="246"/>
      <c r="H496" s="249">
        <v>62</v>
      </c>
      <c r="I496" s="250"/>
      <c r="J496" s="246"/>
      <c r="K496" s="246"/>
      <c r="L496" s="251"/>
      <c r="M496" s="252"/>
      <c r="N496" s="253"/>
      <c r="O496" s="253"/>
      <c r="P496" s="253"/>
      <c r="Q496" s="253"/>
      <c r="R496" s="253"/>
      <c r="S496" s="253"/>
      <c r="T496" s="254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55" t="s">
        <v>138</v>
      </c>
      <c r="AU496" s="255" t="s">
        <v>83</v>
      </c>
      <c r="AV496" s="15" t="s">
        <v>134</v>
      </c>
      <c r="AW496" s="15" t="s">
        <v>35</v>
      </c>
      <c r="AX496" s="15" t="s">
        <v>81</v>
      </c>
      <c r="AY496" s="255" t="s">
        <v>127</v>
      </c>
    </row>
    <row r="497" spans="1:65" s="2" customFormat="1" ht="16.5" customHeight="1">
      <c r="A497" s="39"/>
      <c r="B497" s="40"/>
      <c r="C497" s="256" t="s">
        <v>363</v>
      </c>
      <c r="D497" s="256" t="s">
        <v>315</v>
      </c>
      <c r="E497" s="257" t="s">
        <v>618</v>
      </c>
      <c r="F497" s="258" t="s">
        <v>619</v>
      </c>
      <c r="G497" s="259" t="s">
        <v>172</v>
      </c>
      <c r="H497" s="260">
        <v>42</v>
      </c>
      <c r="I497" s="261"/>
      <c r="J497" s="262">
        <f>ROUND(I497*H497,2)</f>
        <v>0</v>
      </c>
      <c r="K497" s="258" t="s">
        <v>133</v>
      </c>
      <c r="L497" s="263"/>
      <c r="M497" s="264" t="s">
        <v>19</v>
      </c>
      <c r="N497" s="265" t="s">
        <v>44</v>
      </c>
      <c r="O497" s="85"/>
      <c r="P497" s="214">
        <f>O497*H497</f>
        <v>0</v>
      </c>
      <c r="Q497" s="214">
        <v>0.102</v>
      </c>
      <c r="R497" s="214">
        <f>Q497*H497</f>
        <v>4.284</v>
      </c>
      <c r="S497" s="214">
        <v>0</v>
      </c>
      <c r="T497" s="215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6" t="s">
        <v>194</v>
      </c>
      <c r="AT497" s="216" t="s">
        <v>315</v>
      </c>
      <c r="AU497" s="216" t="s">
        <v>83</v>
      </c>
      <c r="AY497" s="18" t="s">
        <v>127</v>
      </c>
      <c r="BE497" s="217">
        <f>IF(N497="základní",J497,0)</f>
        <v>0</v>
      </c>
      <c r="BF497" s="217">
        <f>IF(N497="snížená",J497,0)</f>
        <v>0</v>
      </c>
      <c r="BG497" s="217">
        <f>IF(N497="zákl. přenesená",J497,0)</f>
        <v>0</v>
      </c>
      <c r="BH497" s="217">
        <f>IF(N497="sníž. přenesená",J497,0)</f>
        <v>0</v>
      </c>
      <c r="BI497" s="217">
        <f>IF(N497="nulová",J497,0)</f>
        <v>0</v>
      </c>
      <c r="BJ497" s="18" t="s">
        <v>81</v>
      </c>
      <c r="BK497" s="217">
        <f>ROUND(I497*H497,2)</f>
        <v>0</v>
      </c>
      <c r="BL497" s="18" t="s">
        <v>134</v>
      </c>
      <c r="BM497" s="216" t="s">
        <v>620</v>
      </c>
    </row>
    <row r="498" spans="1:65" s="2" customFormat="1" ht="16.5" customHeight="1">
      <c r="A498" s="39"/>
      <c r="B498" s="40"/>
      <c r="C498" s="256" t="s">
        <v>621</v>
      </c>
      <c r="D498" s="256" t="s">
        <v>315</v>
      </c>
      <c r="E498" s="257" t="s">
        <v>622</v>
      </c>
      <c r="F498" s="258" t="s">
        <v>623</v>
      </c>
      <c r="G498" s="259" t="s">
        <v>172</v>
      </c>
      <c r="H498" s="260">
        <v>3.3</v>
      </c>
      <c r="I498" s="261"/>
      <c r="J498" s="262">
        <f>ROUND(I498*H498,2)</f>
        <v>0</v>
      </c>
      <c r="K498" s="258" t="s">
        <v>133</v>
      </c>
      <c r="L498" s="263"/>
      <c r="M498" s="264" t="s">
        <v>19</v>
      </c>
      <c r="N498" s="265" t="s">
        <v>44</v>
      </c>
      <c r="O498" s="85"/>
      <c r="P498" s="214">
        <f>O498*H498</f>
        <v>0</v>
      </c>
      <c r="Q498" s="214">
        <v>0.0483</v>
      </c>
      <c r="R498" s="214">
        <f>Q498*H498</f>
        <v>0.15939</v>
      </c>
      <c r="S498" s="214">
        <v>0</v>
      </c>
      <c r="T498" s="215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6" t="s">
        <v>194</v>
      </c>
      <c r="AT498" s="216" t="s">
        <v>315</v>
      </c>
      <c r="AU498" s="216" t="s">
        <v>83</v>
      </c>
      <c r="AY498" s="18" t="s">
        <v>127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8" t="s">
        <v>81</v>
      </c>
      <c r="BK498" s="217">
        <f>ROUND(I498*H498,2)</f>
        <v>0</v>
      </c>
      <c r="BL498" s="18" t="s">
        <v>134</v>
      </c>
      <c r="BM498" s="216" t="s">
        <v>624</v>
      </c>
    </row>
    <row r="499" spans="1:51" s="14" customFormat="1" ht="12">
      <c r="A499" s="14"/>
      <c r="B499" s="234"/>
      <c r="C499" s="235"/>
      <c r="D499" s="225" t="s">
        <v>138</v>
      </c>
      <c r="E499" s="236" t="s">
        <v>19</v>
      </c>
      <c r="F499" s="237" t="s">
        <v>625</v>
      </c>
      <c r="G499" s="235"/>
      <c r="H499" s="238">
        <v>3.3</v>
      </c>
      <c r="I499" s="239"/>
      <c r="J499" s="235"/>
      <c r="K499" s="235"/>
      <c r="L499" s="240"/>
      <c r="M499" s="241"/>
      <c r="N499" s="242"/>
      <c r="O499" s="242"/>
      <c r="P499" s="242"/>
      <c r="Q499" s="242"/>
      <c r="R499" s="242"/>
      <c r="S499" s="242"/>
      <c r="T499" s="243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4" t="s">
        <v>138</v>
      </c>
      <c r="AU499" s="244" t="s">
        <v>83</v>
      </c>
      <c r="AV499" s="14" t="s">
        <v>83</v>
      </c>
      <c r="AW499" s="14" t="s">
        <v>35</v>
      </c>
      <c r="AX499" s="14" t="s">
        <v>81</v>
      </c>
      <c r="AY499" s="244" t="s">
        <v>127</v>
      </c>
    </row>
    <row r="500" spans="1:65" s="2" customFormat="1" ht="16.5" customHeight="1">
      <c r="A500" s="39"/>
      <c r="B500" s="40"/>
      <c r="C500" s="256" t="s">
        <v>626</v>
      </c>
      <c r="D500" s="256" t="s">
        <v>315</v>
      </c>
      <c r="E500" s="257" t="s">
        <v>627</v>
      </c>
      <c r="F500" s="258" t="s">
        <v>628</v>
      </c>
      <c r="G500" s="259" t="s">
        <v>172</v>
      </c>
      <c r="H500" s="260">
        <v>20</v>
      </c>
      <c r="I500" s="261"/>
      <c r="J500" s="262">
        <f>ROUND(I500*H500,2)</f>
        <v>0</v>
      </c>
      <c r="K500" s="258" t="s">
        <v>133</v>
      </c>
      <c r="L500" s="263"/>
      <c r="M500" s="264" t="s">
        <v>19</v>
      </c>
      <c r="N500" s="265" t="s">
        <v>44</v>
      </c>
      <c r="O500" s="85"/>
      <c r="P500" s="214">
        <f>O500*H500</f>
        <v>0</v>
      </c>
      <c r="Q500" s="214">
        <v>0.06567</v>
      </c>
      <c r="R500" s="214">
        <f>Q500*H500</f>
        <v>1.3134000000000001</v>
      </c>
      <c r="S500" s="214">
        <v>0</v>
      </c>
      <c r="T500" s="215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16" t="s">
        <v>194</v>
      </c>
      <c r="AT500" s="216" t="s">
        <v>315</v>
      </c>
      <c r="AU500" s="216" t="s">
        <v>83</v>
      </c>
      <c r="AY500" s="18" t="s">
        <v>127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18" t="s">
        <v>81</v>
      </c>
      <c r="BK500" s="217">
        <f>ROUND(I500*H500,2)</f>
        <v>0</v>
      </c>
      <c r="BL500" s="18" t="s">
        <v>134</v>
      </c>
      <c r="BM500" s="216" t="s">
        <v>629</v>
      </c>
    </row>
    <row r="501" spans="1:51" s="14" customFormat="1" ht="12">
      <c r="A501" s="14"/>
      <c r="B501" s="234"/>
      <c r="C501" s="235"/>
      <c r="D501" s="225" t="s">
        <v>138</v>
      </c>
      <c r="E501" s="236" t="s">
        <v>19</v>
      </c>
      <c r="F501" s="237" t="s">
        <v>630</v>
      </c>
      <c r="G501" s="235"/>
      <c r="H501" s="238">
        <v>20</v>
      </c>
      <c r="I501" s="239"/>
      <c r="J501" s="235"/>
      <c r="K501" s="235"/>
      <c r="L501" s="240"/>
      <c r="M501" s="241"/>
      <c r="N501" s="242"/>
      <c r="O501" s="242"/>
      <c r="P501" s="242"/>
      <c r="Q501" s="242"/>
      <c r="R501" s="242"/>
      <c r="S501" s="242"/>
      <c r="T501" s="24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4" t="s">
        <v>138</v>
      </c>
      <c r="AU501" s="244" t="s">
        <v>83</v>
      </c>
      <c r="AV501" s="14" t="s">
        <v>83</v>
      </c>
      <c r="AW501" s="14" t="s">
        <v>35</v>
      </c>
      <c r="AX501" s="14" t="s">
        <v>81</v>
      </c>
      <c r="AY501" s="244" t="s">
        <v>127</v>
      </c>
    </row>
    <row r="502" spans="1:65" s="2" customFormat="1" ht="33" customHeight="1">
      <c r="A502" s="39"/>
      <c r="B502" s="40"/>
      <c r="C502" s="205" t="s">
        <v>631</v>
      </c>
      <c r="D502" s="205" t="s">
        <v>129</v>
      </c>
      <c r="E502" s="206" t="s">
        <v>632</v>
      </c>
      <c r="F502" s="207" t="s">
        <v>633</v>
      </c>
      <c r="G502" s="208" t="s">
        <v>172</v>
      </c>
      <c r="H502" s="209">
        <v>7</v>
      </c>
      <c r="I502" s="210"/>
      <c r="J502" s="211">
        <f>ROUND(I502*H502,2)</f>
        <v>0</v>
      </c>
      <c r="K502" s="207" t="s">
        <v>133</v>
      </c>
      <c r="L502" s="45"/>
      <c r="M502" s="212" t="s">
        <v>19</v>
      </c>
      <c r="N502" s="213" t="s">
        <v>44</v>
      </c>
      <c r="O502" s="85"/>
      <c r="P502" s="214">
        <f>O502*H502</f>
        <v>0</v>
      </c>
      <c r="Q502" s="214">
        <v>0.11808</v>
      </c>
      <c r="R502" s="214">
        <f>Q502*H502</f>
        <v>0.8265600000000001</v>
      </c>
      <c r="S502" s="214">
        <v>0</v>
      </c>
      <c r="T502" s="215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16" t="s">
        <v>134</v>
      </c>
      <c r="AT502" s="216" t="s">
        <v>129</v>
      </c>
      <c r="AU502" s="216" t="s">
        <v>83</v>
      </c>
      <c r="AY502" s="18" t="s">
        <v>127</v>
      </c>
      <c r="BE502" s="217">
        <f>IF(N502="základní",J502,0)</f>
        <v>0</v>
      </c>
      <c r="BF502" s="217">
        <f>IF(N502="snížená",J502,0)</f>
        <v>0</v>
      </c>
      <c r="BG502" s="217">
        <f>IF(N502="zákl. přenesená",J502,0)</f>
        <v>0</v>
      </c>
      <c r="BH502" s="217">
        <f>IF(N502="sníž. přenesená",J502,0)</f>
        <v>0</v>
      </c>
      <c r="BI502" s="217">
        <f>IF(N502="nulová",J502,0)</f>
        <v>0</v>
      </c>
      <c r="BJ502" s="18" t="s">
        <v>81</v>
      </c>
      <c r="BK502" s="217">
        <f>ROUND(I502*H502,2)</f>
        <v>0</v>
      </c>
      <c r="BL502" s="18" t="s">
        <v>134</v>
      </c>
      <c r="BM502" s="216" t="s">
        <v>634</v>
      </c>
    </row>
    <row r="503" spans="1:47" s="2" customFormat="1" ht="12">
      <c r="A503" s="39"/>
      <c r="B503" s="40"/>
      <c r="C503" s="41"/>
      <c r="D503" s="218" t="s">
        <v>136</v>
      </c>
      <c r="E503" s="41"/>
      <c r="F503" s="219" t="s">
        <v>635</v>
      </c>
      <c r="G503" s="41"/>
      <c r="H503" s="41"/>
      <c r="I503" s="220"/>
      <c r="J503" s="41"/>
      <c r="K503" s="41"/>
      <c r="L503" s="45"/>
      <c r="M503" s="221"/>
      <c r="N503" s="222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136</v>
      </c>
      <c r="AU503" s="18" t="s">
        <v>83</v>
      </c>
    </row>
    <row r="504" spans="1:51" s="13" customFormat="1" ht="12">
      <c r="A504" s="13"/>
      <c r="B504" s="223"/>
      <c r="C504" s="224"/>
      <c r="D504" s="225" t="s">
        <v>138</v>
      </c>
      <c r="E504" s="226" t="s">
        <v>19</v>
      </c>
      <c r="F504" s="227" t="s">
        <v>230</v>
      </c>
      <c r="G504" s="224"/>
      <c r="H504" s="226" t="s">
        <v>19</v>
      </c>
      <c r="I504" s="228"/>
      <c r="J504" s="224"/>
      <c r="K504" s="224"/>
      <c r="L504" s="229"/>
      <c r="M504" s="230"/>
      <c r="N504" s="231"/>
      <c r="O504" s="231"/>
      <c r="P504" s="231"/>
      <c r="Q504" s="231"/>
      <c r="R504" s="231"/>
      <c r="S504" s="231"/>
      <c r="T504" s="23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3" t="s">
        <v>138</v>
      </c>
      <c r="AU504" s="233" t="s">
        <v>83</v>
      </c>
      <c r="AV504" s="13" t="s">
        <v>81</v>
      </c>
      <c r="AW504" s="13" t="s">
        <v>35</v>
      </c>
      <c r="AX504" s="13" t="s">
        <v>73</v>
      </c>
      <c r="AY504" s="233" t="s">
        <v>127</v>
      </c>
    </row>
    <row r="505" spans="1:51" s="13" customFormat="1" ht="12">
      <c r="A505" s="13"/>
      <c r="B505" s="223"/>
      <c r="C505" s="224"/>
      <c r="D505" s="225" t="s">
        <v>138</v>
      </c>
      <c r="E505" s="226" t="s">
        <v>19</v>
      </c>
      <c r="F505" s="227" t="s">
        <v>636</v>
      </c>
      <c r="G505" s="224"/>
      <c r="H505" s="226" t="s">
        <v>19</v>
      </c>
      <c r="I505" s="228"/>
      <c r="J505" s="224"/>
      <c r="K505" s="224"/>
      <c r="L505" s="229"/>
      <c r="M505" s="230"/>
      <c r="N505" s="231"/>
      <c r="O505" s="231"/>
      <c r="P505" s="231"/>
      <c r="Q505" s="231"/>
      <c r="R505" s="231"/>
      <c r="S505" s="231"/>
      <c r="T505" s="23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3" t="s">
        <v>138</v>
      </c>
      <c r="AU505" s="233" t="s">
        <v>83</v>
      </c>
      <c r="AV505" s="13" t="s">
        <v>81</v>
      </c>
      <c r="AW505" s="13" t="s">
        <v>35</v>
      </c>
      <c r="AX505" s="13" t="s">
        <v>73</v>
      </c>
      <c r="AY505" s="233" t="s">
        <v>127</v>
      </c>
    </row>
    <row r="506" spans="1:51" s="13" customFormat="1" ht="12">
      <c r="A506" s="13"/>
      <c r="B506" s="223"/>
      <c r="C506" s="224"/>
      <c r="D506" s="225" t="s">
        <v>138</v>
      </c>
      <c r="E506" s="226" t="s">
        <v>19</v>
      </c>
      <c r="F506" s="227" t="s">
        <v>637</v>
      </c>
      <c r="G506" s="224"/>
      <c r="H506" s="226" t="s">
        <v>19</v>
      </c>
      <c r="I506" s="228"/>
      <c r="J506" s="224"/>
      <c r="K506" s="224"/>
      <c r="L506" s="229"/>
      <c r="M506" s="230"/>
      <c r="N506" s="231"/>
      <c r="O506" s="231"/>
      <c r="P506" s="231"/>
      <c r="Q506" s="231"/>
      <c r="R506" s="231"/>
      <c r="S506" s="231"/>
      <c r="T506" s="23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3" t="s">
        <v>138</v>
      </c>
      <c r="AU506" s="233" t="s">
        <v>83</v>
      </c>
      <c r="AV506" s="13" t="s">
        <v>81</v>
      </c>
      <c r="AW506" s="13" t="s">
        <v>35</v>
      </c>
      <c r="AX506" s="13" t="s">
        <v>73</v>
      </c>
      <c r="AY506" s="233" t="s">
        <v>127</v>
      </c>
    </row>
    <row r="507" spans="1:51" s="14" customFormat="1" ht="12">
      <c r="A507" s="14"/>
      <c r="B507" s="234"/>
      <c r="C507" s="235"/>
      <c r="D507" s="225" t="s">
        <v>138</v>
      </c>
      <c r="E507" s="236" t="s">
        <v>19</v>
      </c>
      <c r="F507" s="237" t="s">
        <v>186</v>
      </c>
      <c r="G507" s="235"/>
      <c r="H507" s="238">
        <v>7</v>
      </c>
      <c r="I507" s="239"/>
      <c r="J507" s="235"/>
      <c r="K507" s="235"/>
      <c r="L507" s="240"/>
      <c r="M507" s="241"/>
      <c r="N507" s="242"/>
      <c r="O507" s="242"/>
      <c r="P507" s="242"/>
      <c r="Q507" s="242"/>
      <c r="R507" s="242"/>
      <c r="S507" s="242"/>
      <c r="T507" s="243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4" t="s">
        <v>138</v>
      </c>
      <c r="AU507" s="244" t="s">
        <v>83</v>
      </c>
      <c r="AV507" s="14" t="s">
        <v>83</v>
      </c>
      <c r="AW507" s="14" t="s">
        <v>35</v>
      </c>
      <c r="AX507" s="14" t="s">
        <v>81</v>
      </c>
      <c r="AY507" s="244" t="s">
        <v>127</v>
      </c>
    </row>
    <row r="508" spans="1:65" s="2" customFormat="1" ht="16.5" customHeight="1">
      <c r="A508" s="39"/>
      <c r="B508" s="40"/>
      <c r="C508" s="256" t="s">
        <v>638</v>
      </c>
      <c r="D508" s="256" t="s">
        <v>315</v>
      </c>
      <c r="E508" s="257" t="s">
        <v>639</v>
      </c>
      <c r="F508" s="258" t="s">
        <v>640</v>
      </c>
      <c r="G508" s="259" t="s">
        <v>172</v>
      </c>
      <c r="H508" s="260">
        <v>7</v>
      </c>
      <c r="I508" s="261"/>
      <c r="J508" s="262">
        <f>ROUND(I508*H508,2)</f>
        <v>0</v>
      </c>
      <c r="K508" s="258" t="s">
        <v>133</v>
      </c>
      <c r="L508" s="263"/>
      <c r="M508" s="264" t="s">
        <v>19</v>
      </c>
      <c r="N508" s="265" t="s">
        <v>44</v>
      </c>
      <c r="O508" s="85"/>
      <c r="P508" s="214">
        <f>O508*H508</f>
        <v>0</v>
      </c>
      <c r="Q508" s="214">
        <v>0.097</v>
      </c>
      <c r="R508" s="214">
        <f>Q508*H508</f>
        <v>0.679</v>
      </c>
      <c r="S508" s="214">
        <v>0</v>
      </c>
      <c r="T508" s="215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16" t="s">
        <v>194</v>
      </c>
      <c r="AT508" s="216" t="s">
        <v>315</v>
      </c>
      <c r="AU508" s="216" t="s">
        <v>83</v>
      </c>
      <c r="AY508" s="18" t="s">
        <v>127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18" t="s">
        <v>81</v>
      </c>
      <c r="BK508" s="217">
        <f>ROUND(I508*H508,2)</f>
        <v>0</v>
      </c>
      <c r="BL508" s="18" t="s">
        <v>134</v>
      </c>
      <c r="BM508" s="216" t="s">
        <v>641</v>
      </c>
    </row>
    <row r="509" spans="1:51" s="13" customFormat="1" ht="12">
      <c r="A509" s="13"/>
      <c r="B509" s="223"/>
      <c r="C509" s="224"/>
      <c r="D509" s="225" t="s">
        <v>138</v>
      </c>
      <c r="E509" s="226" t="s">
        <v>19</v>
      </c>
      <c r="F509" s="227" t="s">
        <v>230</v>
      </c>
      <c r="G509" s="224"/>
      <c r="H509" s="226" t="s">
        <v>19</v>
      </c>
      <c r="I509" s="228"/>
      <c r="J509" s="224"/>
      <c r="K509" s="224"/>
      <c r="L509" s="229"/>
      <c r="M509" s="230"/>
      <c r="N509" s="231"/>
      <c r="O509" s="231"/>
      <c r="P509" s="231"/>
      <c r="Q509" s="231"/>
      <c r="R509" s="231"/>
      <c r="S509" s="231"/>
      <c r="T509" s="23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3" t="s">
        <v>138</v>
      </c>
      <c r="AU509" s="233" t="s">
        <v>83</v>
      </c>
      <c r="AV509" s="13" t="s">
        <v>81</v>
      </c>
      <c r="AW509" s="13" t="s">
        <v>35</v>
      </c>
      <c r="AX509" s="13" t="s">
        <v>73</v>
      </c>
      <c r="AY509" s="233" t="s">
        <v>127</v>
      </c>
    </row>
    <row r="510" spans="1:51" s="13" customFormat="1" ht="12">
      <c r="A510" s="13"/>
      <c r="B510" s="223"/>
      <c r="C510" s="224"/>
      <c r="D510" s="225" t="s">
        <v>138</v>
      </c>
      <c r="E510" s="226" t="s">
        <v>19</v>
      </c>
      <c r="F510" s="227" t="s">
        <v>642</v>
      </c>
      <c r="G510" s="224"/>
      <c r="H510" s="226" t="s">
        <v>19</v>
      </c>
      <c r="I510" s="228"/>
      <c r="J510" s="224"/>
      <c r="K510" s="224"/>
      <c r="L510" s="229"/>
      <c r="M510" s="230"/>
      <c r="N510" s="231"/>
      <c r="O510" s="231"/>
      <c r="P510" s="231"/>
      <c r="Q510" s="231"/>
      <c r="R510" s="231"/>
      <c r="S510" s="231"/>
      <c r="T510" s="23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3" t="s">
        <v>138</v>
      </c>
      <c r="AU510" s="233" t="s">
        <v>83</v>
      </c>
      <c r="AV510" s="13" t="s">
        <v>81</v>
      </c>
      <c r="AW510" s="13" t="s">
        <v>35</v>
      </c>
      <c r="AX510" s="13" t="s">
        <v>73</v>
      </c>
      <c r="AY510" s="233" t="s">
        <v>127</v>
      </c>
    </row>
    <row r="511" spans="1:51" s="13" customFormat="1" ht="12">
      <c r="A511" s="13"/>
      <c r="B511" s="223"/>
      <c r="C511" s="224"/>
      <c r="D511" s="225" t="s">
        <v>138</v>
      </c>
      <c r="E511" s="226" t="s">
        <v>19</v>
      </c>
      <c r="F511" s="227" t="s">
        <v>637</v>
      </c>
      <c r="G511" s="224"/>
      <c r="H511" s="226" t="s">
        <v>19</v>
      </c>
      <c r="I511" s="228"/>
      <c r="J511" s="224"/>
      <c r="K511" s="224"/>
      <c r="L511" s="229"/>
      <c r="M511" s="230"/>
      <c r="N511" s="231"/>
      <c r="O511" s="231"/>
      <c r="P511" s="231"/>
      <c r="Q511" s="231"/>
      <c r="R511" s="231"/>
      <c r="S511" s="231"/>
      <c r="T511" s="23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3" t="s">
        <v>138</v>
      </c>
      <c r="AU511" s="233" t="s">
        <v>83</v>
      </c>
      <c r="AV511" s="13" t="s">
        <v>81</v>
      </c>
      <c r="AW511" s="13" t="s">
        <v>35</v>
      </c>
      <c r="AX511" s="13" t="s">
        <v>73</v>
      </c>
      <c r="AY511" s="233" t="s">
        <v>127</v>
      </c>
    </row>
    <row r="512" spans="1:51" s="14" customFormat="1" ht="12">
      <c r="A512" s="14"/>
      <c r="B512" s="234"/>
      <c r="C512" s="235"/>
      <c r="D512" s="225" t="s">
        <v>138</v>
      </c>
      <c r="E512" s="236" t="s">
        <v>19</v>
      </c>
      <c r="F512" s="237" t="s">
        <v>186</v>
      </c>
      <c r="G512" s="235"/>
      <c r="H512" s="238">
        <v>7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4" t="s">
        <v>138</v>
      </c>
      <c r="AU512" s="244" t="s">
        <v>83</v>
      </c>
      <c r="AV512" s="14" t="s">
        <v>83</v>
      </c>
      <c r="AW512" s="14" t="s">
        <v>35</v>
      </c>
      <c r="AX512" s="14" t="s">
        <v>81</v>
      </c>
      <c r="AY512" s="244" t="s">
        <v>127</v>
      </c>
    </row>
    <row r="513" spans="1:65" s="2" customFormat="1" ht="16.5" customHeight="1">
      <c r="A513" s="39"/>
      <c r="B513" s="40"/>
      <c r="C513" s="256" t="s">
        <v>643</v>
      </c>
      <c r="D513" s="256" t="s">
        <v>315</v>
      </c>
      <c r="E513" s="257" t="s">
        <v>644</v>
      </c>
      <c r="F513" s="258" t="s">
        <v>645</v>
      </c>
      <c r="G513" s="259" t="s">
        <v>547</v>
      </c>
      <c r="H513" s="260">
        <v>14</v>
      </c>
      <c r="I513" s="261"/>
      <c r="J513" s="262">
        <f>ROUND(I513*H513,2)</f>
        <v>0</v>
      </c>
      <c r="K513" s="258" t="s">
        <v>133</v>
      </c>
      <c r="L513" s="263"/>
      <c r="M513" s="264" t="s">
        <v>19</v>
      </c>
      <c r="N513" s="265" t="s">
        <v>44</v>
      </c>
      <c r="O513" s="85"/>
      <c r="P513" s="214">
        <f>O513*H513</f>
        <v>0</v>
      </c>
      <c r="Q513" s="214">
        <v>0.016</v>
      </c>
      <c r="R513" s="214">
        <f>Q513*H513</f>
        <v>0.224</v>
      </c>
      <c r="S513" s="214">
        <v>0</v>
      </c>
      <c r="T513" s="215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16" t="s">
        <v>194</v>
      </c>
      <c r="AT513" s="216" t="s">
        <v>315</v>
      </c>
      <c r="AU513" s="216" t="s">
        <v>83</v>
      </c>
      <c r="AY513" s="18" t="s">
        <v>127</v>
      </c>
      <c r="BE513" s="217">
        <f>IF(N513="základní",J513,0)</f>
        <v>0</v>
      </c>
      <c r="BF513" s="217">
        <f>IF(N513="snížená",J513,0)</f>
        <v>0</v>
      </c>
      <c r="BG513" s="217">
        <f>IF(N513="zákl. přenesená",J513,0)</f>
        <v>0</v>
      </c>
      <c r="BH513" s="217">
        <f>IF(N513="sníž. přenesená",J513,0)</f>
        <v>0</v>
      </c>
      <c r="BI513" s="217">
        <f>IF(N513="nulová",J513,0)</f>
        <v>0</v>
      </c>
      <c r="BJ513" s="18" t="s">
        <v>81</v>
      </c>
      <c r="BK513" s="217">
        <f>ROUND(I513*H513,2)</f>
        <v>0</v>
      </c>
      <c r="BL513" s="18" t="s">
        <v>134</v>
      </c>
      <c r="BM513" s="216" t="s">
        <v>646</v>
      </c>
    </row>
    <row r="514" spans="1:51" s="13" customFormat="1" ht="12">
      <c r="A514" s="13"/>
      <c r="B514" s="223"/>
      <c r="C514" s="224"/>
      <c r="D514" s="225" t="s">
        <v>138</v>
      </c>
      <c r="E514" s="226" t="s">
        <v>19</v>
      </c>
      <c r="F514" s="227" t="s">
        <v>230</v>
      </c>
      <c r="G514" s="224"/>
      <c r="H514" s="226" t="s">
        <v>19</v>
      </c>
      <c r="I514" s="228"/>
      <c r="J514" s="224"/>
      <c r="K514" s="224"/>
      <c r="L514" s="229"/>
      <c r="M514" s="230"/>
      <c r="N514" s="231"/>
      <c r="O514" s="231"/>
      <c r="P514" s="231"/>
      <c r="Q514" s="231"/>
      <c r="R514" s="231"/>
      <c r="S514" s="231"/>
      <c r="T514" s="23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3" t="s">
        <v>138</v>
      </c>
      <c r="AU514" s="233" t="s">
        <v>83</v>
      </c>
      <c r="AV514" s="13" t="s">
        <v>81</v>
      </c>
      <c r="AW514" s="13" t="s">
        <v>35</v>
      </c>
      <c r="AX514" s="13" t="s">
        <v>73</v>
      </c>
      <c r="AY514" s="233" t="s">
        <v>127</v>
      </c>
    </row>
    <row r="515" spans="1:51" s="13" customFormat="1" ht="12">
      <c r="A515" s="13"/>
      <c r="B515" s="223"/>
      <c r="C515" s="224"/>
      <c r="D515" s="225" t="s">
        <v>138</v>
      </c>
      <c r="E515" s="226" t="s">
        <v>19</v>
      </c>
      <c r="F515" s="227" t="s">
        <v>642</v>
      </c>
      <c r="G515" s="224"/>
      <c r="H515" s="226" t="s">
        <v>19</v>
      </c>
      <c r="I515" s="228"/>
      <c r="J515" s="224"/>
      <c r="K515" s="224"/>
      <c r="L515" s="229"/>
      <c r="M515" s="230"/>
      <c r="N515" s="231"/>
      <c r="O515" s="231"/>
      <c r="P515" s="231"/>
      <c r="Q515" s="231"/>
      <c r="R515" s="231"/>
      <c r="S515" s="231"/>
      <c r="T515" s="23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3" t="s">
        <v>138</v>
      </c>
      <c r="AU515" s="233" t="s">
        <v>83</v>
      </c>
      <c r="AV515" s="13" t="s">
        <v>81</v>
      </c>
      <c r="AW515" s="13" t="s">
        <v>35</v>
      </c>
      <c r="AX515" s="13" t="s">
        <v>73</v>
      </c>
      <c r="AY515" s="233" t="s">
        <v>127</v>
      </c>
    </row>
    <row r="516" spans="1:51" s="13" customFormat="1" ht="12">
      <c r="A516" s="13"/>
      <c r="B516" s="223"/>
      <c r="C516" s="224"/>
      <c r="D516" s="225" t="s">
        <v>138</v>
      </c>
      <c r="E516" s="226" t="s">
        <v>19</v>
      </c>
      <c r="F516" s="227" t="s">
        <v>637</v>
      </c>
      <c r="G516" s="224"/>
      <c r="H516" s="226" t="s">
        <v>19</v>
      </c>
      <c r="I516" s="228"/>
      <c r="J516" s="224"/>
      <c r="K516" s="224"/>
      <c r="L516" s="229"/>
      <c r="M516" s="230"/>
      <c r="N516" s="231"/>
      <c r="O516" s="231"/>
      <c r="P516" s="231"/>
      <c r="Q516" s="231"/>
      <c r="R516" s="231"/>
      <c r="S516" s="231"/>
      <c r="T516" s="23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3" t="s">
        <v>138</v>
      </c>
      <c r="AU516" s="233" t="s">
        <v>83</v>
      </c>
      <c r="AV516" s="13" t="s">
        <v>81</v>
      </c>
      <c r="AW516" s="13" t="s">
        <v>35</v>
      </c>
      <c r="AX516" s="13" t="s">
        <v>73</v>
      </c>
      <c r="AY516" s="233" t="s">
        <v>127</v>
      </c>
    </row>
    <row r="517" spans="1:51" s="14" customFormat="1" ht="12">
      <c r="A517" s="14"/>
      <c r="B517" s="234"/>
      <c r="C517" s="235"/>
      <c r="D517" s="225" t="s">
        <v>138</v>
      </c>
      <c r="E517" s="236" t="s">
        <v>19</v>
      </c>
      <c r="F517" s="237" t="s">
        <v>647</v>
      </c>
      <c r="G517" s="235"/>
      <c r="H517" s="238">
        <v>14</v>
      </c>
      <c r="I517" s="239"/>
      <c r="J517" s="235"/>
      <c r="K517" s="235"/>
      <c r="L517" s="240"/>
      <c r="M517" s="241"/>
      <c r="N517" s="242"/>
      <c r="O517" s="242"/>
      <c r="P517" s="242"/>
      <c r="Q517" s="242"/>
      <c r="R517" s="242"/>
      <c r="S517" s="242"/>
      <c r="T517" s="24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4" t="s">
        <v>138</v>
      </c>
      <c r="AU517" s="244" t="s">
        <v>83</v>
      </c>
      <c r="AV517" s="14" t="s">
        <v>83</v>
      </c>
      <c r="AW517" s="14" t="s">
        <v>35</v>
      </c>
      <c r="AX517" s="14" t="s">
        <v>81</v>
      </c>
      <c r="AY517" s="244" t="s">
        <v>127</v>
      </c>
    </row>
    <row r="518" spans="1:65" s="2" customFormat="1" ht="16.5" customHeight="1">
      <c r="A518" s="39"/>
      <c r="B518" s="40"/>
      <c r="C518" s="205" t="s">
        <v>648</v>
      </c>
      <c r="D518" s="205" t="s">
        <v>129</v>
      </c>
      <c r="E518" s="206" t="s">
        <v>649</v>
      </c>
      <c r="F518" s="207" t="s">
        <v>650</v>
      </c>
      <c r="G518" s="208" t="s">
        <v>172</v>
      </c>
      <c r="H518" s="209">
        <v>4.5</v>
      </c>
      <c r="I518" s="210"/>
      <c r="J518" s="211">
        <f>ROUND(I518*H518,2)</f>
        <v>0</v>
      </c>
      <c r="K518" s="207" t="s">
        <v>133</v>
      </c>
      <c r="L518" s="45"/>
      <c r="M518" s="212" t="s">
        <v>19</v>
      </c>
      <c r="N518" s="213" t="s">
        <v>44</v>
      </c>
      <c r="O518" s="85"/>
      <c r="P518" s="214">
        <f>O518*H518</f>
        <v>0</v>
      </c>
      <c r="Q518" s="214">
        <v>0.43819</v>
      </c>
      <c r="R518" s="214">
        <f>Q518*H518</f>
        <v>1.9718550000000001</v>
      </c>
      <c r="S518" s="214">
        <v>0</v>
      </c>
      <c r="T518" s="215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16" t="s">
        <v>134</v>
      </c>
      <c r="AT518" s="216" t="s">
        <v>129</v>
      </c>
      <c r="AU518" s="216" t="s">
        <v>83</v>
      </c>
      <c r="AY518" s="18" t="s">
        <v>127</v>
      </c>
      <c r="BE518" s="217">
        <f>IF(N518="základní",J518,0)</f>
        <v>0</v>
      </c>
      <c r="BF518" s="217">
        <f>IF(N518="snížená",J518,0)</f>
        <v>0</v>
      </c>
      <c r="BG518" s="217">
        <f>IF(N518="zákl. přenesená",J518,0)</f>
        <v>0</v>
      </c>
      <c r="BH518" s="217">
        <f>IF(N518="sníž. přenesená",J518,0)</f>
        <v>0</v>
      </c>
      <c r="BI518" s="217">
        <f>IF(N518="nulová",J518,0)</f>
        <v>0</v>
      </c>
      <c r="BJ518" s="18" t="s">
        <v>81</v>
      </c>
      <c r="BK518" s="217">
        <f>ROUND(I518*H518,2)</f>
        <v>0</v>
      </c>
      <c r="BL518" s="18" t="s">
        <v>134</v>
      </c>
      <c r="BM518" s="216" t="s">
        <v>651</v>
      </c>
    </row>
    <row r="519" spans="1:47" s="2" customFormat="1" ht="12">
      <c r="A519" s="39"/>
      <c r="B519" s="40"/>
      <c r="C519" s="41"/>
      <c r="D519" s="218" t="s">
        <v>136</v>
      </c>
      <c r="E519" s="41"/>
      <c r="F519" s="219" t="s">
        <v>652</v>
      </c>
      <c r="G519" s="41"/>
      <c r="H519" s="41"/>
      <c r="I519" s="220"/>
      <c r="J519" s="41"/>
      <c r="K519" s="41"/>
      <c r="L519" s="45"/>
      <c r="M519" s="221"/>
      <c r="N519" s="222"/>
      <c r="O519" s="85"/>
      <c r="P519" s="85"/>
      <c r="Q519" s="85"/>
      <c r="R519" s="85"/>
      <c r="S519" s="85"/>
      <c r="T519" s="86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136</v>
      </c>
      <c r="AU519" s="18" t="s">
        <v>83</v>
      </c>
    </row>
    <row r="520" spans="1:51" s="13" customFormat="1" ht="12">
      <c r="A520" s="13"/>
      <c r="B520" s="223"/>
      <c r="C520" s="224"/>
      <c r="D520" s="225" t="s">
        <v>138</v>
      </c>
      <c r="E520" s="226" t="s">
        <v>19</v>
      </c>
      <c r="F520" s="227" t="s">
        <v>160</v>
      </c>
      <c r="G520" s="224"/>
      <c r="H520" s="226" t="s">
        <v>19</v>
      </c>
      <c r="I520" s="228"/>
      <c r="J520" s="224"/>
      <c r="K520" s="224"/>
      <c r="L520" s="229"/>
      <c r="M520" s="230"/>
      <c r="N520" s="231"/>
      <c r="O520" s="231"/>
      <c r="P520" s="231"/>
      <c r="Q520" s="231"/>
      <c r="R520" s="231"/>
      <c r="S520" s="231"/>
      <c r="T520" s="23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3" t="s">
        <v>138</v>
      </c>
      <c r="AU520" s="233" t="s">
        <v>83</v>
      </c>
      <c r="AV520" s="13" t="s">
        <v>81</v>
      </c>
      <c r="AW520" s="13" t="s">
        <v>35</v>
      </c>
      <c r="AX520" s="13" t="s">
        <v>73</v>
      </c>
      <c r="AY520" s="233" t="s">
        <v>127</v>
      </c>
    </row>
    <row r="521" spans="1:51" s="13" customFormat="1" ht="12">
      <c r="A521" s="13"/>
      <c r="B521" s="223"/>
      <c r="C521" s="224"/>
      <c r="D521" s="225" t="s">
        <v>138</v>
      </c>
      <c r="E521" s="226" t="s">
        <v>19</v>
      </c>
      <c r="F521" s="227" t="s">
        <v>653</v>
      </c>
      <c r="G521" s="224"/>
      <c r="H521" s="226" t="s">
        <v>19</v>
      </c>
      <c r="I521" s="228"/>
      <c r="J521" s="224"/>
      <c r="K521" s="224"/>
      <c r="L521" s="229"/>
      <c r="M521" s="230"/>
      <c r="N521" s="231"/>
      <c r="O521" s="231"/>
      <c r="P521" s="231"/>
      <c r="Q521" s="231"/>
      <c r="R521" s="231"/>
      <c r="S521" s="231"/>
      <c r="T521" s="23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3" t="s">
        <v>138</v>
      </c>
      <c r="AU521" s="233" t="s">
        <v>83</v>
      </c>
      <c r="AV521" s="13" t="s">
        <v>81</v>
      </c>
      <c r="AW521" s="13" t="s">
        <v>35</v>
      </c>
      <c r="AX521" s="13" t="s">
        <v>73</v>
      </c>
      <c r="AY521" s="233" t="s">
        <v>127</v>
      </c>
    </row>
    <row r="522" spans="1:51" s="14" customFormat="1" ht="12">
      <c r="A522" s="14"/>
      <c r="B522" s="234"/>
      <c r="C522" s="235"/>
      <c r="D522" s="225" t="s">
        <v>138</v>
      </c>
      <c r="E522" s="236" t="s">
        <v>19</v>
      </c>
      <c r="F522" s="237" t="s">
        <v>654</v>
      </c>
      <c r="G522" s="235"/>
      <c r="H522" s="238">
        <v>4.5</v>
      </c>
      <c r="I522" s="239"/>
      <c r="J522" s="235"/>
      <c r="K522" s="235"/>
      <c r="L522" s="240"/>
      <c r="M522" s="241"/>
      <c r="N522" s="242"/>
      <c r="O522" s="242"/>
      <c r="P522" s="242"/>
      <c r="Q522" s="242"/>
      <c r="R522" s="242"/>
      <c r="S522" s="242"/>
      <c r="T522" s="24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4" t="s">
        <v>138</v>
      </c>
      <c r="AU522" s="244" t="s">
        <v>83</v>
      </c>
      <c r="AV522" s="14" t="s">
        <v>83</v>
      </c>
      <c r="AW522" s="14" t="s">
        <v>35</v>
      </c>
      <c r="AX522" s="14" t="s">
        <v>73</v>
      </c>
      <c r="AY522" s="244" t="s">
        <v>127</v>
      </c>
    </row>
    <row r="523" spans="1:51" s="15" customFormat="1" ht="12">
      <c r="A523" s="15"/>
      <c r="B523" s="245"/>
      <c r="C523" s="246"/>
      <c r="D523" s="225" t="s">
        <v>138</v>
      </c>
      <c r="E523" s="247" t="s">
        <v>19</v>
      </c>
      <c r="F523" s="248" t="s">
        <v>154</v>
      </c>
      <c r="G523" s="246"/>
      <c r="H523" s="249">
        <v>4.5</v>
      </c>
      <c r="I523" s="250"/>
      <c r="J523" s="246"/>
      <c r="K523" s="246"/>
      <c r="L523" s="251"/>
      <c r="M523" s="252"/>
      <c r="N523" s="253"/>
      <c r="O523" s="253"/>
      <c r="P523" s="253"/>
      <c r="Q523" s="253"/>
      <c r="R523" s="253"/>
      <c r="S523" s="253"/>
      <c r="T523" s="254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55" t="s">
        <v>138</v>
      </c>
      <c r="AU523" s="255" t="s">
        <v>83</v>
      </c>
      <c r="AV523" s="15" t="s">
        <v>134</v>
      </c>
      <c r="AW523" s="15" t="s">
        <v>35</v>
      </c>
      <c r="AX523" s="15" t="s">
        <v>81</v>
      </c>
      <c r="AY523" s="255" t="s">
        <v>127</v>
      </c>
    </row>
    <row r="524" spans="1:65" s="2" customFormat="1" ht="24.15" customHeight="1">
      <c r="A524" s="39"/>
      <c r="B524" s="40"/>
      <c r="C524" s="256" t="s">
        <v>655</v>
      </c>
      <c r="D524" s="256" t="s">
        <v>315</v>
      </c>
      <c r="E524" s="257" t="s">
        <v>656</v>
      </c>
      <c r="F524" s="258" t="s">
        <v>657</v>
      </c>
      <c r="G524" s="259" t="s">
        <v>547</v>
      </c>
      <c r="H524" s="260">
        <v>1</v>
      </c>
      <c r="I524" s="261"/>
      <c r="J524" s="262">
        <f>ROUND(I524*H524,2)</f>
        <v>0</v>
      </c>
      <c r="K524" s="258" t="s">
        <v>19</v>
      </c>
      <c r="L524" s="263"/>
      <c r="M524" s="264" t="s">
        <v>19</v>
      </c>
      <c r="N524" s="265" t="s">
        <v>44</v>
      </c>
      <c r="O524" s="85"/>
      <c r="P524" s="214">
        <f>O524*H524</f>
        <v>0</v>
      </c>
      <c r="Q524" s="214">
        <v>0.001</v>
      </c>
      <c r="R524" s="214">
        <f>Q524*H524</f>
        <v>0.001</v>
      </c>
      <c r="S524" s="214">
        <v>0</v>
      </c>
      <c r="T524" s="215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16" t="s">
        <v>194</v>
      </c>
      <c r="AT524" s="216" t="s">
        <v>315</v>
      </c>
      <c r="AU524" s="216" t="s">
        <v>83</v>
      </c>
      <c r="AY524" s="18" t="s">
        <v>127</v>
      </c>
      <c r="BE524" s="217">
        <f>IF(N524="základní",J524,0)</f>
        <v>0</v>
      </c>
      <c r="BF524" s="217">
        <f>IF(N524="snížená",J524,0)</f>
        <v>0</v>
      </c>
      <c r="BG524" s="217">
        <f>IF(N524="zákl. přenesená",J524,0)</f>
        <v>0</v>
      </c>
      <c r="BH524" s="217">
        <f>IF(N524="sníž. přenesená",J524,0)</f>
        <v>0</v>
      </c>
      <c r="BI524" s="217">
        <f>IF(N524="nulová",J524,0)</f>
        <v>0</v>
      </c>
      <c r="BJ524" s="18" t="s">
        <v>81</v>
      </c>
      <c r="BK524" s="217">
        <f>ROUND(I524*H524,2)</f>
        <v>0</v>
      </c>
      <c r="BL524" s="18" t="s">
        <v>134</v>
      </c>
      <c r="BM524" s="216" t="s">
        <v>658</v>
      </c>
    </row>
    <row r="525" spans="1:51" s="13" customFormat="1" ht="12">
      <c r="A525" s="13"/>
      <c r="B525" s="223"/>
      <c r="C525" s="224"/>
      <c r="D525" s="225" t="s">
        <v>138</v>
      </c>
      <c r="E525" s="226" t="s">
        <v>19</v>
      </c>
      <c r="F525" s="227" t="s">
        <v>160</v>
      </c>
      <c r="G525" s="224"/>
      <c r="H525" s="226" t="s">
        <v>19</v>
      </c>
      <c r="I525" s="228"/>
      <c r="J525" s="224"/>
      <c r="K525" s="224"/>
      <c r="L525" s="229"/>
      <c r="M525" s="230"/>
      <c r="N525" s="231"/>
      <c r="O525" s="231"/>
      <c r="P525" s="231"/>
      <c r="Q525" s="231"/>
      <c r="R525" s="231"/>
      <c r="S525" s="231"/>
      <c r="T525" s="23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3" t="s">
        <v>138</v>
      </c>
      <c r="AU525" s="233" t="s">
        <v>83</v>
      </c>
      <c r="AV525" s="13" t="s">
        <v>81</v>
      </c>
      <c r="AW525" s="13" t="s">
        <v>35</v>
      </c>
      <c r="AX525" s="13" t="s">
        <v>73</v>
      </c>
      <c r="AY525" s="233" t="s">
        <v>127</v>
      </c>
    </row>
    <row r="526" spans="1:51" s="13" customFormat="1" ht="12">
      <c r="A526" s="13"/>
      <c r="B526" s="223"/>
      <c r="C526" s="224"/>
      <c r="D526" s="225" t="s">
        <v>138</v>
      </c>
      <c r="E526" s="226" t="s">
        <v>19</v>
      </c>
      <c r="F526" s="227" t="s">
        <v>653</v>
      </c>
      <c r="G526" s="224"/>
      <c r="H526" s="226" t="s">
        <v>19</v>
      </c>
      <c r="I526" s="228"/>
      <c r="J526" s="224"/>
      <c r="K526" s="224"/>
      <c r="L526" s="229"/>
      <c r="M526" s="230"/>
      <c r="N526" s="231"/>
      <c r="O526" s="231"/>
      <c r="P526" s="231"/>
      <c r="Q526" s="231"/>
      <c r="R526" s="231"/>
      <c r="S526" s="231"/>
      <c r="T526" s="23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3" t="s">
        <v>138</v>
      </c>
      <c r="AU526" s="233" t="s">
        <v>83</v>
      </c>
      <c r="AV526" s="13" t="s">
        <v>81</v>
      </c>
      <c r="AW526" s="13" t="s">
        <v>35</v>
      </c>
      <c r="AX526" s="13" t="s">
        <v>73</v>
      </c>
      <c r="AY526" s="233" t="s">
        <v>127</v>
      </c>
    </row>
    <row r="527" spans="1:51" s="14" customFormat="1" ht="12">
      <c r="A527" s="14"/>
      <c r="B527" s="234"/>
      <c r="C527" s="235"/>
      <c r="D527" s="225" t="s">
        <v>138</v>
      </c>
      <c r="E527" s="236" t="s">
        <v>19</v>
      </c>
      <c r="F527" s="237" t="s">
        <v>81</v>
      </c>
      <c r="G527" s="235"/>
      <c r="H527" s="238">
        <v>1</v>
      </c>
      <c r="I527" s="239"/>
      <c r="J527" s="235"/>
      <c r="K527" s="235"/>
      <c r="L527" s="240"/>
      <c r="M527" s="241"/>
      <c r="N527" s="242"/>
      <c r="O527" s="242"/>
      <c r="P527" s="242"/>
      <c r="Q527" s="242"/>
      <c r="R527" s="242"/>
      <c r="S527" s="242"/>
      <c r="T527" s="243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4" t="s">
        <v>138</v>
      </c>
      <c r="AU527" s="244" t="s">
        <v>83</v>
      </c>
      <c r="AV527" s="14" t="s">
        <v>83</v>
      </c>
      <c r="AW527" s="14" t="s">
        <v>35</v>
      </c>
      <c r="AX527" s="14" t="s">
        <v>73</v>
      </c>
      <c r="AY527" s="244" t="s">
        <v>127</v>
      </c>
    </row>
    <row r="528" spans="1:51" s="15" customFormat="1" ht="12">
      <c r="A528" s="15"/>
      <c r="B528" s="245"/>
      <c r="C528" s="246"/>
      <c r="D528" s="225" t="s">
        <v>138</v>
      </c>
      <c r="E528" s="247" t="s">
        <v>19</v>
      </c>
      <c r="F528" s="248" t="s">
        <v>154</v>
      </c>
      <c r="G528" s="246"/>
      <c r="H528" s="249">
        <v>1</v>
      </c>
      <c r="I528" s="250"/>
      <c r="J528" s="246"/>
      <c r="K528" s="246"/>
      <c r="L528" s="251"/>
      <c r="M528" s="252"/>
      <c r="N528" s="253"/>
      <c r="O528" s="253"/>
      <c r="P528" s="253"/>
      <c r="Q528" s="253"/>
      <c r="R528" s="253"/>
      <c r="S528" s="253"/>
      <c r="T528" s="254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55" t="s">
        <v>138</v>
      </c>
      <c r="AU528" s="255" t="s">
        <v>83</v>
      </c>
      <c r="AV528" s="15" t="s">
        <v>134</v>
      </c>
      <c r="AW528" s="15" t="s">
        <v>35</v>
      </c>
      <c r="AX528" s="15" t="s">
        <v>81</v>
      </c>
      <c r="AY528" s="255" t="s">
        <v>127</v>
      </c>
    </row>
    <row r="529" spans="1:65" s="2" customFormat="1" ht="24.15" customHeight="1">
      <c r="A529" s="39"/>
      <c r="B529" s="40"/>
      <c r="C529" s="256" t="s">
        <v>659</v>
      </c>
      <c r="D529" s="256" t="s">
        <v>315</v>
      </c>
      <c r="E529" s="257" t="s">
        <v>660</v>
      </c>
      <c r="F529" s="258" t="s">
        <v>661</v>
      </c>
      <c r="G529" s="259" t="s">
        <v>547</v>
      </c>
      <c r="H529" s="260">
        <v>2</v>
      </c>
      <c r="I529" s="261"/>
      <c r="J529" s="262">
        <f>ROUND(I529*H529,2)</f>
        <v>0</v>
      </c>
      <c r="K529" s="258" t="s">
        <v>19</v>
      </c>
      <c r="L529" s="263"/>
      <c r="M529" s="264" t="s">
        <v>19</v>
      </c>
      <c r="N529" s="265" t="s">
        <v>44</v>
      </c>
      <c r="O529" s="85"/>
      <c r="P529" s="214">
        <f>O529*H529</f>
        <v>0</v>
      </c>
      <c r="Q529" s="214">
        <v>0.001</v>
      </c>
      <c r="R529" s="214">
        <f>Q529*H529</f>
        <v>0.002</v>
      </c>
      <c r="S529" s="214">
        <v>0</v>
      </c>
      <c r="T529" s="215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16" t="s">
        <v>194</v>
      </c>
      <c r="AT529" s="216" t="s">
        <v>315</v>
      </c>
      <c r="AU529" s="216" t="s">
        <v>83</v>
      </c>
      <c r="AY529" s="18" t="s">
        <v>127</v>
      </c>
      <c r="BE529" s="217">
        <f>IF(N529="základní",J529,0)</f>
        <v>0</v>
      </c>
      <c r="BF529" s="217">
        <f>IF(N529="snížená",J529,0)</f>
        <v>0</v>
      </c>
      <c r="BG529" s="217">
        <f>IF(N529="zákl. přenesená",J529,0)</f>
        <v>0</v>
      </c>
      <c r="BH529" s="217">
        <f>IF(N529="sníž. přenesená",J529,0)</f>
        <v>0</v>
      </c>
      <c r="BI529" s="217">
        <f>IF(N529="nulová",J529,0)</f>
        <v>0</v>
      </c>
      <c r="BJ529" s="18" t="s">
        <v>81</v>
      </c>
      <c r="BK529" s="217">
        <f>ROUND(I529*H529,2)</f>
        <v>0</v>
      </c>
      <c r="BL529" s="18" t="s">
        <v>134</v>
      </c>
      <c r="BM529" s="216" t="s">
        <v>662</v>
      </c>
    </row>
    <row r="530" spans="1:51" s="13" customFormat="1" ht="12">
      <c r="A530" s="13"/>
      <c r="B530" s="223"/>
      <c r="C530" s="224"/>
      <c r="D530" s="225" t="s">
        <v>138</v>
      </c>
      <c r="E530" s="226" t="s">
        <v>19</v>
      </c>
      <c r="F530" s="227" t="s">
        <v>160</v>
      </c>
      <c r="G530" s="224"/>
      <c r="H530" s="226" t="s">
        <v>19</v>
      </c>
      <c r="I530" s="228"/>
      <c r="J530" s="224"/>
      <c r="K530" s="224"/>
      <c r="L530" s="229"/>
      <c r="M530" s="230"/>
      <c r="N530" s="231"/>
      <c r="O530" s="231"/>
      <c r="P530" s="231"/>
      <c r="Q530" s="231"/>
      <c r="R530" s="231"/>
      <c r="S530" s="231"/>
      <c r="T530" s="23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3" t="s">
        <v>138</v>
      </c>
      <c r="AU530" s="233" t="s">
        <v>83</v>
      </c>
      <c r="AV530" s="13" t="s">
        <v>81</v>
      </c>
      <c r="AW530" s="13" t="s">
        <v>35</v>
      </c>
      <c r="AX530" s="13" t="s">
        <v>73</v>
      </c>
      <c r="AY530" s="233" t="s">
        <v>127</v>
      </c>
    </row>
    <row r="531" spans="1:51" s="13" customFormat="1" ht="12">
      <c r="A531" s="13"/>
      <c r="B531" s="223"/>
      <c r="C531" s="224"/>
      <c r="D531" s="225" t="s">
        <v>138</v>
      </c>
      <c r="E531" s="226" t="s">
        <v>19</v>
      </c>
      <c r="F531" s="227" t="s">
        <v>653</v>
      </c>
      <c r="G531" s="224"/>
      <c r="H531" s="226" t="s">
        <v>19</v>
      </c>
      <c r="I531" s="228"/>
      <c r="J531" s="224"/>
      <c r="K531" s="224"/>
      <c r="L531" s="229"/>
      <c r="M531" s="230"/>
      <c r="N531" s="231"/>
      <c r="O531" s="231"/>
      <c r="P531" s="231"/>
      <c r="Q531" s="231"/>
      <c r="R531" s="231"/>
      <c r="S531" s="231"/>
      <c r="T531" s="23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3" t="s">
        <v>138</v>
      </c>
      <c r="AU531" s="233" t="s">
        <v>83</v>
      </c>
      <c r="AV531" s="13" t="s">
        <v>81</v>
      </c>
      <c r="AW531" s="13" t="s">
        <v>35</v>
      </c>
      <c r="AX531" s="13" t="s">
        <v>73</v>
      </c>
      <c r="AY531" s="233" t="s">
        <v>127</v>
      </c>
    </row>
    <row r="532" spans="1:51" s="14" customFormat="1" ht="12">
      <c r="A532" s="14"/>
      <c r="B532" s="234"/>
      <c r="C532" s="235"/>
      <c r="D532" s="225" t="s">
        <v>138</v>
      </c>
      <c r="E532" s="236" t="s">
        <v>19</v>
      </c>
      <c r="F532" s="237" t="s">
        <v>83</v>
      </c>
      <c r="G532" s="235"/>
      <c r="H532" s="238">
        <v>2</v>
      </c>
      <c r="I532" s="239"/>
      <c r="J532" s="235"/>
      <c r="K532" s="235"/>
      <c r="L532" s="240"/>
      <c r="M532" s="241"/>
      <c r="N532" s="242"/>
      <c r="O532" s="242"/>
      <c r="P532" s="242"/>
      <c r="Q532" s="242"/>
      <c r="R532" s="242"/>
      <c r="S532" s="242"/>
      <c r="T532" s="243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4" t="s">
        <v>138</v>
      </c>
      <c r="AU532" s="244" t="s">
        <v>83</v>
      </c>
      <c r="AV532" s="14" t="s">
        <v>83</v>
      </c>
      <c r="AW532" s="14" t="s">
        <v>35</v>
      </c>
      <c r="AX532" s="14" t="s">
        <v>73</v>
      </c>
      <c r="AY532" s="244" t="s">
        <v>127</v>
      </c>
    </row>
    <row r="533" spans="1:51" s="15" customFormat="1" ht="12">
      <c r="A533" s="15"/>
      <c r="B533" s="245"/>
      <c r="C533" s="246"/>
      <c r="D533" s="225" t="s">
        <v>138</v>
      </c>
      <c r="E533" s="247" t="s">
        <v>19</v>
      </c>
      <c r="F533" s="248" t="s">
        <v>154</v>
      </c>
      <c r="G533" s="246"/>
      <c r="H533" s="249">
        <v>2</v>
      </c>
      <c r="I533" s="250"/>
      <c r="J533" s="246"/>
      <c r="K533" s="246"/>
      <c r="L533" s="251"/>
      <c r="M533" s="252"/>
      <c r="N533" s="253"/>
      <c r="O533" s="253"/>
      <c r="P533" s="253"/>
      <c r="Q533" s="253"/>
      <c r="R533" s="253"/>
      <c r="S533" s="253"/>
      <c r="T533" s="254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55" t="s">
        <v>138</v>
      </c>
      <c r="AU533" s="255" t="s">
        <v>83</v>
      </c>
      <c r="AV533" s="15" t="s">
        <v>134</v>
      </c>
      <c r="AW533" s="15" t="s">
        <v>35</v>
      </c>
      <c r="AX533" s="15" t="s">
        <v>81</v>
      </c>
      <c r="AY533" s="255" t="s">
        <v>127</v>
      </c>
    </row>
    <row r="534" spans="1:65" s="2" customFormat="1" ht="24.15" customHeight="1">
      <c r="A534" s="39"/>
      <c r="B534" s="40"/>
      <c r="C534" s="256" t="s">
        <v>663</v>
      </c>
      <c r="D534" s="256" t="s">
        <v>315</v>
      </c>
      <c r="E534" s="257" t="s">
        <v>664</v>
      </c>
      <c r="F534" s="258" t="s">
        <v>665</v>
      </c>
      <c r="G534" s="259" t="s">
        <v>547</v>
      </c>
      <c r="H534" s="260">
        <v>36</v>
      </c>
      <c r="I534" s="261"/>
      <c r="J534" s="262">
        <f>ROUND(I534*H534,2)</f>
        <v>0</v>
      </c>
      <c r="K534" s="258" t="s">
        <v>19</v>
      </c>
      <c r="L534" s="263"/>
      <c r="M534" s="264" t="s">
        <v>19</v>
      </c>
      <c r="N534" s="265" t="s">
        <v>44</v>
      </c>
      <c r="O534" s="85"/>
      <c r="P534" s="214">
        <f>O534*H534</f>
        <v>0</v>
      </c>
      <c r="Q534" s="214">
        <v>0.0035</v>
      </c>
      <c r="R534" s="214">
        <f>Q534*H534</f>
        <v>0.126</v>
      </c>
      <c r="S534" s="214">
        <v>0</v>
      </c>
      <c r="T534" s="215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16" t="s">
        <v>194</v>
      </c>
      <c r="AT534" s="216" t="s">
        <v>315</v>
      </c>
      <c r="AU534" s="216" t="s">
        <v>83</v>
      </c>
      <c r="AY534" s="18" t="s">
        <v>127</v>
      </c>
      <c r="BE534" s="217">
        <f>IF(N534="základní",J534,0)</f>
        <v>0</v>
      </c>
      <c r="BF534" s="217">
        <f>IF(N534="snížená",J534,0)</f>
        <v>0</v>
      </c>
      <c r="BG534" s="217">
        <f>IF(N534="zákl. přenesená",J534,0)</f>
        <v>0</v>
      </c>
      <c r="BH534" s="217">
        <f>IF(N534="sníž. přenesená",J534,0)</f>
        <v>0</v>
      </c>
      <c r="BI534" s="217">
        <f>IF(N534="nulová",J534,0)</f>
        <v>0</v>
      </c>
      <c r="BJ534" s="18" t="s">
        <v>81</v>
      </c>
      <c r="BK534" s="217">
        <f>ROUND(I534*H534,2)</f>
        <v>0</v>
      </c>
      <c r="BL534" s="18" t="s">
        <v>134</v>
      </c>
      <c r="BM534" s="216" t="s">
        <v>666</v>
      </c>
    </row>
    <row r="535" spans="1:51" s="13" customFormat="1" ht="12">
      <c r="A535" s="13"/>
      <c r="B535" s="223"/>
      <c r="C535" s="224"/>
      <c r="D535" s="225" t="s">
        <v>138</v>
      </c>
      <c r="E535" s="226" t="s">
        <v>19</v>
      </c>
      <c r="F535" s="227" t="s">
        <v>160</v>
      </c>
      <c r="G535" s="224"/>
      <c r="H535" s="226" t="s">
        <v>19</v>
      </c>
      <c r="I535" s="228"/>
      <c r="J535" s="224"/>
      <c r="K535" s="224"/>
      <c r="L535" s="229"/>
      <c r="M535" s="230"/>
      <c r="N535" s="231"/>
      <c r="O535" s="231"/>
      <c r="P535" s="231"/>
      <c r="Q535" s="231"/>
      <c r="R535" s="231"/>
      <c r="S535" s="231"/>
      <c r="T535" s="23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3" t="s">
        <v>138</v>
      </c>
      <c r="AU535" s="233" t="s">
        <v>83</v>
      </c>
      <c r="AV535" s="13" t="s">
        <v>81</v>
      </c>
      <c r="AW535" s="13" t="s">
        <v>35</v>
      </c>
      <c r="AX535" s="13" t="s">
        <v>73</v>
      </c>
      <c r="AY535" s="233" t="s">
        <v>127</v>
      </c>
    </row>
    <row r="536" spans="1:51" s="13" customFormat="1" ht="12">
      <c r="A536" s="13"/>
      <c r="B536" s="223"/>
      <c r="C536" s="224"/>
      <c r="D536" s="225" t="s">
        <v>138</v>
      </c>
      <c r="E536" s="226" t="s">
        <v>19</v>
      </c>
      <c r="F536" s="227" t="s">
        <v>653</v>
      </c>
      <c r="G536" s="224"/>
      <c r="H536" s="226" t="s">
        <v>19</v>
      </c>
      <c r="I536" s="228"/>
      <c r="J536" s="224"/>
      <c r="K536" s="224"/>
      <c r="L536" s="229"/>
      <c r="M536" s="230"/>
      <c r="N536" s="231"/>
      <c r="O536" s="231"/>
      <c r="P536" s="231"/>
      <c r="Q536" s="231"/>
      <c r="R536" s="231"/>
      <c r="S536" s="231"/>
      <c r="T536" s="23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3" t="s">
        <v>138</v>
      </c>
      <c r="AU536" s="233" t="s">
        <v>83</v>
      </c>
      <c r="AV536" s="13" t="s">
        <v>81</v>
      </c>
      <c r="AW536" s="13" t="s">
        <v>35</v>
      </c>
      <c r="AX536" s="13" t="s">
        <v>73</v>
      </c>
      <c r="AY536" s="233" t="s">
        <v>127</v>
      </c>
    </row>
    <row r="537" spans="1:51" s="14" customFormat="1" ht="12">
      <c r="A537" s="14"/>
      <c r="B537" s="234"/>
      <c r="C537" s="235"/>
      <c r="D537" s="225" t="s">
        <v>138</v>
      </c>
      <c r="E537" s="236" t="s">
        <v>19</v>
      </c>
      <c r="F537" s="237" t="s">
        <v>667</v>
      </c>
      <c r="G537" s="235"/>
      <c r="H537" s="238">
        <v>36</v>
      </c>
      <c r="I537" s="239"/>
      <c r="J537" s="235"/>
      <c r="K537" s="235"/>
      <c r="L537" s="240"/>
      <c r="M537" s="241"/>
      <c r="N537" s="242"/>
      <c r="O537" s="242"/>
      <c r="P537" s="242"/>
      <c r="Q537" s="242"/>
      <c r="R537" s="242"/>
      <c r="S537" s="242"/>
      <c r="T537" s="243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4" t="s">
        <v>138</v>
      </c>
      <c r="AU537" s="244" t="s">
        <v>83</v>
      </c>
      <c r="AV537" s="14" t="s">
        <v>83</v>
      </c>
      <c r="AW537" s="14" t="s">
        <v>35</v>
      </c>
      <c r="AX537" s="14" t="s">
        <v>81</v>
      </c>
      <c r="AY537" s="244" t="s">
        <v>127</v>
      </c>
    </row>
    <row r="538" spans="1:65" s="2" customFormat="1" ht="24.15" customHeight="1">
      <c r="A538" s="39"/>
      <c r="B538" s="40"/>
      <c r="C538" s="256" t="s">
        <v>668</v>
      </c>
      <c r="D538" s="256" t="s">
        <v>315</v>
      </c>
      <c r="E538" s="257" t="s">
        <v>669</v>
      </c>
      <c r="F538" s="258" t="s">
        <v>670</v>
      </c>
      <c r="G538" s="259" t="s">
        <v>547</v>
      </c>
      <c r="H538" s="260">
        <v>36</v>
      </c>
      <c r="I538" s="261"/>
      <c r="J538" s="262">
        <f>ROUND(I538*H538,2)</f>
        <v>0</v>
      </c>
      <c r="K538" s="258" t="s">
        <v>19</v>
      </c>
      <c r="L538" s="263"/>
      <c r="M538" s="264" t="s">
        <v>19</v>
      </c>
      <c r="N538" s="265" t="s">
        <v>44</v>
      </c>
      <c r="O538" s="85"/>
      <c r="P538" s="214">
        <f>O538*H538</f>
        <v>0</v>
      </c>
      <c r="Q538" s="214">
        <v>0.0035</v>
      </c>
      <c r="R538" s="214">
        <f>Q538*H538</f>
        <v>0.126</v>
      </c>
      <c r="S538" s="214">
        <v>0</v>
      </c>
      <c r="T538" s="215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16" t="s">
        <v>194</v>
      </c>
      <c r="AT538" s="216" t="s">
        <v>315</v>
      </c>
      <c r="AU538" s="216" t="s">
        <v>83</v>
      </c>
      <c r="AY538" s="18" t="s">
        <v>127</v>
      </c>
      <c r="BE538" s="217">
        <f>IF(N538="základní",J538,0)</f>
        <v>0</v>
      </c>
      <c r="BF538" s="217">
        <f>IF(N538="snížená",J538,0)</f>
        <v>0</v>
      </c>
      <c r="BG538" s="217">
        <f>IF(N538="zákl. přenesená",J538,0)</f>
        <v>0</v>
      </c>
      <c r="BH538" s="217">
        <f>IF(N538="sníž. přenesená",J538,0)</f>
        <v>0</v>
      </c>
      <c r="BI538" s="217">
        <f>IF(N538="nulová",J538,0)</f>
        <v>0</v>
      </c>
      <c r="BJ538" s="18" t="s">
        <v>81</v>
      </c>
      <c r="BK538" s="217">
        <f>ROUND(I538*H538,2)</f>
        <v>0</v>
      </c>
      <c r="BL538" s="18" t="s">
        <v>134</v>
      </c>
      <c r="BM538" s="216" t="s">
        <v>671</v>
      </c>
    </row>
    <row r="539" spans="1:51" s="13" customFormat="1" ht="12">
      <c r="A539" s="13"/>
      <c r="B539" s="223"/>
      <c r="C539" s="224"/>
      <c r="D539" s="225" t="s">
        <v>138</v>
      </c>
      <c r="E539" s="226" t="s">
        <v>19</v>
      </c>
      <c r="F539" s="227" t="s">
        <v>160</v>
      </c>
      <c r="G539" s="224"/>
      <c r="H539" s="226" t="s">
        <v>19</v>
      </c>
      <c r="I539" s="228"/>
      <c r="J539" s="224"/>
      <c r="K539" s="224"/>
      <c r="L539" s="229"/>
      <c r="M539" s="230"/>
      <c r="N539" s="231"/>
      <c r="O539" s="231"/>
      <c r="P539" s="231"/>
      <c r="Q539" s="231"/>
      <c r="R539" s="231"/>
      <c r="S539" s="231"/>
      <c r="T539" s="23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3" t="s">
        <v>138</v>
      </c>
      <c r="AU539" s="233" t="s">
        <v>83</v>
      </c>
      <c r="AV539" s="13" t="s">
        <v>81</v>
      </c>
      <c r="AW539" s="13" t="s">
        <v>35</v>
      </c>
      <c r="AX539" s="13" t="s">
        <v>73</v>
      </c>
      <c r="AY539" s="233" t="s">
        <v>127</v>
      </c>
    </row>
    <row r="540" spans="1:51" s="13" customFormat="1" ht="12">
      <c r="A540" s="13"/>
      <c r="B540" s="223"/>
      <c r="C540" s="224"/>
      <c r="D540" s="225" t="s">
        <v>138</v>
      </c>
      <c r="E540" s="226" t="s">
        <v>19</v>
      </c>
      <c r="F540" s="227" t="s">
        <v>653</v>
      </c>
      <c r="G540" s="224"/>
      <c r="H540" s="226" t="s">
        <v>19</v>
      </c>
      <c r="I540" s="228"/>
      <c r="J540" s="224"/>
      <c r="K540" s="224"/>
      <c r="L540" s="229"/>
      <c r="M540" s="230"/>
      <c r="N540" s="231"/>
      <c r="O540" s="231"/>
      <c r="P540" s="231"/>
      <c r="Q540" s="231"/>
      <c r="R540" s="231"/>
      <c r="S540" s="231"/>
      <c r="T540" s="23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3" t="s">
        <v>138</v>
      </c>
      <c r="AU540" s="233" t="s">
        <v>83</v>
      </c>
      <c r="AV540" s="13" t="s">
        <v>81</v>
      </c>
      <c r="AW540" s="13" t="s">
        <v>35</v>
      </c>
      <c r="AX540" s="13" t="s">
        <v>73</v>
      </c>
      <c r="AY540" s="233" t="s">
        <v>127</v>
      </c>
    </row>
    <row r="541" spans="1:51" s="14" customFormat="1" ht="12">
      <c r="A541" s="14"/>
      <c r="B541" s="234"/>
      <c r="C541" s="235"/>
      <c r="D541" s="225" t="s">
        <v>138</v>
      </c>
      <c r="E541" s="236" t="s">
        <v>19</v>
      </c>
      <c r="F541" s="237" t="s">
        <v>667</v>
      </c>
      <c r="G541" s="235"/>
      <c r="H541" s="238">
        <v>36</v>
      </c>
      <c r="I541" s="239"/>
      <c r="J541" s="235"/>
      <c r="K541" s="235"/>
      <c r="L541" s="240"/>
      <c r="M541" s="241"/>
      <c r="N541" s="242"/>
      <c r="O541" s="242"/>
      <c r="P541" s="242"/>
      <c r="Q541" s="242"/>
      <c r="R541" s="242"/>
      <c r="S541" s="242"/>
      <c r="T541" s="24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4" t="s">
        <v>138</v>
      </c>
      <c r="AU541" s="244" t="s">
        <v>83</v>
      </c>
      <c r="AV541" s="14" t="s">
        <v>83</v>
      </c>
      <c r="AW541" s="14" t="s">
        <v>35</v>
      </c>
      <c r="AX541" s="14" t="s">
        <v>81</v>
      </c>
      <c r="AY541" s="244" t="s">
        <v>127</v>
      </c>
    </row>
    <row r="542" spans="1:65" s="2" customFormat="1" ht="24.15" customHeight="1">
      <c r="A542" s="39"/>
      <c r="B542" s="40"/>
      <c r="C542" s="256" t="s">
        <v>672</v>
      </c>
      <c r="D542" s="256" t="s">
        <v>315</v>
      </c>
      <c r="E542" s="257" t="s">
        <v>673</v>
      </c>
      <c r="F542" s="258" t="s">
        <v>674</v>
      </c>
      <c r="G542" s="259" t="s">
        <v>547</v>
      </c>
      <c r="H542" s="260">
        <v>9</v>
      </c>
      <c r="I542" s="261"/>
      <c r="J542" s="262">
        <f>ROUND(I542*H542,2)</f>
        <v>0</v>
      </c>
      <c r="K542" s="258" t="s">
        <v>19</v>
      </c>
      <c r="L542" s="263"/>
      <c r="M542" s="264" t="s">
        <v>19</v>
      </c>
      <c r="N542" s="265" t="s">
        <v>44</v>
      </c>
      <c r="O542" s="85"/>
      <c r="P542" s="214">
        <f>O542*H542</f>
        <v>0</v>
      </c>
      <c r="Q542" s="214">
        <v>0.031</v>
      </c>
      <c r="R542" s="214">
        <f>Q542*H542</f>
        <v>0.279</v>
      </c>
      <c r="S542" s="214">
        <v>0</v>
      </c>
      <c r="T542" s="215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16" t="s">
        <v>194</v>
      </c>
      <c r="AT542" s="216" t="s">
        <v>315</v>
      </c>
      <c r="AU542" s="216" t="s">
        <v>83</v>
      </c>
      <c r="AY542" s="18" t="s">
        <v>127</v>
      </c>
      <c r="BE542" s="217">
        <f>IF(N542="základní",J542,0)</f>
        <v>0</v>
      </c>
      <c r="BF542" s="217">
        <f>IF(N542="snížená",J542,0)</f>
        <v>0</v>
      </c>
      <c r="BG542" s="217">
        <f>IF(N542="zákl. přenesená",J542,0)</f>
        <v>0</v>
      </c>
      <c r="BH542" s="217">
        <f>IF(N542="sníž. přenesená",J542,0)</f>
        <v>0</v>
      </c>
      <c r="BI542" s="217">
        <f>IF(N542="nulová",J542,0)</f>
        <v>0</v>
      </c>
      <c r="BJ542" s="18" t="s">
        <v>81</v>
      </c>
      <c r="BK542" s="217">
        <f>ROUND(I542*H542,2)</f>
        <v>0</v>
      </c>
      <c r="BL542" s="18" t="s">
        <v>134</v>
      </c>
      <c r="BM542" s="216" t="s">
        <v>675</v>
      </c>
    </row>
    <row r="543" spans="1:51" s="13" customFormat="1" ht="12">
      <c r="A543" s="13"/>
      <c r="B543" s="223"/>
      <c r="C543" s="224"/>
      <c r="D543" s="225" t="s">
        <v>138</v>
      </c>
      <c r="E543" s="226" t="s">
        <v>19</v>
      </c>
      <c r="F543" s="227" t="s">
        <v>160</v>
      </c>
      <c r="G543" s="224"/>
      <c r="H543" s="226" t="s">
        <v>19</v>
      </c>
      <c r="I543" s="228"/>
      <c r="J543" s="224"/>
      <c r="K543" s="224"/>
      <c r="L543" s="229"/>
      <c r="M543" s="230"/>
      <c r="N543" s="231"/>
      <c r="O543" s="231"/>
      <c r="P543" s="231"/>
      <c r="Q543" s="231"/>
      <c r="R543" s="231"/>
      <c r="S543" s="231"/>
      <c r="T543" s="23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3" t="s">
        <v>138</v>
      </c>
      <c r="AU543" s="233" t="s">
        <v>83</v>
      </c>
      <c r="AV543" s="13" t="s">
        <v>81</v>
      </c>
      <c r="AW543" s="13" t="s">
        <v>35</v>
      </c>
      <c r="AX543" s="13" t="s">
        <v>73</v>
      </c>
      <c r="AY543" s="233" t="s">
        <v>127</v>
      </c>
    </row>
    <row r="544" spans="1:51" s="13" customFormat="1" ht="12">
      <c r="A544" s="13"/>
      <c r="B544" s="223"/>
      <c r="C544" s="224"/>
      <c r="D544" s="225" t="s">
        <v>138</v>
      </c>
      <c r="E544" s="226" t="s">
        <v>19</v>
      </c>
      <c r="F544" s="227" t="s">
        <v>653</v>
      </c>
      <c r="G544" s="224"/>
      <c r="H544" s="226" t="s">
        <v>19</v>
      </c>
      <c r="I544" s="228"/>
      <c r="J544" s="224"/>
      <c r="K544" s="224"/>
      <c r="L544" s="229"/>
      <c r="M544" s="230"/>
      <c r="N544" s="231"/>
      <c r="O544" s="231"/>
      <c r="P544" s="231"/>
      <c r="Q544" s="231"/>
      <c r="R544" s="231"/>
      <c r="S544" s="231"/>
      <c r="T544" s="23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3" t="s">
        <v>138</v>
      </c>
      <c r="AU544" s="233" t="s">
        <v>83</v>
      </c>
      <c r="AV544" s="13" t="s">
        <v>81</v>
      </c>
      <c r="AW544" s="13" t="s">
        <v>35</v>
      </c>
      <c r="AX544" s="13" t="s">
        <v>73</v>
      </c>
      <c r="AY544" s="233" t="s">
        <v>127</v>
      </c>
    </row>
    <row r="545" spans="1:51" s="14" customFormat="1" ht="12">
      <c r="A545" s="14"/>
      <c r="B545" s="234"/>
      <c r="C545" s="235"/>
      <c r="D545" s="225" t="s">
        <v>138</v>
      </c>
      <c r="E545" s="236" t="s">
        <v>19</v>
      </c>
      <c r="F545" s="237" t="s">
        <v>676</v>
      </c>
      <c r="G545" s="235"/>
      <c r="H545" s="238">
        <v>9</v>
      </c>
      <c r="I545" s="239"/>
      <c r="J545" s="235"/>
      <c r="K545" s="235"/>
      <c r="L545" s="240"/>
      <c r="M545" s="241"/>
      <c r="N545" s="242"/>
      <c r="O545" s="242"/>
      <c r="P545" s="242"/>
      <c r="Q545" s="242"/>
      <c r="R545" s="242"/>
      <c r="S545" s="242"/>
      <c r="T545" s="243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4" t="s">
        <v>138</v>
      </c>
      <c r="AU545" s="244" t="s">
        <v>83</v>
      </c>
      <c r="AV545" s="14" t="s">
        <v>83</v>
      </c>
      <c r="AW545" s="14" t="s">
        <v>35</v>
      </c>
      <c r="AX545" s="14" t="s">
        <v>73</v>
      </c>
      <c r="AY545" s="244" t="s">
        <v>127</v>
      </c>
    </row>
    <row r="546" spans="1:51" s="15" customFormat="1" ht="12">
      <c r="A546" s="15"/>
      <c r="B546" s="245"/>
      <c r="C546" s="246"/>
      <c r="D546" s="225" t="s">
        <v>138</v>
      </c>
      <c r="E546" s="247" t="s">
        <v>19</v>
      </c>
      <c r="F546" s="248" t="s">
        <v>154</v>
      </c>
      <c r="G546" s="246"/>
      <c r="H546" s="249">
        <v>9</v>
      </c>
      <c r="I546" s="250"/>
      <c r="J546" s="246"/>
      <c r="K546" s="246"/>
      <c r="L546" s="251"/>
      <c r="M546" s="252"/>
      <c r="N546" s="253"/>
      <c r="O546" s="253"/>
      <c r="P546" s="253"/>
      <c r="Q546" s="253"/>
      <c r="R546" s="253"/>
      <c r="S546" s="253"/>
      <c r="T546" s="254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55" t="s">
        <v>138</v>
      </c>
      <c r="AU546" s="255" t="s">
        <v>83</v>
      </c>
      <c r="AV546" s="15" t="s">
        <v>134</v>
      </c>
      <c r="AW546" s="15" t="s">
        <v>35</v>
      </c>
      <c r="AX546" s="15" t="s">
        <v>81</v>
      </c>
      <c r="AY546" s="255" t="s">
        <v>127</v>
      </c>
    </row>
    <row r="547" spans="1:65" s="2" customFormat="1" ht="21.75" customHeight="1">
      <c r="A547" s="39"/>
      <c r="B547" s="40"/>
      <c r="C547" s="205" t="s">
        <v>677</v>
      </c>
      <c r="D547" s="205" t="s">
        <v>129</v>
      </c>
      <c r="E547" s="206" t="s">
        <v>678</v>
      </c>
      <c r="F547" s="207" t="s">
        <v>679</v>
      </c>
      <c r="G547" s="208" t="s">
        <v>132</v>
      </c>
      <c r="H547" s="209">
        <v>48</v>
      </c>
      <c r="I547" s="210"/>
      <c r="J547" s="211">
        <f>ROUND(I547*H547,2)</f>
        <v>0</v>
      </c>
      <c r="K547" s="207" t="s">
        <v>133</v>
      </c>
      <c r="L547" s="45"/>
      <c r="M547" s="212" t="s">
        <v>19</v>
      </c>
      <c r="N547" s="213" t="s">
        <v>44</v>
      </c>
      <c r="O547" s="85"/>
      <c r="P547" s="214">
        <f>O547*H547</f>
        <v>0</v>
      </c>
      <c r="Q547" s="214">
        <v>0</v>
      </c>
      <c r="R547" s="214">
        <f>Q547*H547</f>
        <v>0</v>
      </c>
      <c r="S547" s="214">
        <v>0.01</v>
      </c>
      <c r="T547" s="215">
        <f>S547*H547</f>
        <v>0.48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16" t="s">
        <v>134</v>
      </c>
      <c r="AT547" s="216" t="s">
        <v>129</v>
      </c>
      <c r="AU547" s="216" t="s">
        <v>83</v>
      </c>
      <c r="AY547" s="18" t="s">
        <v>127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18" t="s">
        <v>81</v>
      </c>
      <c r="BK547" s="217">
        <f>ROUND(I547*H547,2)</f>
        <v>0</v>
      </c>
      <c r="BL547" s="18" t="s">
        <v>134</v>
      </c>
      <c r="BM547" s="216" t="s">
        <v>680</v>
      </c>
    </row>
    <row r="548" spans="1:47" s="2" customFormat="1" ht="12">
      <c r="A548" s="39"/>
      <c r="B548" s="40"/>
      <c r="C548" s="41"/>
      <c r="D548" s="218" t="s">
        <v>136</v>
      </c>
      <c r="E548" s="41"/>
      <c r="F548" s="219" t="s">
        <v>681</v>
      </c>
      <c r="G548" s="41"/>
      <c r="H548" s="41"/>
      <c r="I548" s="220"/>
      <c r="J548" s="41"/>
      <c r="K548" s="41"/>
      <c r="L548" s="45"/>
      <c r="M548" s="221"/>
      <c r="N548" s="222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136</v>
      </c>
      <c r="AU548" s="18" t="s">
        <v>83</v>
      </c>
    </row>
    <row r="549" spans="1:51" s="13" customFormat="1" ht="12">
      <c r="A549" s="13"/>
      <c r="B549" s="223"/>
      <c r="C549" s="224"/>
      <c r="D549" s="225" t="s">
        <v>138</v>
      </c>
      <c r="E549" s="226" t="s">
        <v>19</v>
      </c>
      <c r="F549" s="227" t="s">
        <v>682</v>
      </c>
      <c r="G549" s="224"/>
      <c r="H549" s="226" t="s">
        <v>19</v>
      </c>
      <c r="I549" s="228"/>
      <c r="J549" s="224"/>
      <c r="K549" s="224"/>
      <c r="L549" s="229"/>
      <c r="M549" s="230"/>
      <c r="N549" s="231"/>
      <c r="O549" s="231"/>
      <c r="P549" s="231"/>
      <c r="Q549" s="231"/>
      <c r="R549" s="231"/>
      <c r="S549" s="231"/>
      <c r="T549" s="23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3" t="s">
        <v>138</v>
      </c>
      <c r="AU549" s="233" t="s">
        <v>83</v>
      </c>
      <c r="AV549" s="13" t="s">
        <v>81</v>
      </c>
      <c r="AW549" s="13" t="s">
        <v>35</v>
      </c>
      <c r="AX549" s="13" t="s">
        <v>73</v>
      </c>
      <c r="AY549" s="233" t="s">
        <v>127</v>
      </c>
    </row>
    <row r="550" spans="1:51" s="14" customFormat="1" ht="12">
      <c r="A550" s="14"/>
      <c r="B550" s="234"/>
      <c r="C550" s="235"/>
      <c r="D550" s="225" t="s">
        <v>138</v>
      </c>
      <c r="E550" s="236" t="s">
        <v>19</v>
      </c>
      <c r="F550" s="237" t="s">
        <v>683</v>
      </c>
      <c r="G550" s="235"/>
      <c r="H550" s="238">
        <v>48</v>
      </c>
      <c r="I550" s="239"/>
      <c r="J550" s="235"/>
      <c r="K550" s="235"/>
      <c r="L550" s="240"/>
      <c r="M550" s="241"/>
      <c r="N550" s="242"/>
      <c r="O550" s="242"/>
      <c r="P550" s="242"/>
      <c r="Q550" s="242"/>
      <c r="R550" s="242"/>
      <c r="S550" s="242"/>
      <c r="T550" s="243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4" t="s">
        <v>138</v>
      </c>
      <c r="AU550" s="244" t="s">
        <v>83</v>
      </c>
      <c r="AV550" s="14" t="s">
        <v>83</v>
      </c>
      <c r="AW550" s="14" t="s">
        <v>35</v>
      </c>
      <c r="AX550" s="14" t="s">
        <v>81</v>
      </c>
      <c r="AY550" s="244" t="s">
        <v>127</v>
      </c>
    </row>
    <row r="551" spans="1:65" s="2" customFormat="1" ht="16.5" customHeight="1">
      <c r="A551" s="39"/>
      <c r="B551" s="40"/>
      <c r="C551" s="205" t="s">
        <v>684</v>
      </c>
      <c r="D551" s="205" t="s">
        <v>129</v>
      </c>
      <c r="E551" s="206" t="s">
        <v>685</v>
      </c>
      <c r="F551" s="207" t="s">
        <v>686</v>
      </c>
      <c r="G551" s="208" t="s">
        <v>172</v>
      </c>
      <c r="H551" s="209">
        <v>5.773</v>
      </c>
      <c r="I551" s="210"/>
      <c r="J551" s="211">
        <f>ROUND(I551*H551,2)</f>
        <v>0</v>
      </c>
      <c r="K551" s="207" t="s">
        <v>133</v>
      </c>
      <c r="L551" s="45"/>
      <c r="M551" s="212" t="s">
        <v>19</v>
      </c>
      <c r="N551" s="213" t="s">
        <v>44</v>
      </c>
      <c r="O551" s="85"/>
      <c r="P551" s="214">
        <f>O551*H551</f>
        <v>0</v>
      </c>
      <c r="Q551" s="214">
        <v>0</v>
      </c>
      <c r="R551" s="214">
        <f>Q551*H551</f>
        <v>0</v>
      </c>
      <c r="S551" s="214">
        <v>0</v>
      </c>
      <c r="T551" s="215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16" t="s">
        <v>134</v>
      </c>
      <c r="AT551" s="216" t="s">
        <v>129</v>
      </c>
      <c r="AU551" s="216" t="s">
        <v>83</v>
      </c>
      <c r="AY551" s="18" t="s">
        <v>127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18" t="s">
        <v>81</v>
      </c>
      <c r="BK551" s="217">
        <f>ROUND(I551*H551,2)</f>
        <v>0</v>
      </c>
      <c r="BL551" s="18" t="s">
        <v>134</v>
      </c>
      <c r="BM551" s="216" t="s">
        <v>687</v>
      </c>
    </row>
    <row r="552" spans="1:47" s="2" customFormat="1" ht="12">
      <c r="A552" s="39"/>
      <c r="B552" s="40"/>
      <c r="C552" s="41"/>
      <c r="D552" s="218" t="s">
        <v>136</v>
      </c>
      <c r="E552" s="41"/>
      <c r="F552" s="219" t="s">
        <v>688</v>
      </c>
      <c r="G552" s="41"/>
      <c r="H552" s="41"/>
      <c r="I552" s="220"/>
      <c r="J552" s="41"/>
      <c r="K552" s="41"/>
      <c r="L552" s="45"/>
      <c r="M552" s="221"/>
      <c r="N552" s="222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136</v>
      </c>
      <c r="AU552" s="18" t="s">
        <v>83</v>
      </c>
    </row>
    <row r="553" spans="1:51" s="13" customFormat="1" ht="12">
      <c r="A553" s="13"/>
      <c r="B553" s="223"/>
      <c r="C553" s="224"/>
      <c r="D553" s="225" t="s">
        <v>138</v>
      </c>
      <c r="E553" s="226" t="s">
        <v>19</v>
      </c>
      <c r="F553" s="227" t="s">
        <v>160</v>
      </c>
      <c r="G553" s="224"/>
      <c r="H553" s="226" t="s">
        <v>19</v>
      </c>
      <c r="I553" s="228"/>
      <c r="J553" s="224"/>
      <c r="K553" s="224"/>
      <c r="L553" s="229"/>
      <c r="M553" s="230"/>
      <c r="N553" s="231"/>
      <c r="O553" s="231"/>
      <c r="P553" s="231"/>
      <c r="Q553" s="231"/>
      <c r="R553" s="231"/>
      <c r="S553" s="231"/>
      <c r="T553" s="23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3" t="s">
        <v>138</v>
      </c>
      <c r="AU553" s="233" t="s">
        <v>83</v>
      </c>
      <c r="AV553" s="13" t="s">
        <v>81</v>
      </c>
      <c r="AW553" s="13" t="s">
        <v>35</v>
      </c>
      <c r="AX553" s="13" t="s">
        <v>73</v>
      </c>
      <c r="AY553" s="233" t="s">
        <v>127</v>
      </c>
    </row>
    <row r="554" spans="1:51" s="13" customFormat="1" ht="12">
      <c r="A554" s="13"/>
      <c r="B554" s="223"/>
      <c r="C554" s="224"/>
      <c r="D554" s="225" t="s">
        <v>138</v>
      </c>
      <c r="E554" s="226" t="s">
        <v>19</v>
      </c>
      <c r="F554" s="227" t="s">
        <v>689</v>
      </c>
      <c r="G554" s="224"/>
      <c r="H554" s="226" t="s">
        <v>19</v>
      </c>
      <c r="I554" s="228"/>
      <c r="J554" s="224"/>
      <c r="K554" s="224"/>
      <c r="L554" s="229"/>
      <c r="M554" s="230"/>
      <c r="N554" s="231"/>
      <c r="O554" s="231"/>
      <c r="P554" s="231"/>
      <c r="Q554" s="231"/>
      <c r="R554" s="231"/>
      <c r="S554" s="231"/>
      <c r="T554" s="23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3" t="s">
        <v>138</v>
      </c>
      <c r="AU554" s="233" t="s">
        <v>83</v>
      </c>
      <c r="AV554" s="13" t="s">
        <v>81</v>
      </c>
      <c r="AW554" s="13" t="s">
        <v>35</v>
      </c>
      <c r="AX554" s="13" t="s">
        <v>73</v>
      </c>
      <c r="AY554" s="233" t="s">
        <v>127</v>
      </c>
    </row>
    <row r="555" spans="1:51" s="14" customFormat="1" ht="12">
      <c r="A555" s="14"/>
      <c r="B555" s="234"/>
      <c r="C555" s="235"/>
      <c r="D555" s="225" t="s">
        <v>138</v>
      </c>
      <c r="E555" s="236" t="s">
        <v>19</v>
      </c>
      <c r="F555" s="237" t="s">
        <v>690</v>
      </c>
      <c r="G555" s="235"/>
      <c r="H555" s="238">
        <v>4.773</v>
      </c>
      <c r="I555" s="239"/>
      <c r="J555" s="235"/>
      <c r="K555" s="235"/>
      <c r="L555" s="240"/>
      <c r="M555" s="241"/>
      <c r="N555" s="242"/>
      <c r="O555" s="242"/>
      <c r="P555" s="242"/>
      <c r="Q555" s="242"/>
      <c r="R555" s="242"/>
      <c r="S555" s="242"/>
      <c r="T555" s="243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4" t="s">
        <v>138</v>
      </c>
      <c r="AU555" s="244" t="s">
        <v>83</v>
      </c>
      <c r="AV555" s="14" t="s">
        <v>83</v>
      </c>
      <c r="AW555" s="14" t="s">
        <v>35</v>
      </c>
      <c r="AX555" s="14" t="s">
        <v>73</v>
      </c>
      <c r="AY555" s="244" t="s">
        <v>127</v>
      </c>
    </row>
    <row r="556" spans="1:51" s="13" customFormat="1" ht="12">
      <c r="A556" s="13"/>
      <c r="B556" s="223"/>
      <c r="C556" s="224"/>
      <c r="D556" s="225" t="s">
        <v>138</v>
      </c>
      <c r="E556" s="226" t="s">
        <v>19</v>
      </c>
      <c r="F556" s="227" t="s">
        <v>691</v>
      </c>
      <c r="G556" s="224"/>
      <c r="H556" s="226" t="s">
        <v>19</v>
      </c>
      <c r="I556" s="228"/>
      <c r="J556" s="224"/>
      <c r="K556" s="224"/>
      <c r="L556" s="229"/>
      <c r="M556" s="230"/>
      <c r="N556" s="231"/>
      <c r="O556" s="231"/>
      <c r="P556" s="231"/>
      <c r="Q556" s="231"/>
      <c r="R556" s="231"/>
      <c r="S556" s="231"/>
      <c r="T556" s="23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3" t="s">
        <v>138</v>
      </c>
      <c r="AU556" s="233" t="s">
        <v>83</v>
      </c>
      <c r="AV556" s="13" t="s">
        <v>81</v>
      </c>
      <c r="AW556" s="13" t="s">
        <v>35</v>
      </c>
      <c r="AX556" s="13" t="s">
        <v>73</v>
      </c>
      <c r="AY556" s="233" t="s">
        <v>127</v>
      </c>
    </row>
    <row r="557" spans="1:51" s="14" customFormat="1" ht="12">
      <c r="A557" s="14"/>
      <c r="B557" s="234"/>
      <c r="C557" s="235"/>
      <c r="D557" s="225" t="s">
        <v>138</v>
      </c>
      <c r="E557" s="236" t="s">
        <v>19</v>
      </c>
      <c r="F557" s="237" t="s">
        <v>692</v>
      </c>
      <c r="G557" s="235"/>
      <c r="H557" s="238">
        <v>1</v>
      </c>
      <c r="I557" s="239"/>
      <c r="J557" s="235"/>
      <c r="K557" s="235"/>
      <c r="L557" s="240"/>
      <c r="M557" s="241"/>
      <c r="N557" s="242"/>
      <c r="O557" s="242"/>
      <c r="P557" s="242"/>
      <c r="Q557" s="242"/>
      <c r="R557" s="242"/>
      <c r="S557" s="242"/>
      <c r="T557" s="243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4" t="s">
        <v>138</v>
      </c>
      <c r="AU557" s="244" t="s">
        <v>83</v>
      </c>
      <c r="AV557" s="14" t="s">
        <v>83</v>
      </c>
      <c r="AW557" s="14" t="s">
        <v>35</v>
      </c>
      <c r="AX557" s="14" t="s">
        <v>73</v>
      </c>
      <c r="AY557" s="244" t="s">
        <v>127</v>
      </c>
    </row>
    <row r="558" spans="1:51" s="15" customFormat="1" ht="12">
      <c r="A558" s="15"/>
      <c r="B558" s="245"/>
      <c r="C558" s="246"/>
      <c r="D558" s="225" t="s">
        <v>138</v>
      </c>
      <c r="E558" s="247" t="s">
        <v>19</v>
      </c>
      <c r="F558" s="248" t="s">
        <v>154</v>
      </c>
      <c r="G558" s="246"/>
      <c r="H558" s="249">
        <v>5.773</v>
      </c>
      <c r="I558" s="250"/>
      <c r="J558" s="246"/>
      <c r="K558" s="246"/>
      <c r="L558" s="251"/>
      <c r="M558" s="252"/>
      <c r="N558" s="253"/>
      <c r="O558" s="253"/>
      <c r="P558" s="253"/>
      <c r="Q558" s="253"/>
      <c r="R558" s="253"/>
      <c r="S558" s="253"/>
      <c r="T558" s="254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55" t="s">
        <v>138</v>
      </c>
      <c r="AU558" s="255" t="s">
        <v>83</v>
      </c>
      <c r="AV558" s="15" t="s">
        <v>134</v>
      </c>
      <c r="AW558" s="15" t="s">
        <v>35</v>
      </c>
      <c r="AX558" s="15" t="s">
        <v>81</v>
      </c>
      <c r="AY558" s="255" t="s">
        <v>127</v>
      </c>
    </row>
    <row r="559" spans="1:63" s="12" customFormat="1" ht="22.8" customHeight="1">
      <c r="A559" s="12"/>
      <c r="B559" s="189"/>
      <c r="C559" s="190"/>
      <c r="D559" s="191" t="s">
        <v>72</v>
      </c>
      <c r="E559" s="203" t="s">
        <v>693</v>
      </c>
      <c r="F559" s="203" t="s">
        <v>694</v>
      </c>
      <c r="G559" s="190"/>
      <c r="H559" s="190"/>
      <c r="I559" s="193"/>
      <c r="J559" s="204">
        <f>BK559</f>
        <v>0</v>
      </c>
      <c r="K559" s="190"/>
      <c r="L559" s="195"/>
      <c r="M559" s="196"/>
      <c r="N559" s="197"/>
      <c r="O559" s="197"/>
      <c r="P559" s="198">
        <f>SUM(P560:P569)</f>
        <v>0</v>
      </c>
      <c r="Q559" s="197"/>
      <c r="R559" s="198">
        <f>SUM(R560:R569)</f>
        <v>0</v>
      </c>
      <c r="S559" s="197"/>
      <c r="T559" s="199">
        <f>SUM(T560:T569)</f>
        <v>0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00" t="s">
        <v>81</v>
      </c>
      <c r="AT559" s="201" t="s">
        <v>72</v>
      </c>
      <c r="AU559" s="201" t="s">
        <v>81</v>
      </c>
      <c r="AY559" s="200" t="s">
        <v>127</v>
      </c>
      <c r="BK559" s="202">
        <f>SUM(BK560:BK569)</f>
        <v>0</v>
      </c>
    </row>
    <row r="560" spans="1:65" s="2" customFormat="1" ht="24.15" customHeight="1">
      <c r="A560" s="39"/>
      <c r="B560" s="40"/>
      <c r="C560" s="205" t="s">
        <v>695</v>
      </c>
      <c r="D560" s="205" t="s">
        <v>129</v>
      </c>
      <c r="E560" s="206" t="s">
        <v>696</v>
      </c>
      <c r="F560" s="207" t="s">
        <v>697</v>
      </c>
      <c r="G560" s="208" t="s">
        <v>330</v>
      </c>
      <c r="H560" s="209">
        <v>4.327</v>
      </c>
      <c r="I560" s="210"/>
      <c r="J560" s="211">
        <f>ROUND(I560*H560,2)</f>
        <v>0</v>
      </c>
      <c r="K560" s="207" t="s">
        <v>133</v>
      </c>
      <c r="L560" s="45"/>
      <c r="M560" s="212" t="s">
        <v>19</v>
      </c>
      <c r="N560" s="213" t="s">
        <v>44</v>
      </c>
      <c r="O560" s="85"/>
      <c r="P560" s="214">
        <f>O560*H560</f>
        <v>0</v>
      </c>
      <c r="Q560" s="214">
        <v>0</v>
      </c>
      <c r="R560" s="214">
        <f>Q560*H560</f>
        <v>0</v>
      </c>
      <c r="S560" s="214">
        <v>0</v>
      </c>
      <c r="T560" s="215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16" t="s">
        <v>134</v>
      </c>
      <c r="AT560" s="216" t="s">
        <v>129</v>
      </c>
      <c r="AU560" s="216" t="s">
        <v>83</v>
      </c>
      <c r="AY560" s="18" t="s">
        <v>127</v>
      </c>
      <c r="BE560" s="217">
        <f>IF(N560="základní",J560,0)</f>
        <v>0</v>
      </c>
      <c r="BF560" s="217">
        <f>IF(N560="snížená",J560,0)</f>
        <v>0</v>
      </c>
      <c r="BG560" s="217">
        <f>IF(N560="zákl. přenesená",J560,0)</f>
        <v>0</v>
      </c>
      <c r="BH560" s="217">
        <f>IF(N560="sníž. přenesená",J560,0)</f>
        <v>0</v>
      </c>
      <c r="BI560" s="217">
        <f>IF(N560="nulová",J560,0)</f>
        <v>0</v>
      </c>
      <c r="BJ560" s="18" t="s">
        <v>81</v>
      </c>
      <c r="BK560" s="217">
        <f>ROUND(I560*H560,2)</f>
        <v>0</v>
      </c>
      <c r="BL560" s="18" t="s">
        <v>134</v>
      </c>
      <c r="BM560" s="216" t="s">
        <v>698</v>
      </c>
    </row>
    <row r="561" spans="1:47" s="2" customFormat="1" ht="12">
      <c r="A561" s="39"/>
      <c r="B561" s="40"/>
      <c r="C561" s="41"/>
      <c r="D561" s="218" t="s">
        <v>136</v>
      </c>
      <c r="E561" s="41"/>
      <c r="F561" s="219" t="s">
        <v>699</v>
      </c>
      <c r="G561" s="41"/>
      <c r="H561" s="41"/>
      <c r="I561" s="220"/>
      <c r="J561" s="41"/>
      <c r="K561" s="41"/>
      <c r="L561" s="45"/>
      <c r="M561" s="221"/>
      <c r="N561" s="222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136</v>
      </c>
      <c r="AU561" s="18" t="s">
        <v>83</v>
      </c>
    </row>
    <row r="562" spans="1:51" s="13" customFormat="1" ht="12">
      <c r="A562" s="13"/>
      <c r="B562" s="223"/>
      <c r="C562" s="224"/>
      <c r="D562" s="225" t="s">
        <v>138</v>
      </c>
      <c r="E562" s="226" t="s">
        <v>19</v>
      </c>
      <c r="F562" s="227" t="s">
        <v>160</v>
      </c>
      <c r="G562" s="224"/>
      <c r="H562" s="226" t="s">
        <v>19</v>
      </c>
      <c r="I562" s="228"/>
      <c r="J562" s="224"/>
      <c r="K562" s="224"/>
      <c r="L562" s="229"/>
      <c r="M562" s="230"/>
      <c r="N562" s="231"/>
      <c r="O562" s="231"/>
      <c r="P562" s="231"/>
      <c r="Q562" s="231"/>
      <c r="R562" s="231"/>
      <c r="S562" s="231"/>
      <c r="T562" s="23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3" t="s">
        <v>138</v>
      </c>
      <c r="AU562" s="233" t="s">
        <v>83</v>
      </c>
      <c r="AV562" s="13" t="s">
        <v>81</v>
      </c>
      <c r="AW562" s="13" t="s">
        <v>35</v>
      </c>
      <c r="AX562" s="13" t="s">
        <v>73</v>
      </c>
      <c r="AY562" s="233" t="s">
        <v>127</v>
      </c>
    </row>
    <row r="563" spans="1:51" s="13" customFormat="1" ht="12">
      <c r="A563" s="13"/>
      <c r="B563" s="223"/>
      <c r="C563" s="224"/>
      <c r="D563" s="225" t="s">
        <v>138</v>
      </c>
      <c r="E563" s="226" t="s">
        <v>19</v>
      </c>
      <c r="F563" s="227" t="s">
        <v>700</v>
      </c>
      <c r="G563" s="224"/>
      <c r="H563" s="226" t="s">
        <v>19</v>
      </c>
      <c r="I563" s="228"/>
      <c r="J563" s="224"/>
      <c r="K563" s="224"/>
      <c r="L563" s="229"/>
      <c r="M563" s="230"/>
      <c r="N563" s="231"/>
      <c r="O563" s="231"/>
      <c r="P563" s="231"/>
      <c r="Q563" s="231"/>
      <c r="R563" s="231"/>
      <c r="S563" s="231"/>
      <c r="T563" s="232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3" t="s">
        <v>138</v>
      </c>
      <c r="AU563" s="233" t="s">
        <v>83</v>
      </c>
      <c r="AV563" s="13" t="s">
        <v>81</v>
      </c>
      <c r="AW563" s="13" t="s">
        <v>35</v>
      </c>
      <c r="AX563" s="13" t="s">
        <v>73</v>
      </c>
      <c r="AY563" s="233" t="s">
        <v>127</v>
      </c>
    </row>
    <row r="564" spans="1:51" s="14" customFormat="1" ht="12">
      <c r="A564" s="14"/>
      <c r="B564" s="234"/>
      <c r="C564" s="235"/>
      <c r="D564" s="225" t="s">
        <v>138</v>
      </c>
      <c r="E564" s="236" t="s">
        <v>19</v>
      </c>
      <c r="F564" s="237" t="s">
        <v>701</v>
      </c>
      <c r="G564" s="235"/>
      <c r="H564" s="238">
        <v>4.327</v>
      </c>
      <c r="I564" s="239"/>
      <c r="J564" s="235"/>
      <c r="K564" s="235"/>
      <c r="L564" s="240"/>
      <c r="M564" s="241"/>
      <c r="N564" s="242"/>
      <c r="O564" s="242"/>
      <c r="P564" s="242"/>
      <c r="Q564" s="242"/>
      <c r="R564" s="242"/>
      <c r="S564" s="242"/>
      <c r="T564" s="243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4" t="s">
        <v>138</v>
      </c>
      <c r="AU564" s="244" t="s">
        <v>83</v>
      </c>
      <c r="AV564" s="14" t="s">
        <v>83</v>
      </c>
      <c r="AW564" s="14" t="s">
        <v>35</v>
      </c>
      <c r="AX564" s="14" t="s">
        <v>81</v>
      </c>
      <c r="AY564" s="244" t="s">
        <v>127</v>
      </c>
    </row>
    <row r="565" spans="1:65" s="2" customFormat="1" ht="24.15" customHeight="1">
      <c r="A565" s="39"/>
      <c r="B565" s="40"/>
      <c r="C565" s="205" t="s">
        <v>702</v>
      </c>
      <c r="D565" s="205" t="s">
        <v>129</v>
      </c>
      <c r="E565" s="206" t="s">
        <v>703</v>
      </c>
      <c r="F565" s="207" t="s">
        <v>704</v>
      </c>
      <c r="G565" s="208" t="s">
        <v>330</v>
      </c>
      <c r="H565" s="209">
        <v>3.708</v>
      </c>
      <c r="I565" s="210"/>
      <c r="J565" s="211">
        <f>ROUND(I565*H565,2)</f>
        <v>0</v>
      </c>
      <c r="K565" s="207" t="s">
        <v>133</v>
      </c>
      <c r="L565" s="45"/>
      <c r="M565" s="212" t="s">
        <v>19</v>
      </c>
      <c r="N565" s="213" t="s">
        <v>44</v>
      </c>
      <c r="O565" s="85"/>
      <c r="P565" s="214">
        <f>O565*H565</f>
        <v>0</v>
      </c>
      <c r="Q565" s="214">
        <v>0</v>
      </c>
      <c r="R565" s="214">
        <f>Q565*H565</f>
        <v>0</v>
      </c>
      <c r="S565" s="214">
        <v>0</v>
      </c>
      <c r="T565" s="215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16" t="s">
        <v>134</v>
      </c>
      <c r="AT565" s="216" t="s">
        <v>129</v>
      </c>
      <c r="AU565" s="216" t="s">
        <v>83</v>
      </c>
      <c r="AY565" s="18" t="s">
        <v>127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18" t="s">
        <v>81</v>
      </c>
      <c r="BK565" s="217">
        <f>ROUND(I565*H565,2)</f>
        <v>0</v>
      </c>
      <c r="BL565" s="18" t="s">
        <v>134</v>
      </c>
      <c r="BM565" s="216" t="s">
        <v>705</v>
      </c>
    </row>
    <row r="566" spans="1:47" s="2" customFormat="1" ht="12">
      <c r="A566" s="39"/>
      <c r="B566" s="40"/>
      <c r="C566" s="41"/>
      <c r="D566" s="218" t="s">
        <v>136</v>
      </c>
      <c r="E566" s="41"/>
      <c r="F566" s="219" t="s">
        <v>706</v>
      </c>
      <c r="G566" s="41"/>
      <c r="H566" s="41"/>
      <c r="I566" s="220"/>
      <c r="J566" s="41"/>
      <c r="K566" s="41"/>
      <c r="L566" s="45"/>
      <c r="M566" s="221"/>
      <c r="N566" s="222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136</v>
      </c>
      <c r="AU566" s="18" t="s">
        <v>83</v>
      </c>
    </row>
    <row r="567" spans="1:51" s="13" customFormat="1" ht="12">
      <c r="A567" s="13"/>
      <c r="B567" s="223"/>
      <c r="C567" s="224"/>
      <c r="D567" s="225" t="s">
        <v>138</v>
      </c>
      <c r="E567" s="226" t="s">
        <v>19</v>
      </c>
      <c r="F567" s="227" t="s">
        <v>160</v>
      </c>
      <c r="G567" s="224"/>
      <c r="H567" s="226" t="s">
        <v>19</v>
      </c>
      <c r="I567" s="228"/>
      <c r="J567" s="224"/>
      <c r="K567" s="224"/>
      <c r="L567" s="229"/>
      <c r="M567" s="230"/>
      <c r="N567" s="231"/>
      <c r="O567" s="231"/>
      <c r="P567" s="231"/>
      <c r="Q567" s="231"/>
      <c r="R567" s="231"/>
      <c r="S567" s="231"/>
      <c r="T567" s="232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3" t="s">
        <v>138</v>
      </c>
      <c r="AU567" s="233" t="s">
        <v>83</v>
      </c>
      <c r="AV567" s="13" t="s">
        <v>81</v>
      </c>
      <c r="AW567" s="13" t="s">
        <v>35</v>
      </c>
      <c r="AX567" s="13" t="s">
        <v>73</v>
      </c>
      <c r="AY567" s="233" t="s">
        <v>127</v>
      </c>
    </row>
    <row r="568" spans="1:51" s="13" customFormat="1" ht="12">
      <c r="A568" s="13"/>
      <c r="B568" s="223"/>
      <c r="C568" s="224"/>
      <c r="D568" s="225" t="s">
        <v>138</v>
      </c>
      <c r="E568" s="226" t="s">
        <v>19</v>
      </c>
      <c r="F568" s="227" t="s">
        <v>707</v>
      </c>
      <c r="G568" s="224"/>
      <c r="H568" s="226" t="s">
        <v>19</v>
      </c>
      <c r="I568" s="228"/>
      <c r="J568" s="224"/>
      <c r="K568" s="224"/>
      <c r="L568" s="229"/>
      <c r="M568" s="230"/>
      <c r="N568" s="231"/>
      <c r="O568" s="231"/>
      <c r="P568" s="231"/>
      <c r="Q568" s="231"/>
      <c r="R568" s="231"/>
      <c r="S568" s="231"/>
      <c r="T568" s="23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3" t="s">
        <v>138</v>
      </c>
      <c r="AU568" s="233" t="s">
        <v>83</v>
      </c>
      <c r="AV568" s="13" t="s">
        <v>81</v>
      </c>
      <c r="AW568" s="13" t="s">
        <v>35</v>
      </c>
      <c r="AX568" s="13" t="s">
        <v>73</v>
      </c>
      <c r="AY568" s="233" t="s">
        <v>127</v>
      </c>
    </row>
    <row r="569" spans="1:51" s="14" customFormat="1" ht="12">
      <c r="A569" s="14"/>
      <c r="B569" s="234"/>
      <c r="C569" s="235"/>
      <c r="D569" s="225" t="s">
        <v>138</v>
      </c>
      <c r="E569" s="236" t="s">
        <v>19</v>
      </c>
      <c r="F569" s="237" t="s">
        <v>708</v>
      </c>
      <c r="G569" s="235"/>
      <c r="H569" s="238">
        <v>3.708</v>
      </c>
      <c r="I569" s="239"/>
      <c r="J569" s="235"/>
      <c r="K569" s="235"/>
      <c r="L569" s="240"/>
      <c r="M569" s="241"/>
      <c r="N569" s="242"/>
      <c r="O569" s="242"/>
      <c r="P569" s="242"/>
      <c r="Q569" s="242"/>
      <c r="R569" s="242"/>
      <c r="S569" s="242"/>
      <c r="T569" s="243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4" t="s">
        <v>138</v>
      </c>
      <c r="AU569" s="244" t="s">
        <v>83</v>
      </c>
      <c r="AV569" s="14" t="s">
        <v>83</v>
      </c>
      <c r="AW569" s="14" t="s">
        <v>35</v>
      </c>
      <c r="AX569" s="14" t="s">
        <v>81</v>
      </c>
      <c r="AY569" s="244" t="s">
        <v>127</v>
      </c>
    </row>
    <row r="570" spans="1:63" s="12" customFormat="1" ht="22.8" customHeight="1">
      <c r="A570" s="12"/>
      <c r="B570" s="189"/>
      <c r="C570" s="190"/>
      <c r="D570" s="191" t="s">
        <v>72</v>
      </c>
      <c r="E570" s="203" t="s">
        <v>709</v>
      </c>
      <c r="F570" s="203" t="s">
        <v>710</v>
      </c>
      <c r="G570" s="190"/>
      <c r="H570" s="190"/>
      <c r="I570" s="193"/>
      <c r="J570" s="204">
        <f>BK570</f>
        <v>0</v>
      </c>
      <c r="K570" s="190"/>
      <c r="L570" s="195"/>
      <c r="M570" s="196"/>
      <c r="N570" s="197"/>
      <c r="O570" s="197"/>
      <c r="P570" s="198">
        <f>SUM(P571:P574)</f>
        <v>0</v>
      </c>
      <c r="Q570" s="197"/>
      <c r="R570" s="198">
        <f>SUM(R571:R574)</f>
        <v>0</v>
      </c>
      <c r="S570" s="197"/>
      <c r="T570" s="199">
        <f>SUM(T571:T574)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200" t="s">
        <v>81</v>
      </c>
      <c r="AT570" s="201" t="s">
        <v>72</v>
      </c>
      <c r="AU570" s="201" t="s">
        <v>81</v>
      </c>
      <c r="AY570" s="200" t="s">
        <v>127</v>
      </c>
      <c r="BK570" s="202">
        <f>SUM(BK571:BK574)</f>
        <v>0</v>
      </c>
    </row>
    <row r="571" spans="1:65" s="2" customFormat="1" ht="24.15" customHeight="1">
      <c r="A571" s="39"/>
      <c r="B571" s="40"/>
      <c r="C571" s="205" t="s">
        <v>711</v>
      </c>
      <c r="D571" s="205" t="s">
        <v>129</v>
      </c>
      <c r="E571" s="206" t="s">
        <v>712</v>
      </c>
      <c r="F571" s="207" t="s">
        <v>713</v>
      </c>
      <c r="G571" s="208" t="s">
        <v>330</v>
      </c>
      <c r="H571" s="209">
        <v>5327.739</v>
      </c>
      <c r="I571" s="210"/>
      <c r="J571" s="211">
        <f>ROUND(I571*H571,2)</f>
        <v>0</v>
      </c>
      <c r="K571" s="207" t="s">
        <v>133</v>
      </c>
      <c r="L571" s="45"/>
      <c r="M571" s="212" t="s">
        <v>19</v>
      </c>
      <c r="N571" s="213" t="s">
        <v>44</v>
      </c>
      <c r="O571" s="85"/>
      <c r="P571" s="214">
        <f>O571*H571</f>
        <v>0</v>
      </c>
      <c r="Q571" s="214">
        <v>0</v>
      </c>
      <c r="R571" s="214">
        <f>Q571*H571</f>
        <v>0</v>
      </c>
      <c r="S571" s="214">
        <v>0</v>
      </c>
      <c r="T571" s="215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16" t="s">
        <v>134</v>
      </c>
      <c r="AT571" s="216" t="s">
        <v>129</v>
      </c>
      <c r="AU571" s="216" t="s">
        <v>83</v>
      </c>
      <c r="AY571" s="18" t="s">
        <v>127</v>
      </c>
      <c r="BE571" s="217">
        <f>IF(N571="základní",J571,0)</f>
        <v>0</v>
      </c>
      <c r="BF571" s="217">
        <f>IF(N571="snížená",J571,0)</f>
        <v>0</v>
      </c>
      <c r="BG571" s="217">
        <f>IF(N571="zákl. přenesená",J571,0)</f>
        <v>0</v>
      </c>
      <c r="BH571" s="217">
        <f>IF(N571="sníž. přenesená",J571,0)</f>
        <v>0</v>
      </c>
      <c r="BI571" s="217">
        <f>IF(N571="nulová",J571,0)</f>
        <v>0</v>
      </c>
      <c r="BJ571" s="18" t="s">
        <v>81</v>
      </c>
      <c r="BK571" s="217">
        <f>ROUND(I571*H571,2)</f>
        <v>0</v>
      </c>
      <c r="BL571" s="18" t="s">
        <v>134</v>
      </c>
      <c r="BM571" s="216" t="s">
        <v>714</v>
      </c>
    </row>
    <row r="572" spans="1:47" s="2" customFormat="1" ht="12">
      <c r="A572" s="39"/>
      <c r="B572" s="40"/>
      <c r="C572" s="41"/>
      <c r="D572" s="218" t="s">
        <v>136</v>
      </c>
      <c r="E572" s="41"/>
      <c r="F572" s="219" t="s">
        <v>715</v>
      </c>
      <c r="G572" s="41"/>
      <c r="H572" s="41"/>
      <c r="I572" s="220"/>
      <c r="J572" s="41"/>
      <c r="K572" s="41"/>
      <c r="L572" s="45"/>
      <c r="M572" s="221"/>
      <c r="N572" s="222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136</v>
      </c>
      <c r="AU572" s="18" t="s">
        <v>83</v>
      </c>
    </row>
    <row r="573" spans="1:65" s="2" customFormat="1" ht="24.15" customHeight="1">
      <c r="A573" s="39"/>
      <c r="B573" s="40"/>
      <c r="C573" s="205" t="s">
        <v>716</v>
      </c>
      <c r="D573" s="205" t="s">
        <v>129</v>
      </c>
      <c r="E573" s="206" t="s">
        <v>717</v>
      </c>
      <c r="F573" s="207" t="s">
        <v>718</v>
      </c>
      <c r="G573" s="208" t="s">
        <v>330</v>
      </c>
      <c r="H573" s="209">
        <v>5327.739</v>
      </c>
      <c r="I573" s="210"/>
      <c r="J573" s="211">
        <f>ROUND(I573*H573,2)</f>
        <v>0</v>
      </c>
      <c r="K573" s="207" t="s">
        <v>133</v>
      </c>
      <c r="L573" s="45"/>
      <c r="M573" s="212" t="s">
        <v>19</v>
      </c>
      <c r="N573" s="213" t="s">
        <v>44</v>
      </c>
      <c r="O573" s="85"/>
      <c r="P573" s="214">
        <f>O573*H573</f>
        <v>0</v>
      </c>
      <c r="Q573" s="214">
        <v>0</v>
      </c>
      <c r="R573" s="214">
        <f>Q573*H573</f>
        <v>0</v>
      </c>
      <c r="S573" s="214">
        <v>0</v>
      </c>
      <c r="T573" s="215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16" t="s">
        <v>134</v>
      </c>
      <c r="AT573" s="216" t="s">
        <v>129</v>
      </c>
      <c r="AU573" s="216" t="s">
        <v>83</v>
      </c>
      <c r="AY573" s="18" t="s">
        <v>127</v>
      </c>
      <c r="BE573" s="217">
        <f>IF(N573="základní",J573,0)</f>
        <v>0</v>
      </c>
      <c r="BF573" s="217">
        <f>IF(N573="snížená",J573,0)</f>
        <v>0</v>
      </c>
      <c r="BG573" s="217">
        <f>IF(N573="zákl. přenesená",J573,0)</f>
        <v>0</v>
      </c>
      <c r="BH573" s="217">
        <f>IF(N573="sníž. přenesená",J573,0)</f>
        <v>0</v>
      </c>
      <c r="BI573" s="217">
        <f>IF(N573="nulová",J573,0)</f>
        <v>0</v>
      </c>
      <c r="BJ573" s="18" t="s">
        <v>81</v>
      </c>
      <c r="BK573" s="217">
        <f>ROUND(I573*H573,2)</f>
        <v>0</v>
      </c>
      <c r="BL573" s="18" t="s">
        <v>134</v>
      </c>
      <c r="BM573" s="216" t="s">
        <v>719</v>
      </c>
    </row>
    <row r="574" spans="1:47" s="2" customFormat="1" ht="12">
      <c r="A574" s="39"/>
      <c r="B574" s="40"/>
      <c r="C574" s="41"/>
      <c r="D574" s="218" t="s">
        <v>136</v>
      </c>
      <c r="E574" s="41"/>
      <c r="F574" s="219" t="s">
        <v>720</v>
      </c>
      <c r="G574" s="41"/>
      <c r="H574" s="41"/>
      <c r="I574" s="220"/>
      <c r="J574" s="41"/>
      <c r="K574" s="41"/>
      <c r="L574" s="45"/>
      <c r="M574" s="221"/>
      <c r="N574" s="222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136</v>
      </c>
      <c r="AU574" s="18" t="s">
        <v>83</v>
      </c>
    </row>
    <row r="575" spans="1:63" s="12" customFormat="1" ht="25.9" customHeight="1">
      <c r="A575" s="12"/>
      <c r="B575" s="189"/>
      <c r="C575" s="190"/>
      <c r="D575" s="191" t="s">
        <v>72</v>
      </c>
      <c r="E575" s="192" t="s">
        <v>721</v>
      </c>
      <c r="F575" s="192" t="s">
        <v>722</v>
      </c>
      <c r="G575" s="190"/>
      <c r="H575" s="190"/>
      <c r="I575" s="193"/>
      <c r="J575" s="194">
        <f>BK575</f>
        <v>0</v>
      </c>
      <c r="K575" s="190"/>
      <c r="L575" s="195"/>
      <c r="M575" s="196"/>
      <c r="N575" s="197"/>
      <c r="O575" s="197"/>
      <c r="P575" s="198">
        <f>P576+P602+P612+P641</f>
        <v>0</v>
      </c>
      <c r="Q575" s="197"/>
      <c r="R575" s="198">
        <f>R576+R602+R612+R641</f>
        <v>0</v>
      </c>
      <c r="S575" s="197"/>
      <c r="T575" s="199">
        <f>T576+T602+T612+T641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200" t="s">
        <v>169</v>
      </c>
      <c r="AT575" s="201" t="s">
        <v>72</v>
      </c>
      <c r="AU575" s="201" t="s">
        <v>73</v>
      </c>
      <c r="AY575" s="200" t="s">
        <v>127</v>
      </c>
      <c r="BK575" s="202">
        <f>BK576+BK602+BK612+BK641</f>
        <v>0</v>
      </c>
    </row>
    <row r="576" spans="1:63" s="12" customFormat="1" ht="22.8" customHeight="1">
      <c r="A576" s="12"/>
      <c r="B576" s="189"/>
      <c r="C576" s="190"/>
      <c r="D576" s="191" t="s">
        <v>72</v>
      </c>
      <c r="E576" s="203" t="s">
        <v>723</v>
      </c>
      <c r="F576" s="203" t="s">
        <v>724</v>
      </c>
      <c r="G576" s="190"/>
      <c r="H576" s="190"/>
      <c r="I576" s="193"/>
      <c r="J576" s="204">
        <f>BK576</f>
        <v>0</v>
      </c>
      <c r="K576" s="190"/>
      <c r="L576" s="195"/>
      <c r="M576" s="196"/>
      <c r="N576" s="197"/>
      <c r="O576" s="197"/>
      <c r="P576" s="198">
        <f>SUM(P577:P601)</f>
        <v>0</v>
      </c>
      <c r="Q576" s="197"/>
      <c r="R576" s="198">
        <f>SUM(R577:R601)</f>
        <v>0</v>
      </c>
      <c r="S576" s="197"/>
      <c r="T576" s="199">
        <f>SUM(T577:T601)</f>
        <v>0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200" t="s">
        <v>169</v>
      </c>
      <c r="AT576" s="201" t="s">
        <v>72</v>
      </c>
      <c r="AU576" s="201" t="s">
        <v>81</v>
      </c>
      <c r="AY576" s="200" t="s">
        <v>127</v>
      </c>
      <c r="BK576" s="202">
        <f>SUM(BK577:BK601)</f>
        <v>0</v>
      </c>
    </row>
    <row r="577" spans="1:65" s="2" customFormat="1" ht="16.5" customHeight="1">
      <c r="A577" s="39"/>
      <c r="B577" s="40"/>
      <c r="C577" s="205" t="s">
        <v>725</v>
      </c>
      <c r="D577" s="205" t="s">
        <v>129</v>
      </c>
      <c r="E577" s="206" t="s">
        <v>726</v>
      </c>
      <c r="F577" s="207" t="s">
        <v>727</v>
      </c>
      <c r="G577" s="208" t="s">
        <v>728</v>
      </c>
      <c r="H577" s="209">
        <v>3</v>
      </c>
      <c r="I577" s="210"/>
      <c r="J577" s="211">
        <f>ROUND(I577*H577,2)</f>
        <v>0</v>
      </c>
      <c r="K577" s="207" t="s">
        <v>133</v>
      </c>
      <c r="L577" s="45"/>
      <c r="M577" s="212" t="s">
        <v>19</v>
      </c>
      <c r="N577" s="213" t="s">
        <v>44</v>
      </c>
      <c r="O577" s="85"/>
      <c r="P577" s="214">
        <f>O577*H577</f>
        <v>0</v>
      </c>
      <c r="Q577" s="214">
        <v>0</v>
      </c>
      <c r="R577" s="214">
        <f>Q577*H577</f>
        <v>0</v>
      </c>
      <c r="S577" s="214">
        <v>0</v>
      </c>
      <c r="T577" s="215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16" t="s">
        <v>729</v>
      </c>
      <c r="AT577" s="216" t="s">
        <v>129</v>
      </c>
      <c r="AU577" s="216" t="s">
        <v>83</v>
      </c>
      <c r="AY577" s="18" t="s">
        <v>127</v>
      </c>
      <c r="BE577" s="217">
        <f>IF(N577="základní",J577,0)</f>
        <v>0</v>
      </c>
      <c r="BF577" s="217">
        <f>IF(N577="snížená",J577,0)</f>
        <v>0</v>
      </c>
      <c r="BG577" s="217">
        <f>IF(N577="zákl. přenesená",J577,0)</f>
        <v>0</v>
      </c>
      <c r="BH577" s="217">
        <f>IF(N577="sníž. přenesená",J577,0)</f>
        <v>0</v>
      </c>
      <c r="BI577" s="217">
        <f>IF(N577="nulová",J577,0)</f>
        <v>0</v>
      </c>
      <c r="BJ577" s="18" t="s">
        <v>81</v>
      </c>
      <c r="BK577" s="217">
        <f>ROUND(I577*H577,2)</f>
        <v>0</v>
      </c>
      <c r="BL577" s="18" t="s">
        <v>729</v>
      </c>
      <c r="BM577" s="216" t="s">
        <v>730</v>
      </c>
    </row>
    <row r="578" spans="1:47" s="2" customFormat="1" ht="12">
      <c r="A578" s="39"/>
      <c r="B578" s="40"/>
      <c r="C578" s="41"/>
      <c r="D578" s="218" t="s">
        <v>136</v>
      </c>
      <c r="E578" s="41"/>
      <c r="F578" s="219" t="s">
        <v>731</v>
      </c>
      <c r="G578" s="41"/>
      <c r="H578" s="41"/>
      <c r="I578" s="220"/>
      <c r="J578" s="41"/>
      <c r="K578" s="41"/>
      <c r="L578" s="45"/>
      <c r="M578" s="221"/>
      <c r="N578" s="222"/>
      <c r="O578" s="85"/>
      <c r="P578" s="85"/>
      <c r="Q578" s="85"/>
      <c r="R578" s="85"/>
      <c r="S578" s="85"/>
      <c r="T578" s="86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136</v>
      </c>
      <c r="AU578" s="18" t="s">
        <v>83</v>
      </c>
    </row>
    <row r="579" spans="1:51" s="13" customFormat="1" ht="12">
      <c r="A579" s="13"/>
      <c r="B579" s="223"/>
      <c r="C579" s="224"/>
      <c r="D579" s="225" t="s">
        <v>138</v>
      </c>
      <c r="E579" s="226" t="s">
        <v>19</v>
      </c>
      <c r="F579" s="227" t="s">
        <v>732</v>
      </c>
      <c r="G579" s="224"/>
      <c r="H579" s="226" t="s">
        <v>19</v>
      </c>
      <c r="I579" s="228"/>
      <c r="J579" s="224"/>
      <c r="K579" s="224"/>
      <c r="L579" s="229"/>
      <c r="M579" s="230"/>
      <c r="N579" s="231"/>
      <c r="O579" s="231"/>
      <c r="P579" s="231"/>
      <c r="Q579" s="231"/>
      <c r="R579" s="231"/>
      <c r="S579" s="231"/>
      <c r="T579" s="232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3" t="s">
        <v>138</v>
      </c>
      <c r="AU579" s="233" t="s">
        <v>83</v>
      </c>
      <c r="AV579" s="13" t="s">
        <v>81</v>
      </c>
      <c r="AW579" s="13" t="s">
        <v>35</v>
      </c>
      <c r="AX579" s="13" t="s">
        <v>73</v>
      </c>
      <c r="AY579" s="233" t="s">
        <v>127</v>
      </c>
    </row>
    <row r="580" spans="1:51" s="14" customFormat="1" ht="12">
      <c r="A580" s="14"/>
      <c r="B580" s="234"/>
      <c r="C580" s="235"/>
      <c r="D580" s="225" t="s">
        <v>138</v>
      </c>
      <c r="E580" s="236" t="s">
        <v>19</v>
      </c>
      <c r="F580" s="237" t="s">
        <v>155</v>
      </c>
      <c r="G580" s="235"/>
      <c r="H580" s="238">
        <v>3</v>
      </c>
      <c r="I580" s="239"/>
      <c r="J580" s="235"/>
      <c r="K580" s="235"/>
      <c r="L580" s="240"/>
      <c r="M580" s="241"/>
      <c r="N580" s="242"/>
      <c r="O580" s="242"/>
      <c r="P580" s="242"/>
      <c r="Q580" s="242"/>
      <c r="R580" s="242"/>
      <c r="S580" s="242"/>
      <c r="T580" s="243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4" t="s">
        <v>138</v>
      </c>
      <c r="AU580" s="244" t="s">
        <v>83</v>
      </c>
      <c r="AV580" s="14" t="s">
        <v>83</v>
      </c>
      <c r="AW580" s="14" t="s">
        <v>35</v>
      </c>
      <c r="AX580" s="14" t="s">
        <v>81</v>
      </c>
      <c r="AY580" s="244" t="s">
        <v>127</v>
      </c>
    </row>
    <row r="581" spans="1:65" s="2" customFormat="1" ht="16.5" customHeight="1">
      <c r="A581" s="39"/>
      <c r="B581" s="40"/>
      <c r="C581" s="205" t="s">
        <v>733</v>
      </c>
      <c r="D581" s="205" t="s">
        <v>129</v>
      </c>
      <c r="E581" s="206" t="s">
        <v>734</v>
      </c>
      <c r="F581" s="207" t="s">
        <v>735</v>
      </c>
      <c r="G581" s="208" t="s">
        <v>736</v>
      </c>
      <c r="H581" s="209">
        <v>1</v>
      </c>
      <c r="I581" s="210"/>
      <c r="J581" s="211">
        <f>ROUND(I581*H581,2)</f>
        <v>0</v>
      </c>
      <c r="K581" s="207" t="s">
        <v>133</v>
      </c>
      <c r="L581" s="45"/>
      <c r="M581" s="212" t="s">
        <v>19</v>
      </c>
      <c r="N581" s="213" t="s">
        <v>44</v>
      </c>
      <c r="O581" s="85"/>
      <c r="P581" s="214">
        <f>O581*H581</f>
        <v>0</v>
      </c>
      <c r="Q581" s="214">
        <v>0</v>
      </c>
      <c r="R581" s="214">
        <f>Q581*H581</f>
        <v>0</v>
      </c>
      <c r="S581" s="214">
        <v>0</v>
      </c>
      <c r="T581" s="215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16" t="s">
        <v>729</v>
      </c>
      <c r="AT581" s="216" t="s">
        <v>129</v>
      </c>
      <c r="AU581" s="216" t="s">
        <v>83</v>
      </c>
      <c r="AY581" s="18" t="s">
        <v>127</v>
      </c>
      <c r="BE581" s="217">
        <f>IF(N581="základní",J581,0)</f>
        <v>0</v>
      </c>
      <c r="BF581" s="217">
        <f>IF(N581="snížená",J581,0)</f>
        <v>0</v>
      </c>
      <c r="BG581" s="217">
        <f>IF(N581="zákl. přenesená",J581,0)</f>
        <v>0</v>
      </c>
      <c r="BH581" s="217">
        <f>IF(N581="sníž. přenesená",J581,0)</f>
        <v>0</v>
      </c>
      <c r="BI581" s="217">
        <f>IF(N581="nulová",J581,0)</f>
        <v>0</v>
      </c>
      <c r="BJ581" s="18" t="s">
        <v>81</v>
      </c>
      <c r="BK581" s="217">
        <f>ROUND(I581*H581,2)</f>
        <v>0</v>
      </c>
      <c r="BL581" s="18" t="s">
        <v>729</v>
      </c>
      <c r="BM581" s="216" t="s">
        <v>737</v>
      </c>
    </row>
    <row r="582" spans="1:47" s="2" customFormat="1" ht="12">
      <c r="A582" s="39"/>
      <c r="B582" s="40"/>
      <c r="C582" s="41"/>
      <c r="D582" s="218" t="s">
        <v>136</v>
      </c>
      <c r="E582" s="41"/>
      <c r="F582" s="219" t="s">
        <v>738</v>
      </c>
      <c r="G582" s="41"/>
      <c r="H582" s="41"/>
      <c r="I582" s="220"/>
      <c r="J582" s="41"/>
      <c r="K582" s="41"/>
      <c r="L582" s="45"/>
      <c r="M582" s="221"/>
      <c r="N582" s="222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136</v>
      </c>
      <c r="AU582" s="18" t="s">
        <v>83</v>
      </c>
    </row>
    <row r="583" spans="1:51" s="13" customFormat="1" ht="12">
      <c r="A583" s="13"/>
      <c r="B583" s="223"/>
      <c r="C583" s="224"/>
      <c r="D583" s="225" t="s">
        <v>138</v>
      </c>
      <c r="E583" s="226" t="s">
        <v>19</v>
      </c>
      <c r="F583" s="227" t="s">
        <v>739</v>
      </c>
      <c r="G583" s="224"/>
      <c r="H583" s="226" t="s">
        <v>19</v>
      </c>
      <c r="I583" s="228"/>
      <c r="J583" s="224"/>
      <c r="K583" s="224"/>
      <c r="L583" s="229"/>
      <c r="M583" s="230"/>
      <c r="N583" s="231"/>
      <c r="O583" s="231"/>
      <c r="P583" s="231"/>
      <c r="Q583" s="231"/>
      <c r="R583" s="231"/>
      <c r="S583" s="231"/>
      <c r="T583" s="232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3" t="s">
        <v>138</v>
      </c>
      <c r="AU583" s="233" t="s">
        <v>83</v>
      </c>
      <c r="AV583" s="13" t="s">
        <v>81</v>
      </c>
      <c r="AW583" s="13" t="s">
        <v>35</v>
      </c>
      <c r="AX583" s="13" t="s">
        <v>73</v>
      </c>
      <c r="AY583" s="233" t="s">
        <v>127</v>
      </c>
    </row>
    <row r="584" spans="1:51" s="14" customFormat="1" ht="12">
      <c r="A584" s="14"/>
      <c r="B584" s="234"/>
      <c r="C584" s="235"/>
      <c r="D584" s="225" t="s">
        <v>138</v>
      </c>
      <c r="E584" s="236" t="s">
        <v>19</v>
      </c>
      <c r="F584" s="237" t="s">
        <v>81</v>
      </c>
      <c r="G584" s="235"/>
      <c r="H584" s="238">
        <v>1</v>
      </c>
      <c r="I584" s="239"/>
      <c r="J584" s="235"/>
      <c r="K584" s="235"/>
      <c r="L584" s="240"/>
      <c r="M584" s="241"/>
      <c r="N584" s="242"/>
      <c r="O584" s="242"/>
      <c r="P584" s="242"/>
      <c r="Q584" s="242"/>
      <c r="R584" s="242"/>
      <c r="S584" s="242"/>
      <c r="T584" s="243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4" t="s">
        <v>138</v>
      </c>
      <c r="AU584" s="244" t="s">
        <v>83</v>
      </c>
      <c r="AV584" s="14" t="s">
        <v>83</v>
      </c>
      <c r="AW584" s="14" t="s">
        <v>35</v>
      </c>
      <c r="AX584" s="14" t="s">
        <v>81</v>
      </c>
      <c r="AY584" s="244" t="s">
        <v>127</v>
      </c>
    </row>
    <row r="585" spans="1:65" s="2" customFormat="1" ht="16.5" customHeight="1">
      <c r="A585" s="39"/>
      <c r="B585" s="40"/>
      <c r="C585" s="205" t="s">
        <v>740</v>
      </c>
      <c r="D585" s="205" t="s">
        <v>129</v>
      </c>
      <c r="E585" s="206" t="s">
        <v>741</v>
      </c>
      <c r="F585" s="207" t="s">
        <v>742</v>
      </c>
      <c r="G585" s="208" t="s">
        <v>736</v>
      </c>
      <c r="H585" s="209">
        <v>1</v>
      </c>
      <c r="I585" s="210"/>
      <c r="J585" s="211">
        <f>ROUND(I585*H585,2)</f>
        <v>0</v>
      </c>
      <c r="K585" s="207" t="s">
        <v>133</v>
      </c>
      <c r="L585" s="45"/>
      <c r="M585" s="212" t="s">
        <v>19</v>
      </c>
      <c r="N585" s="213" t="s">
        <v>44</v>
      </c>
      <c r="O585" s="85"/>
      <c r="P585" s="214">
        <f>O585*H585</f>
        <v>0</v>
      </c>
      <c r="Q585" s="214">
        <v>0</v>
      </c>
      <c r="R585" s="214">
        <f>Q585*H585</f>
        <v>0</v>
      </c>
      <c r="S585" s="214">
        <v>0</v>
      </c>
      <c r="T585" s="215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16" t="s">
        <v>729</v>
      </c>
      <c r="AT585" s="216" t="s">
        <v>129</v>
      </c>
      <c r="AU585" s="216" t="s">
        <v>83</v>
      </c>
      <c r="AY585" s="18" t="s">
        <v>127</v>
      </c>
      <c r="BE585" s="217">
        <f>IF(N585="základní",J585,0)</f>
        <v>0</v>
      </c>
      <c r="BF585" s="217">
        <f>IF(N585="snížená",J585,0)</f>
        <v>0</v>
      </c>
      <c r="BG585" s="217">
        <f>IF(N585="zákl. přenesená",J585,0)</f>
        <v>0</v>
      </c>
      <c r="BH585" s="217">
        <f>IF(N585="sníž. přenesená",J585,0)</f>
        <v>0</v>
      </c>
      <c r="BI585" s="217">
        <f>IF(N585="nulová",J585,0)</f>
        <v>0</v>
      </c>
      <c r="BJ585" s="18" t="s">
        <v>81</v>
      </c>
      <c r="BK585" s="217">
        <f>ROUND(I585*H585,2)</f>
        <v>0</v>
      </c>
      <c r="BL585" s="18" t="s">
        <v>729</v>
      </c>
      <c r="BM585" s="216" t="s">
        <v>743</v>
      </c>
    </row>
    <row r="586" spans="1:47" s="2" customFormat="1" ht="12">
      <c r="A586" s="39"/>
      <c r="B586" s="40"/>
      <c r="C586" s="41"/>
      <c r="D586" s="218" t="s">
        <v>136</v>
      </c>
      <c r="E586" s="41"/>
      <c r="F586" s="219" t="s">
        <v>744</v>
      </c>
      <c r="G586" s="41"/>
      <c r="H586" s="41"/>
      <c r="I586" s="220"/>
      <c r="J586" s="41"/>
      <c r="K586" s="41"/>
      <c r="L586" s="45"/>
      <c r="M586" s="221"/>
      <c r="N586" s="222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136</v>
      </c>
      <c r="AU586" s="18" t="s">
        <v>83</v>
      </c>
    </row>
    <row r="587" spans="1:51" s="13" customFormat="1" ht="12">
      <c r="A587" s="13"/>
      <c r="B587" s="223"/>
      <c r="C587" s="224"/>
      <c r="D587" s="225" t="s">
        <v>138</v>
      </c>
      <c r="E587" s="226" t="s">
        <v>19</v>
      </c>
      <c r="F587" s="227" t="s">
        <v>745</v>
      </c>
      <c r="G587" s="224"/>
      <c r="H587" s="226" t="s">
        <v>19</v>
      </c>
      <c r="I587" s="228"/>
      <c r="J587" s="224"/>
      <c r="K587" s="224"/>
      <c r="L587" s="229"/>
      <c r="M587" s="230"/>
      <c r="N587" s="231"/>
      <c r="O587" s="231"/>
      <c r="P587" s="231"/>
      <c r="Q587" s="231"/>
      <c r="R587" s="231"/>
      <c r="S587" s="231"/>
      <c r="T587" s="232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3" t="s">
        <v>138</v>
      </c>
      <c r="AU587" s="233" t="s">
        <v>83</v>
      </c>
      <c r="AV587" s="13" t="s">
        <v>81</v>
      </c>
      <c r="AW587" s="13" t="s">
        <v>35</v>
      </c>
      <c r="AX587" s="13" t="s">
        <v>73</v>
      </c>
      <c r="AY587" s="233" t="s">
        <v>127</v>
      </c>
    </row>
    <row r="588" spans="1:51" s="14" customFormat="1" ht="12">
      <c r="A588" s="14"/>
      <c r="B588" s="234"/>
      <c r="C588" s="235"/>
      <c r="D588" s="225" t="s">
        <v>138</v>
      </c>
      <c r="E588" s="236" t="s">
        <v>19</v>
      </c>
      <c r="F588" s="237" t="s">
        <v>81</v>
      </c>
      <c r="G588" s="235"/>
      <c r="H588" s="238">
        <v>1</v>
      </c>
      <c r="I588" s="239"/>
      <c r="J588" s="235"/>
      <c r="K588" s="235"/>
      <c r="L588" s="240"/>
      <c r="M588" s="241"/>
      <c r="N588" s="242"/>
      <c r="O588" s="242"/>
      <c r="P588" s="242"/>
      <c r="Q588" s="242"/>
      <c r="R588" s="242"/>
      <c r="S588" s="242"/>
      <c r="T588" s="243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4" t="s">
        <v>138</v>
      </c>
      <c r="AU588" s="244" t="s">
        <v>83</v>
      </c>
      <c r="AV588" s="14" t="s">
        <v>83</v>
      </c>
      <c r="AW588" s="14" t="s">
        <v>35</v>
      </c>
      <c r="AX588" s="14" t="s">
        <v>81</v>
      </c>
      <c r="AY588" s="244" t="s">
        <v>127</v>
      </c>
    </row>
    <row r="589" spans="1:65" s="2" customFormat="1" ht="16.5" customHeight="1">
      <c r="A589" s="39"/>
      <c r="B589" s="40"/>
      <c r="C589" s="205" t="s">
        <v>746</v>
      </c>
      <c r="D589" s="205" t="s">
        <v>129</v>
      </c>
      <c r="E589" s="206" t="s">
        <v>747</v>
      </c>
      <c r="F589" s="207" t="s">
        <v>748</v>
      </c>
      <c r="G589" s="208" t="s">
        <v>736</v>
      </c>
      <c r="H589" s="209">
        <v>1</v>
      </c>
      <c r="I589" s="210"/>
      <c r="J589" s="211">
        <f>ROUND(I589*H589,2)</f>
        <v>0</v>
      </c>
      <c r="K589" s="207" t="s">
        <v>133</v>
      </c>
      <c r="L589" s="45"/>
      <c r="M589" s="212" t="s">
        <v>19</v>
      </c>
      <c r="N589" s="213" t="s">
        <v>44</v>
      </c>
      <c r="O589" s="85"/>
      <c r="P589" s="214">
        <f>O589*H589</f>
        <v>0</v>
      </c>
      <c r="Q589" s="214">
        <v>0</v>
      </c>
      <c r="R589" s="214">
        <f>Q589*H589</f>
        <v>0</v>
      </c>
      <c r="S589" s="214">
        <v>0</v>
      </c>
      <c r="T589" s="215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16" t="s">
        <v>729</v>
      </c>
      <c r="AT589" s="216" t="s">
        <v>129</v>
      </c>
      <c r="AU589" s="216" t="s">
        <v>83</v>
      </c>
      <c r="AY589" s="18" t="s">
        <v>127</v>
      </c>
      <c r="BE589" s="217">
        <f>IF(N589="základní",J589,0)</f>
        <v>0</v>
      </c>
      <c r="BF589" s="217">
        <f>IF(N589="snížená",J589,0)</f>
        <v>0</v>
      </c>
      <c r="BG589" s="217">
        <f>IF(N589="zákl. přenesená",J589,0)</f>
        <v>0</v>
      </c>
      <c r="BH589" s="217">
        <f>IF(N589="sníž. přenesená",J589,0)</f>
        <v>0</v>
      </c>
      <c r="BI589" s="217">
        <f>IF(N589="nulová",J589,0)</f>
        <v>0</v>
      </c>
      <c r="BJ589" s="18" t="s">
        <v>81</v>
      </c>
      <c r="BK589" s="217">
        <f>ROUND(I589*H589,2)</f>
        <v>0</v>
      </c>
      <c r="BL589" s="18" t="s">
        <v>729</v>
      </c>
      <c r="BM589" s="216" t="s">
        <v>749</v>
      </c>
    </row>
    <row r="590" spans="1:47" s="2" customFormat="1" ht="12">
      <c r="A590" s="39"/>
      <c r="B590" s="40"/>
      <c r="C590" s="41"/>
      <c r="D590" s="218" t="s">
        <v>136</v>
      </c>
      <c r="E590" s="41"/>
      <c r="F590" s="219" t="s">
        <v>750</v>
      </c>
      <c r="G590" s="41"/>
      <c r="H590" s="41"/>
      <c r="I590" s="220"/>
      <c r="J590" s="41"/>
      <c r="K590" s="41"/>
      <c r="L590" s="45"/>
      <c r="M590" s="221"/>
      <c r="N590" s="222"/>
      <c r="O590" s="85"/>
      <c r="P590" s="85"/>
      <c r="Q590" s="85"/>
      <c r="R590" s="85"/>
      <c r="S590" s="85"/>
      <c r="T590" s="86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136</v>
      </c>
      <c r="AU590" s="18" t="s">
        <v>83</v>
      </c>
    </row>
    <row r="591" spans="1:51" s="13" customFormat="1" ht="12">
      <c r="A591" s="13"/>
      <c r="B591" s="223"/>
      <c r="C591" s="224"/>
      <c r="D591" s="225" t="s">
        <v>138</v>
      </c>
      <c r="E591" s="226" t="s">
        <v>19</v>
      </c>
      <c r="F591" s="227" t="s">
        <v>751</v>
      </c>
      <c r="G591" s="224"/>
      <c r="H591" s="226" t="s">
        <v>19</v>
      </c>
      <c r="I591" s="228"/>
      <c r="J591" s="224"/>
      <c r="K591" s="224"/>
      <c r="L591" s="229"/>
      <c r="M591" s="230"/>
      <c r="N591" s="231"/>
      <c r="O591" s="231"/>
      <c r="P591" s="231"/>
      <c r="Q591" s="231"/>
      <c r="R591" s="231"/>
      <c r="S591" s="231"/>
      <c r="T591" s="232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3" t="s">
        <v>138</v>
      </c>
      <c r="AU591" s="233" t="s">
        <v>83</v>
      </c>
      <c r="AV591" s="13" t="s">
        <v>81</v>
      </c>
      <c r="AW591" s="13" t="s">
        <v>35</v>
      </c>
      <c r="AX591" s="13" t="s">
        <v>73</v>
      </c>
      <c r="AY591" s="233" t="s">
        <v>127</v>
      </c>
    </row>
    <row r="592" spans="1:51" s="14" customFormat="1" ht="12">
      <c r="A592" s="14"/>
      <c r="B592" s="234"/>
      <c r="C592" s="235"/>
      <c r="D592" s="225" t="s">
        <v>138</v>
      </c>
      <c r="E592" s="236" t="s">
        <v>19</v>
      </c>
      <c r="F592" s="237" t="s">
        <v>81</v>
      </c>
      <c r="G592" s="235"/>
      <c r="H592" s="238">
        <v>1</v>
      </c>
      <c r="I592" s="239"/>
      <c r="J592" s="235"/>
      <c r="K592" s="235"/>
      <c r="L592" s="240"/>
      <c r="M592" s="241"/>
      <c r="N592" s="242"/>
      <c r="O592" s="242"/>
      <c r="P592" s="242"/>
      <c r="Q592" s="242"/>
      <c r="R592" s="242"/>
      <c r="S592" s="242"/>
      <c r="T592" s="243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4" t="s">
        <v>138</v>
      </c>
      <c r="AU592" s="244" t="s">
        <v>83</v>
      </c>
      <c r="AV592" s="14" t="s">
        <v>83</v>
      </c>
      <c r="AW592" s="14" t="s">
        <v>35</v>
      </c>
      <c r="AX592" s="14" t="s">
        <v>81</v>
      </c>
      <c r="AY592" s="244" t="s">
        <v>127</v>
      </c>
    </row>
    <row r="593" spans="1:65" s="2" customFormat="1" ht="16.5" customHeight="1">
      <c r="A593" s="39"/>
      <c r="B593" s="40"/>
      <c r="C593" s="205" t="s">
        <v>752</v>
      </c>
      <c r="D593" s="205" t="s">
        <v>129</v>
      </c>
      <c r="E593" s="206" t="s">
        <v>753</v>
      </c>
      <c r="F593" s="207" t="s">
        <v>754</v>
      </c>
      <c r="G593" s="208" t="s">
        <v>736</v>
      </c>
      <c r="H593" s="209">
        <v>1</v>
      </c>
      <c r="I593" s="210"/>
      <c r="J593" s="211">
        <f>ROUND(I593*H593,2)</f>
        <v>0</v>
      </c>
      <c r="K593" s="207" t="s">
        <v>133</v>
      </c>
      <c r="L593" s="45"/>
      <c r="M593" s="212" t="s">
        <v>19</v>
      </c>
      <c r="N593" s="213" t="s">
        <v>44</v>
      </c>
      <c r="O593" s="85"/>
      <c r="P593" s="214">
        <f>O593*H593</f>
        <v>0</v>
      </c>
      <c r="Q593" s="214">
        <v>0</v>
      </c>
      <c r="R593" s="214">
        <f>Q593*H593</f>
        <v>0</v>
      </c>
      <c r="S593" s="214">
        <v>0</v>
      </c>
      <c r="T593" s="215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16" t="s">
        <v>729</v>
      </c>
      <c r="AT593" s="216" t="s">
        <v>129</v>
      </c>
      <c r="AU593" s="216" t="s">
        <v>83</v>
      </c>
      <c r="AY593" s="18" t="s">
        <v>127</v>
      </c>
      <c r="BE593" s="217">
        <f>IF(N593="základní",J593,0)</f>
        <v>0</v>
      </c>
      <c r="BF593" s="217">
        <f>IF(N593="snížená",J593,0)</f>
        <v>0</v>
      </c>
      <c r="BG593" s="217">
        <f>IF(N593="zákl. přenesená",J593,0)</f>
        <v>0</v>
      </c>
      <c r="BH593" s="217">
        <f>IF(N593="sníž. přenesená",J593,0)</f>
        <v>0</v>
      </c>
      <c r="BI593" s="217">
        <f>IF(N593="nulová",J593,0)</f>
        <v>0</v>
      </c>
      <c r="BJ593" s="18" t="s">
        <v>81</v>
      </c>
      <c r="BK593" s="217">
        <f>ROUND(I593*H593,2)</f>
        <v>0</v>
      </c>
      <c r="BL593" s="18" t="s">
        <v>729</v>
      </c>
      <c r="BM593" s="216" t="s">
        <v>755</v>
      </c>
    </row>
    <row r="594" spans="1:47" s="2" customFormat="1" ht="12">
      <c r="A594" s="39"/>
      <c r="B594" s="40"/>
      <c r="C594" s="41"/>
      <c r="D594" s="218" t="s">
        <v>136</v>
      </c>
      <c r="E594" s="41"/>
      <c r="F594" s="219" t="s">
        <v>756</v>
      </c>
      <c r="G594" s="41"/>
      <c r="H594" s="41"/>
      <c r="I594" s="220"/>
      <c r="J594" s="41"/>
      <c r="K594" s="41"/>
      <c r="L594" s="45"/>
      <c r="M594" s="221"/>
      <c r="N594" s="222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136</v>
      </c>
      <c r="AU594" s="18" t="s">
        <v>83</v>
      </c>
    </row>
    <row r="595" spans="1:51" s="13" customFormat="1" ht="12">
      <c r="A595" s="13"/>
      <c r="B595" s="223"/>
      <c r="C595" s="224"/>
      <c r="D595" s="225" t="s">
        <v>138</v>
      </c>
      <c r="E595" s="226" t="s">
        <v>19</v>
      </c>
      <c r="F595" s="227" t="s">
        <v>757</v>
      </c>
      <c r="G595" s="224"/>
      <c r="H595" s="226" t="s">
        <v>19</v>
      </c>
      <c r="I595" s="228"/>
      <c r="J595" s="224"/>
      <c r="K595" s="224"/>
      <c r="L595" s="229"/>
      <c r="M595" s="230"/>
      <c r="N595" s="231"/>
      <c r="O595" s="231"/>
      <c r="P595" s="231"/>
      <c r="Q595" s="231"/>
      <c r="R595" s="231"/>
      <c r="S595" s="231"/>
      <c r="T595" s="23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3" t="s">
        <v>138</v>
      </c>
      <c r="AU595" s="233" t="s">
        <v>83</v>
      </c>
      <c r="AV595" s="13" t="s">
        <v>81</v>
      </c>
      <c r="AW595" s="13" t="s">
        <v>35</v>
      </c>
      <c r="AX595" s="13" t="s">
        <v>73</v>
      </c>
      <c r="AY595" s="233" t="s">
        <v>127</v>
      </c>
    </row>
    <row r="596" spans="1:51" s="14" customFormat="1" ht="12">
      <c r="A596" s="14"/>
      <c r="B596" s="234"/>
      <c r="C596" s="235"/>
      <c r="D596" s="225" t="s">
        <v>138</v>
      </c>
      <c r="E596" s="236" t="s">
        <v>19</v>
      </c>
      <c r="F596" s="237" t="s">
        <v>81</v>
      </c>
      <c r="G596" s="235"/>
      <c r="H596" s="238">
        <v>1</v>
      </c>
      <c r="I596" s="239"/>
      <c r="J596" s="235"/>
      <c r="K596" s="235"/>
      <c r="L596" s="240"/>
      <c r="M596" s="241"/>
      <c r="N596" s="242"/>
      <c r="O596" s="242"/>
      <c r="P596" s="242"/>
      <c r="Q596" s="242"/>
      <c r="R596" s="242"/>
      <c r="S596" s="242"/>
      <c r="T596" s="243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4" t="s">
        <v>138</v>
      </c>
      <c r="AU596" s="244" t="s">
        <v>83</v>
      </c>
      <c r="AV596" s="14" t="s">
        <v>83</v>
      </c>
      <c r="AW596" s="14" t="s">
        <v>35</v>
      </c>
      <c r="AX596" s="14" t="s">
        <v>81</v>
      </c>
      <c r="AY596" s="244" t="s">
        <v>127</v>
      </c>
    </row>
    <row r="597" spans="1:65" s="2" customFormat="1" ht="16.5" customHeight="1">
      <c r="A597" s="39"/>
      <c r="B597" s="40"/>
      <c r="C597" s="205" t="s">
        <v>758</v>
      </c>
      <c r="D597" s="205" t="s">
        <v>129</v>
      </c>
      <c r="E597" s="206" t="s">
        <v>759</v>
      </c>
      <c r="F597" s="207" t="s">
        <v>760</v>
      </c>
      <c r="G597" s="208" t="s">
        <v>736</v>
      </c>
      <c r="H597" s="209">
        <v>1</v>
      </c>
      <c r="I597" s="210"/>
      <c r="J597" s="211">
        <f>ROUND(I597*H597,2)</f>
        <v>0</v>
      </c>
      <c r="K597" s="207" t="s">
        <v>133</v>
      </c>
      <c r="L597" s="45"/>
      <c r="M597" s="212" t="s">
        <v>19</v>
      </c>
      <c r="N597" s="213" t="s">
        <v>44</v>
      </c>
      <c r="O597" s="85"/>
      <c r="P597" s="214">
        <f>O597*H597</f>
        <v>0</v>
      </c>
      <c r="Q597" s="214">
        <v>0</v>
      </c>
      <c r="R597" s="214">
        <f>Q597*H597</f>
        <v>0</v>
      </c>
      <c r="S597" s="214">
        <v>0</v>
      </c>
      <c r="T597" s="215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16" t="s">
        <v>729</v>
      </c>
      <c r="AT597" s="216" t="s">
        <v>129</v>
      </c>
      <c r="AU597" s="216" t="s">
        <v>83</v>
      </c>
      <c r="AY597" s="18" t="s">
        <v>127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18" t="s">
        <v>81</v>
      </c>
      <c r="BK597" s="217">
        <f>ROUND(I597*H597,2)</f>
        <v>0</v>
      </c>
      <c r="BL597" s="18" t="s">
        <v>729</v>
      </c>
      <c r="BM597" s="216" t="s">
        <v>761</v>
      </c>
    </row>
    <row r="598" spans="1:47" s="2" customFormat="1" ht="12">
      <c r="A598" s="39"/>
      <c r="B598" s="40"/>
      <c r="C598" s="41"/>
      <c r="D598" s="218" t="s">
        <v>136</v>
      </c>
      <c r="E598" s="41"/>
      <c r="F598" s="219" t="s">
        <v>762</v>
      </c>
      <c r="G598" s="41"/>
      <c r="H598" s="41"/>
      <c r="I598" s="220"/>
      <c r="J598" s="41"/>
      <c r="K598" s="41"/>
      <c r="L598" s="45"/>
      <c r="M598" s="221"/>
      <c r="N598" s="222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136</v>
      </c>
      <c r="AU598" s="18" t="s">
        <v>83</v>
      </c>
    </row>
    <row r="599" spans="1:51" s="13" customFormat="1" ht="12">
      <c r="A599" s="13"/>
      <c r="B599" s="223"/>
      <c r="C599" s="224"/>
      <c r="D599" s="225" t="s">
        <v>138</v>
      </c>
      <c r="E599" s="226" t="s">
        <v>19</v>
      </c>
      <c r="F599" s="227" t="s">
        <v>763</v>
      </c>
      <c r="G599" s="224"/>
      <c r="H599" s="226" t="s">
        <v>19</v>
      </c>
      <c r="I599" s="228"/>
      <c r="J599" s="224"/>
      <c r="K599" s="224"/>
      <c r="L599" s="229"/>
      <c r="M599" s="230"/>
      <c r="N599" s="231"/>
      <c r="O599" s="231"/>
      <c r="P599" s="231"/>
      <c r="Q599" s="231"/>
      <c r="R599" s="231"/>
      <c r="S599" s="231"/>
      <c r="T599" s="23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3" t="s">
        <v>138</v>
      </c>
      <c r="AU599" s="233" t="s">
        <v>83</v>
      </c>
      <c r="AV599" s="13" t="s">
        <v>81</v>
      </c>
      <c r="AW599" s="13" t="s">
        <v>35</v>
      </c>
      <c r="AX599" s="13" t="s">
        <v>73</v>
      </c>
      <c r="AY599" s="233" t="s">
        <v>127</v>
      </c>
    </row>
    <row r="600" spans="1:51" s="13" customFormat="1" ht="12">
      <c r="A600" s="13"/>
      <c r="B600" s="223"/>
      <c r="C600" s="224"/>
      <c r="D600" s="225" t="s">
        <v>138</v>
      </c>
      <c r="E600" s="226" t="s">
        <v>19</v>
      </c>
      <c r="F600" s="227" t="s">
        <v>760</v>
      </c>
      <c r="G600" s="224"/>
      <c r="H600" s="226" t="s">
        <v>19</v>
      </c>
      <c r="I600" s="228"/>
      <c r="J600" s="224"/>
      <c r="K600" s="224"/>
      <c r="L600" s="229"/>
      <c r="M600" s="230"/>
      <c r="N600" s="231"/>
      <c r="O600" s="231"/>
      <c r="P600" s="231"/>
      <c r="Q600" s="231"/>
      <c r="R600" s="231"/>
      <c r="S600" s="231"/>
      <c r="T600" s="232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3" t="s">
        <v>138</v>
      </c>
      <c r="AU600" s="233" t="s">
        <v>83</v>
      </c>
      <c r="AV600" s="13" t="s">
        <v>81</v>
      </c>
      <c r="AW600" s="13" t="s">
        <v>35</v>
      </c>
      <c r="AX600" s="13" t="s">
        <v>73</v>
      </c>
      <c r="AY600" s="233" t="s">
        <v>127</v>
      </c>
    </row>
    <row r="601" spans="1:51" s="14" customFormat="1" ht="12">
      <c r="A601" s="14"/>
      <c r="B601" s="234"/>
      <c r="C601" s="235"/>
      <c r="D601" s="225" t="s">
        <v>138</v>
      </c>
      <c r="E601" s="236" t="s">
        <v>19</v>
      </c>
      <c r="F601" s="237" t="s">
        <v>81</v>
      </c>
      <c r="G601" s="235"/>
      <c r="H601" s="238">
        <v>1</v>
      </c>
      <c r="I601" s="239"/>
      <c r="J601" s="235"/>
      <c r="K601" s="235"/>
      <c r="L601" s="240"/>
      <c r="M601" s="241"/>
      <c r="N601" s="242"/>
      <c r="O601" s="242"/>
      <c r="P601" s="242"/>
      <c r="Q601" s="242"/>
      <c r="R601" s="242"/>
      <c r="S601" s="242"/>
      <c r="T601" s="243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4" t="s">
        <v>138</v>
      </c>
      <c r="AU601" s="244" t="s">
        <v>83</v>
      </c>
      <c r="AV601" s="14" t="s">
        <v>83</v>
      </c>
      <c r="AW601" s="14" t="s">
        <v>35</v>
      </c>
      <c r="AX601" s="14" t="s">
        <v>81</v>
      </c>
      <c r="AY601" s="244" t="s">
        <v>127</v>
      </c>
    </row>
    <row r="602" spans="1:63" s="12" customFormat="1" ht="22.8" customHeight="1">
      <c r="A602" s="12"/>
      <c r="B602" s="189"/>
      <c r="C602" s="190"/>
      <c r="D602" s="191" t="s">
        <v>72</v>
      </c>
      <c r="E602" s="203" t="s">
        <v>764</v>
      </c>
      <c r="F602" s="203" t="s">
        <v>765</v>
      </c>
      <c r="G602" s="190"/>
      <c r="H602" s="190"/>
      <c r="I602" s="193"/>
      <c r="J602" s="204">
        <f>BK602</f>
        <v>0</v>
      </c>
      <c r="K602" s="190"/>
      <c r="L602" s="195"/>
      <c r="M602" s="196"/>
      <c r="N602" s="197"/>
      <c r="O602" s="197"/>
      <c r="P602" s="198">
        <f>SUM(P603:P611)</f>
        <v>0</v>
      </c>
      <c r="Q602" s="197"/>
      <c r="R602" s="198">
        <f>SUM(R603:R611)</f>
        <v>0</v>
      </c>
      <c r="S602" s="197"/>
      <c r="T602" s="199">
        <f>SUM(T603:T611)</f>
        <v>0</v>
      </c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R602" s="200" t="s">
        <v>169</v>
      </c>
      <c r="AT602" s="201" t="s">
        <v>72</v>
      </c>
      <c r="AU602" s="201" t="s">
        <v>81</v>
      </c>
      <c r="AY602" s="200" t="s">
        <v>127</v>
      </c>
      <c r="BK602" s="202">
        <f>SUM(BK603:BK611)</f>
        <v>0</v>
      </c>
    </row>
    <row r="603" spans="1:65" s="2" customFormat="1" ht="16.5" customHeight="1">
      <c r="A603" s="39"/>
      <c r="B603" s="40"/>
      <c r="C603" s="205" t="s">
        <v>766</v>
      </c>
      <c r="D603" s="205" t="s">
        <v>129</v>
      </c>
      <c r="E603" s="206" t="s">
        <v>767</v>
      </c>
      <c r="F603" s="207" t="s">
        <v>765</v>
      </c>
      <c r="G603" s="208" t="s">
        <v>736</v>
      </c>
      <c r="H603" s="209">
        <v>1</v>
      </c>
      <c r="I603" s="210"/>
      <c r="J603" s="211">
        <f>ROUND(I603*H603,2)</f>
        <v>0</v>
      </c>
      <c r="K603" s="207" t="s">
        <v>133</v>
      </c>
      <c r="L603" s="45"/>
      <c r="M603" s="212" t="s">
        <v>19</v>
      </c>
      <c r="N603" s="213" t="s">
        <v>44</v>
      </c>
      <c r="O603" s="85"/>
      <c r="P603" s="214">
        <f>O603*H603</f>
        <v>0</v>
      </c>
      <c r="Q603" s="214">
        <v>0</v>
      </c>
      <c r="R603" s="214">
        <f>Q603*H603</f>
        <v>0</v>
      </c>
      <c r="S603" s="214">
        <v>0</v>
      </c>
      <c r="T603" s="215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16" t="s">
        <v>729</v>
      </c>
      <c r="AT603" s="216" t="s">
        <v>129</v>
      </c>
      <c r="AU603" s="216" t="s">
        <v>83</v>
      </c>
      <c r="AY603" s="18" t="s">
        <v>127</v>
      </c>
      <c r="BE603" s="217">
        <f>IF(N603="základní",J603,0)</f>
        <v>0</v>
      </c>
      <c r="BF603" s="217">
        <f>IF(N603="snížená",J603,0)</f>
        <v>0</v>
      </c>
      <c r="BG603" s="217">
        <f>IF(N603="zákl. přenesená",J603,0)</f>
        <v>0</v>
      </c>
      <c r="BH603" s="217">
        <f>IF(N603="sníž. přenesená",J603,0)</f>
        <v>0</v>
      </c>
      <c r="BI603" s="217">
        <f>IF(N603="nulová",J603,0)</f>
        <v>0</v>
      </c>
      <c r="BJ603" s="18" t="s">
        <v>81</v>
      </c>
      <c r="BK603" s="217">
        <f>ROUND(I603*H603,2)</f>
        <v>0</v>
      </c>
      <c r="BL603" s="18" t="s">
        <v>729</v>
      </c>
      <c r="BM603" s="216" t="s">
        <v>768</v>
      </c>
    </row>
    <row r="604" spans="1:47" s="2" customFormat="1" ht="12">
      <c r="A604" s="39"/>
      <c r="B604" s="40"/>
      <c r="C604" s="41"/>
      <c r="D604" s="218" t="s">
        <v>136</v>
      </c>
      <c r="E604" s="41"/>
      <c r="F604" s="219" t="s">
        <v>769</v>
      </c>
      <c r="G604" s="41"/>
      <c r="H604" s="41"/>
      <c r="I604" s="220"/>
      <c r="J604" s="41"/>
      <c r="K604" s="41"/>
      <c r="L604" s="45"/>
      <c r="M604" s="221"/>
      <c r="N604" s="222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136</v>
      </c>
      <c r="AU604" s="18" t="s">
        <v>83</v>
      </c>
    </row>
    <row r="605" spans="1:51" s="13" customFormat="1" ht="12">
      <c r="A605" s="13"/>
      <c r="B605" s="223"/>
      <c r="C605" s="224"/>
      <c r="D605" s="225" t="s">
        <v>138</v>
      </c>
      <c r="E605" s="226" t="s">
        <v>19</v>
      </c>
      <c r="F605" s="227" t="s">
        <v>770</v>
      </c>
      <c r="G605" s="224"/>
      <c r="H605" s="226" t="s">
        <v>19</v>
      </c>
      <c r="I605" s="228"/>
      <c r="J605" s="224"/>
      <c r="K605" s="224"/>
      <c r="L605" s="229"/>
      <c r="M605" s="230"/>
      <c r="N605" s="231"/>
      <c r="O605" s="231"/>
      <c r="P605" s="231"/>
      <c r="Q605" s="231"/>
      <c r="R605" s="231"/>
      <c r="S605" s="231"/>
      <c r="T605" s="232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3" t="s">
        <v>138</v>
      </c>
      <c r="AU605" s="233" t="s">
        <v>83</v>
      </c>
      <c r="AV605" s="13" t="s">
        <v>81</v>
      </c>
      <c r="AW605" s="13" t="s">
        <v>35</v>
      </c>
      <c r="AX605" s="13" t="s">
        <v>73</v>
      </c>
      <c r="AY605" s="233" t="s">
        <v>127</v>
      </c>
    </row>
    <row r="606" spans="1:51" s="13" customFormat="1" ht="12">
      <c r="A606" s="13"/>
      <c r="B606" s="223"/>
      <c r="C606" s="224"/>
      <c r="D606" s="225" t="s">
        <v>138</v>
      </c>
      <c r="E606" s="226" t="s">
        <v>19</v>
      </c>
      <c r="F606" s="227" t="s">
        <v>765</v>
      </c>
      <c r="G606" s="224"/>
      <c r="H606" s="226" t="s">
        <v>19</v>
      </c>
      <c r="I606" s="228"/>
      <c r="J606" s="224"/>
      <c r="K606" s="224"/>
      <c r="L606" s="229"/>
      <c r="M606" s="230"/>
      <c r="N606" s="231"/>
      <c r="O606" s="231"/>
      <c r="P606" s="231"/>
      <c r="Q606" s="231"/>
      <c r="R606" s="231"/>
      <c r="S606" s="231"/>
      <c r="T606" s="232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3" t="s">
        <v>138</v>
      </c>
      <c r="AU606" s="233" t="s">
        <v>83</v>
      </c>
      <c r="AV606" s="13" t="s">
        <v>81</v>
      </c>
      <c r="AW606" s="13" t="s">
        <v>35</v>
      </c>
      <c r="AX606" s="13" t="s">
        <v>73</v>
      </c>
      <c r="AY606" s="233" t="s">
        <v>127</v>
      </c>
    </row>
    <row r="607" spans="1:51" s="14" customFormat="1" ht="12">
      <c r="A607" s="14"/>
      <c r="B607" s="234"/>
      <c r="C607" s="235"/>
      <c r="D607" s="225" t="s">
        <v>138</v>
      </c>
      <c r="E607" s="236" t="s">
        <v>19</v>
      </c>
      <c r="F607" s="237" t="s">
        <v>81</v>
      </c>
      <c r="G607" s="235"/>
      <c r="H607" s="238">
        <v>1</v>
      </c>
      <c r="I607" s="239"/>
      <c r="J607" s="235"/>
      <c r="K607" s="235"/>
      <c r="L607" s="240"/>
      <c r="M607" s="241"/>
      <c r="N607" s="242"/>
      <c r="O607" s="242"/>
      <c r="P607" s="242"/>
      <c r="Q607" s="242"/>
      <c r="R607" s="242"/>
      <c r="S607" s="242"/>
      <c r="T607" s="243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4" t="s">
        <v>138</v>
      </c>
      <c r="AU607" s="244" t="s">
        <v>83</v>
      </c>
      <c r="AV607" s="14" t="s">
        <v>83</v>
      </c>
      <c r="AW607" s="14" t="s">
        <v>35</v>
      </c>
      <c r="AX607" s="14" t="s">
        <v>81</v>
      </c>
      <c r="AY607" s="244" t="s">
        <v>127</v>
      </c>
    </row>
    <row r="608" spans="1:65" s="2" customFormat="1" ht="16.5" customHeight="1">
      <c r="A608" s="39"/>
      <c r="B608" s="40"/>
      <c r="C608" s="205" t="s">
        <v>771</v>
      </c>
      <c r="D608" s="205" t="s">
        <v>129</v>
      </c>
      <c r="E608" s="206" t="s">
        <v>772</v>
      </c>
      <c r="F608" s="207" t="s">
        <v>773</v>
      </c>
      <c r="G608" s="208" t="s">
        <v>736</v>
      </c>
      <c r="H608" s="209">
        <v>1</v>
      </c>
      <c r="I608" s="210"/>
      <c r="J608" s="211">
        <f>ROUND(I608*H608,2)</f>
        <v>0</v>
      </c>
      <c r="K608" s="207" t="s">
        <v>133</v>
      </c>
      <c r="L608" s="45"/>
      <c r="M608" s="212" t="s">
        <v>19</v>
      </c>
      <c r="N608" s="213" t="s">
        <v>44</v>
      </c>
      <c r="O608" s="85"/>
      <c r="P608" s="214">
        <f>O608*H608</f>
        <v>0</v>
      </c>
      <c r="Q608" s="214">
        <v>0</v>
      </c>
      <c r="R608" s="214">
        <f>Q608*H608</f>
        <v>0</v>
      </c>
      <c r="S608" s="214">
        <v>0</v>
      </c>
      <c r="T608" s="215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16" t="s">
        <v>729</v>
      </c>
      <c r="AT608" s="216" t="s">
        <v>129</v>
      </c>
      <c r="AU608" s="216" t="s">
        <v>83</v>
      </c>
      <c r="AY608" s="18" t="s">
        <v>127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18" t="s">
        <v>81</v>
      </c>
      <c r="BK608" s="217">
        <f>ROUND(I608*H608,2)</f>
        <v>0</v>
      </c>
      <c r="BL608" s="18" t="s">
        <v>729</v>
      </c>
      <c r="BM608" s="216" t="s">
        <v>774</v>
      </c>
    </row>
    <row r="609" spans="1:47" s="2" customFormat="1" ht="12">
      <c r="A609" s="39"/>
      <c r="B609" s="40"/>
      <c r="C609" s="41"/>
      <c r="D609" s="218" t="s">
        <v>136</v>
      </c>
      <c r="E609" s="41"/>
      <c r="F609" s="219" t="s">
        <v>775</v>
      </c>
      <c r="G609" s="41"/>
      <c r="H609" s="41"/>
      <c r="I609" s="220"/>
      <c r="J609" s="41"/>
      <c r="K609" s="41"/>
      <c r="L609" s="45"/>
      <c r="M609" s="221"/>
      <c r="N609" s="222"/>
      <c r="O609" s="85"/>
      <c r="P609" s="85"/>
      <c r="Q609" s="85"/>
      <c r="R609" s="85"/>
      <c r="S609" s="85"/>
      <c r="T609" s="86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8" t="s">
        <v>136</v>
      </c>
      <c r="AU609" s="18" t="s">
        <v>83</v>
      </c>
    </row>
    <row r="610" spans="1:51" s="13" customFormat="1" ht="12">
      <c r="A610" s="13"/>
      <c r="B610" s="223"/>
      <c r="C610" s="224"/>
      <c r="D610" s="225" t="s">
        <v>138</v>
      </c>
      <c r="E610" s="226" t="s">
        <v>19</v>
      </c>
      <c r="F610" s="227" t="s">
        <v>776</v>
      </c>
      <c r="G610" s="224"/>
      <c r="H610" s="226" t="s">
        <v>19</v>
      </c>
      <c r="I610" s="228"/>
      <c r="J610" s="224"/>
      <c r="K610" s="224"/>
      <c r="L610" s="229"/>
      <c r="M610" s="230"/>
      <c r="N610" s="231"/>
      <c r="O610" s="231"/>
      <c r="P610" s="231"/>
      <c r="Q610" s="231"/>
      <c r="R610" s="231"/>
      <c r="S610" s="231"/>
      <c r="T610" s="232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3" t="s">
        <v>138</v>
      </c>
      <c r="AU610" s="233" t="s">
        <v>83</v>
      </c>
      <c r="AV610" s="13" t="s">
        <v>81</v>
      </c>
      <c r="AW610" s="13" t="s">
        <v>35</v>
      </c>
      <c r="AX610" s="13" t="s">
        <v>73</v>
      </c>
      <c r="AY610" s="233" t="s">
        <v>127</v>
      </c>
    </row>
    <row r="611" spans="1:51" s="14" customFormat="1" ht="12">
      <c r="A611" s="14"/>
      <c r="B611" s="234"/>
      <c r="C611" s="235"/>
      <c r="D611" s="225" t="s">
        <v>138</v>
      </c>
      <c r="E611" s="236" t="s">
        <v>19</v>
      </c>
      <c r="F611" s="237" t="s">
        <v>81</v>
      </c>
      <c r="G611" s="235"/>
      <c r="H611" s="238">
        <v>1</v>
      </c>
      <c r="I611" s="239"/>
      <c r="J611" s="235"/>
      <c r="K611" s="235"/>
      <c r="L611" s="240"/>
      <c r="M611" s="241"/>
      <c r="N611" s="242"/>
      <c r="O611" s="242"/>
      <c r="P611" s="242"/>
      <c r="Q611" s="242"/>
      <c r="R611" s="242"/>
      <c r="S611" s="242"/>
      <c r="T611" s="243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4" t="s">
        <v>138</v>
      </c>
      <c r="AU611" s="244" t="s">
        <v>83</v>
      </c>
      <c r="AV611" s="14" t="s">
        <v>83</v>
      </c>
      <c r="AW611" s="14" t="s">
        <v>35</v>
      </c>
      <c r="AX611" s="14" t="s">
        <v>81</v>
      </c>
      <c r="AY611" s="244" t="s">
        <v>127</v>
      </c>
    </row>
    <row r="612" spans="1:63" s="12" customFormat="1" ht="22.8" customHeight="1">
      <c r="A612" s="12"/>
      <c r="B612" s="189"/>
      <c r="C612" s="190"/>
      <c r="D612" s="191" t="s">
        <v>72</v>
      </c>
      <c r="E612" s="203" t="s">
        <v>777</v>
      </c>
      <c r="F612" s="203" t="s">
        <v>778</v>
      </c>
      <c r="G612" s="190"/>
      <c r="H612" s="190"/>
      <c r="I612" s="193"/>
      <c r="J612" s="204">
        <f>BK612</f>
        <v>0</v>
      </c>
      <c r="K612" s="190"/>
      <c r="L612" s="195"/>
      <c r="M612" s="196"/>
      <c r="N612" s="197"/>
      <c r="O612" s="197"/>
      <c r="P612" s="198">
        <f>SUM(P613:P640)</f>
        <v>0</v>
      </c>
      <c r="Q612" s="197"/>
      <c r="R612" s="198">
        <f>SUM(R613:R640)</f>
        <v>0</v>
      </c>
      <c r="S612" s="197"/>
      <c r="T612" s="199">
        <f>SUM(T613:T640)</f>
        <v>0</v>
      </c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R612" s="200" t="s">
        <v>169</v>
      </c>
      <c r="AT612" s="201" t="s">
        <v>72</v>
      </c>
      <c r="AU612" s="201" t="s">
        <v>81</v>
      </c>
      <c r="AY612" s="200" t="s">
        <v>127</v>
      </c>
      <c r="BK612" s="202">
        <f>SUM(BK613:BK640)</f>
        <v>0</v>
      </c>
    </row>
    <row r="613" spans="1:65" s="2" customFormat="1" ht="16.5" customHeight="1">
      <c r="A613" s="39"/>
      <c r="B613" s="40"/>
      <c r="C613" s="205" t="s">
        <v>779</v>
      </c>
      <c r="D613" s="205" t="s">
        <v>129</v>
      </c>
      <c r="E613" s="206" t="s">
        <v>780</v>
      </c>
      <c r="F613" s="207" t="s">
        <v>781</v>
      </c>
      <c r="G613" s="208" t="s">
        <v>728</v>
      </c>
      <c r="H613" s="209">
        <v>17</v>
      </c>
      <c r="I613" s="210"/>
      <c r="J613" s="211">
        <f>ROUND(I613*H613,2)</f>
        <v>0</v>
      </c>
      <c r="K613" s="207" t="s">
        <v>133</v>
      </c>
      <c r="L613" s="45"/>
      <c r="M613" s="212" t="s">
        <v>19</v>
      </c>
      <c r="N613" s="213" t="s">
        <v>44</v>
      </c>
      <c r="O613" s="85"/>
      <c r="P613" s="214">
        <f>O613*H613</f>
        <v>0</v>
      </c>
      <c r="Q613" s="214">
        <v>0</v>
      </c>
      <c r="R613" s="214">
        <f>Q613*H613</f>
        <v>0</v>
      </c>
      <c r="S613" s="214">
        <v>0</v>
      </c>
      <c r="T613" s="215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16" t="s">
        <v>729</v>
      </c>
      <c r="AT613" s="216" t="s">
        <v>129</v>
      </c>
      <c r="AU613" s="216" t="s">
        <v>83</v>
      </c>
      <c r="AY613" s="18" t="s">
        <v>127</v>
      </c>
      <c r="BE613" s="217">
        <f>IF(N613="základní",J613,0)</f>
        <v>0</v>
      </c>
      <c r="BF613" s="217">
        <f>IF(N613="snížená",J613,0)</f>
        <v>0</v>
      </c>
      <c r="BG613" s="217">
        <f>IF(N613="zákl. přenesená",J613,0)</f>
        <v>0</v>
      </c>
      <c r="BH613" s="217">
        <f>IF(N613="sníž. přenesená",J613,0)</f>
        <v>0</v>
      </c>
      <c r="BI613" s="217">
        <f>IF(N613="nulová",J613,0)</f>
        <v>0</v>
      </c>
      <c r="BJ613" s="18" t="s">
        <v>81</v>
      </c>
      <c r="BK613" s="217">
        <f>ROUND(I613*H613,2)</f>
        <v>0</v>
      </c>
      <c r="BL613" s="18" t="s">
        <v>729</v>
      </c>
      <c r="BM613" s="216" t="s">
        <v>782</v>
      </c>
    </row>
    <row r="614" spans="1:47" s="2" customFormat="1" ht="12">
      <c r="A614" s="39"/>
      <c r="B614" s="40"/>
      <c r="C614" s="41"/>
      <c r="D614" s="218" t="s">
        <v>136</v>
      </c>
      <c r="E614" s="41"/>
      <c r="F614" s="219" t="s">
        <v>783</v>
      </c>
      <c r="G614" s="41"/>
      <c r="H614" s="41"/>
      <c r="I614" s="220"/>
      <c r="J614" s="41"/>
      <c r="K614" s="41"/>
      <c r="L614" s="45"/>
      <c r="M614" s="221"/>
      <c r="N614" s="222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136</v>
      </c>
      <c r="AU614" s="18" t="s">
        <v>83</v>
      </c>
    </row>
    <row r="615" spans="1:51" s="13" customFormat="1" ht="12">
      <c r="A615" s="13"/>
      <c r="B615" s="223"/>
      <c r="C615" s="224"/>
      <c r="D615" s="225" t="s">
        <v>138</v>
      </c>
      <c r="E615" s="226" t="s">
        <v>19</v>
      </c>
      <c r="F615" s="227" t="s">
        <v>784</v>
      </c>
      <c r="G615" s="224"/>
      <c r="H615" s="226" t="s">
        <v>19</v>
      </c>
      <c r="I615" s="228"/>
      <c r="J615" s="224"/>
      <c r="K615" s="224"/>
      <c r="L615" s="229"/>
      <c r="M615" s="230"/>
      <c r="N615" s="231"/>
      <c r="O615" s="231"/>
      <c r="P615" s="231"/>
      <c r="Q615" s="231"/>
      <c r="R615" s="231"/>
      <c r="S615" s="231"/>
      <c r="T615" s="23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3" t="s">
        <v>138</v>
      </c>
      <c r="AU615" s="233" t="s">
        <v>83</v>
      </c>
      <c r="AV615" s="13" t="s">
        <v>81</v>
      </c>
      <c r="AW615" s="13" t="s">
        <v>35</v>
      </c>
      <c r="AX615" s="13" t="s">
        <v>73</v>
      </c>
      <c r="AY615" s="233" t="s">
        <v>127</v>
      </c>
    </row>
    <row r="616" spans="1:51" s="14" customFormat="1" ht="12">
      <c r="A616" s="14"/>
      <c r="B616" s="234"/>
      <c r="C616" s="235"/>
      <c r="D616" s="225" t="s">
        <v>138</v>
      </c>
      <c r="E616" s="236" t="s">
        <v>19</v>
      </c>
      <c r="F616" s="237" t="s">
        <v>202</v>
      </c>
      <c r="G616" s="235"/>
      <c r="H616" s="238">
        <v>9</v>
      </c>
      <c r="I616" s="239"/>
      <c r="J616" s="235"/>
      <c r="K616" s="235"/>
      <c r="L616" s="240"/>
      <c r="M616" s="241"/>
      <c r="N616" s="242"/>
      <c r="O616" s="242"/>
      <c r="P616" s="242"/>
      <c r="Q616" s="242"/>
      <c r="R616" s="242"/>
      <c r="S616" s="242"/>
      <c r="T616" s="243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4" t="s">
        <v>138</v>
      </c>
      <c r="AU616" s="244" t="s">
        <v>83</v>
      </c>
      <c r="AV616" s="14" t="s">
        <v>83</v>
      </c>
      <c r="AW616" s="14" t="s">
        <v>35</v>
      </c>
      <c r="AX616" s="14" t="s">
        <v>73</v>
      </c>
      <c r="AY616" s="244" t="s">
        <v>127</v>
      </c>
    </row>
    <row r="617" spans="1:51" s="13" customFormat="1" ht="12">
      <c r="A617" s="13"/>
      <c r="B617" s="223"/>
      <c r="C617" s="224"/>
      <c r="D617" s="225" t="s">
        <v>138</v>
      </c>
      <c r="E617" s="226" t="s">
        <v>19</v>
      </c>
      <c r="F617" s="227" t="s">
        <v>785</v>
      </c>
      <c r="G617" s="224"/>
      <c r="H617" s="226" t="s">
        <v>19</v>
      </c>
      <c r="I617" s="228"/>
      <c r="J617" s="224"/>
      <c r="K617" s="224"/>
      <c r="L617" s="229"/>
      <c r="M617" s="230"/>
      <c r="N617" s="231"/>
      <c r="O617" s="231"/>
      <c r="P617" s="231"/>
      <c r="Q617" s="231"/>
      <c r="R617" s="231"/>
      <c r="S617" s="231"/>
      <c r="T617" s="23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3" t="s">
        <v>138</v>
      </c>
      <c r="AU617" s="233" t="s">
        <v>83</v>
      </c>
      <c r="AV617" s="13" t="s">
        <v>81</v>
      </c>
      <c r="AW617" s="13" t="s">
        <v>35</v>
      </c>
      <c r="AX617" s="13" t="s">
        <v>73</v>
      </c>
      <c r="AY617" s="233" t="s">
        <v>127</v>
      </c>
    </row>
    <row r="618" spans="1:51" s="14" customFormat="1" ht="12">
      <c r="A618" s="14"/>
      <c r="B618" s="234"/>
      <c r="C618" s="235"/>
      <c r="D618" s="225" t="s">
        <v>138</v>
      </c>
      <c r="E618" s="236" t="s">
        <v>19</v>
      </c>
      <c r="F618" s="237" t="s">
        <v>134</v>
      </c>
      <c r="G618" s="235"/>
      <c r="H618" s="238">
        <v>4</v>
      </c>
      <c r="I618" s="239"/>
      <c r="J618" s="235"/>
      <c r="K618" s="235"/>
      <c r="L618" s="240"/>
      <c r="M618" s="241"/>
      <c r="N618" s="242"/>
      <c r="O618" s="242"/>
      <c r="P618" s="242"/>
      <c r="Q618" s="242"/>
      <c r="R618" s="242"/>
      <c r="S618" s="242"/>
      <c r="T618" s="243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4" t="s">
        <v>138</v>
      </c>
      <c r="AU618" s="244" t="s">
        <v>83</v>
      </c>
      <c r="AV618" s="14" t="s">
        <v>83</v>
      </c>
      <c r="AW618" s="14" t="s">
        <v>35</v>
      </c>
      <c r="AX618" s="14" t="s">
        <v>73</v>
      </c>
      <c r="AY618" s="244" t="s">
        <v>127</v>
      </c>
    </row>
    <row r="619" spans="1:51" s="13" customFormat="1" ht="12">
      <c r="A619" s="13"/>
      <c r="B619" s="223"/>
      <c r="C619" s="224"/>
      <c r="D619" s="225" t="s">
        <v>138</v>
      </c>
      <c r="E619" s="226" t="s">
        <v>19</v>
      </c>
      <c r="F619" s="227" t="s">
        <v>786</v>
      </c>
      <c r="G619" s="224"/>
      <c r="H619" s="226" t="s">
        <v>19</v>
      </c>
      <c r="I619" s="228"/>
      <c r="J619" s="224"/>
      <c r="K619" s="224"/>
      <c r="L619" s="229"/>
      <c r="M619" s="230"/>
      <c r="N619" s="231"/>
      <c r="O619" s="231"/>
      <c r="P619" s="231"/>
      <c r="Q619" s="231"/>
      <c r="R619" s="231"/>
      <c r="S619" s="231"/>
      <c r="T619" s="23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3" t="s">
        <v>138</v>
      </c>
      <c r="AU619" s="233" t="s">
        <v>83</v>
      </c>
      <c r="AV619" s="13" t="s">
        <v>81</v>
      </c>
      <c r="AW619" s="13" t="s">
        <v>35</v>
      </c>
      <c r="AX619" s="13" t="s">
        <v>73</v>
      </c>
      <c r="AY619" s="233" t="s">
        <v>127</v>
      </c>
    </row>
    <row r="620" spans="1:51" s="14" customFormat="1" ht="12">
      <c r="A620" s="14"/>
      <c r="B620" s="234"/>
      <c r="C620" s="235"/>
      <c r="D620" s="225" t="s">
        <v>138</v>
      </c>
      <c r="E620" s="236" t="s">
        <v>19</v>
      </c>
      <c r="F620" s="237" t="s">
        <v>134</v>
      </c>
      <c r="G620" s="235"/>
      <c r="H620" s="238">
        <v>4</v>
      </c>
      <c r="I620" s="239"/>
      <c r="J620" s="235"/>
      <c r="K620" s="235"/>
      <c r="L620" s="240"/>
      <c r="M620" s="241"/>
      <c r="N620" s="242"/>
      <c r="O620" s="242"/>
      <c r="P620" s="242"/>
      <c r="Q620" s="242"/>
      <c r="R620" s="242"/>
      <c r="S620" s="242"/>
      <c r="T620" s="243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4" t="s">
        <v>138</v>
      </c>
      <c r="AU620" s="244" t="s">
        <v>83</v>
      </c>
      <c r="AV620" s="14" t="s">
        <v>83</v>
      </c>
      <c r="AW620" s="14" t="s">
        <v>35</v>
      </c>
      <c r="AX620" s="14" t="s">
        <v>73</v>
      </c>
      <c r="AY620" s="244" t="s">
        <v>127</v>
      </c>
    </row>
    <row r="621" spans="1:51" s="15" customFormat="1" ht="12">
      <c r="A621" s="15"/>
      <c r="B621" s="245"/>
      <c r="C621" s="246"/>
      <c r="D621" s="225" t="s">
        <v>138</v>
      </c>
      <c r="E621" s="247" t="s">
        <v>19</v>
      </c>
      <c r="F621" s="248" t="s">
        <v>154</v>
      </c>
      <c r="G621" s="246"/>
      <c r="H621" s="249">
        <v>17</v>
      </c>
      <c r="I621" s="250"/>
      <c r="J621" s="246"/>
      <c r="K621" s="246"/>
      <c r="L621" s="251"/>
      <c r="M621" s="252"/>
      <c r="N621" s="253"/>
      <c r="O621" s="253"/>
      <c r="P621" s="253"/>
      <c r="Q621" s="253"/>
      <c r="R621" s="253"/>
      <c r="S621" s="253"/>
      <c r="T621" s="254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T621" s="255" t="s">
        <v>138</v>
      </c>
      <c r="AU621" s="255" t="s">
        <v>83</v>
      </c>
      <c r="AV621" s="15" t="s">
        <v>134</v>
      </c>
      <c r="AW621" s="15" t="s">
        <v>35</v>
      </c>
      <c r="AX621" s="15" t="s">
        <v>81</v>
      </c>
      <c r="AY621" s="255" t="s">
        <v>127</v>
      </c>
    </row>
    <row r="622" spans="1:65" s="2" customFormat="1" ht="16.5" customHeight="1">
      <c r="A622" s="39"/>
      <c r="B622" s="40"/>
      <c r="C622" s="205" t="s">
        <v>787</v>
      </c>
      <c r="D622" s="205" t="s">
        <v>129</v>
      </c>
      <c r="E622" s="206" t="s">
        <v>788</v>
      </c>
      <c r="F622" s="207" t="s">
        <v>789</v>
      </c>
      <c r="G622" s="208" t="s">
        <v>728</v>
      </c>
      <c r="H622" s="209">
        <v>5</v>
      </c>
      <c r="I622" s="210"/>
      <c r="J622" s="211">
        <f>ROUND(I622*H622,2)</f>
        <v>0</v>
      </c>
      <c r="K622" s="207" t="s">
        <v>133</v>
      </c>
      <c r="L622" s="45"/>
      <c r="M622" s="212" t="s">
        <v>19</v>
      </c>
      <c r="N622" s="213" t="s">
        <v>44</v>
      </c>
      <c r="O622" s="85"/>
      <c r="P622" s="214">
        <f>O622*H622</f>
        <v>0</v>
      </c>
      <c r="Q622" s="214">
        <v>0</v>
      </c>
      <c r="R622" s="214">
        <f>Q622*H622</f>
        <v>0</v>
      </c>
      <c r="S622" s="214">
        <v>0</v>
      </c>
      <c r="T622" s="215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16" t="s">
        <v>729</v>
      </c>
      <c r="AT622" s="216" t="s">
        <v>129</v>
      </c>
      <c r="AU622" s="216" t="s">
        <v>83</v>
      </c>
      <c r="AY622" s="18" t="s">
        <v>127</v>
      </c>
      <c r="BE622" s="217">
        <f>IF(N622="základní",J622,0)</f>
        <v>0</v>
      </c>
      <c r="BF622" s="217">
        <f>IF(N622="snížená",J622,0)</f>
        <v>0</v>
      </c>
      <c r="BG622" s="217">
        <f>IF(N622="zákl. přenesená",J622,0)</f>
        <v>0</v>
      </c>
      <c r="BH622" s="217">
        <f>IF(N622="sníž. přenesená",J622,0)</f>
        <v>0</v>
      </c>
      <c r="BI622" s="217">
        <f>IF(N622="nulová",J622,0)</f>
        <v>0</v>
      </c>
      <c r="BJ622" s="18" t="s">
        <v>81</v>
      </c>
      <c r="BK622" s="217">
        <f>ROUND(I622*H622,2)</f>
        <v>0</v>
      </c>
      <c r="BL622" s="18" t="s">
        <v>729</v>
      </c>
      <c r="BM622" s="216" t="s">
        <v>790</v>
      </c>
    </row>
    <row r="623" spans="1:47" s="2" customFormat="1" ht="12">
      <c r="A623" s="39"/>
      <c r="B623" s="40"/>
      <c r="C623" s="41"/>
      <c r="D623" s="218" t="s">
        <v>136</v>
      </c>
      <c r="E623" s="41"/>
      <c r="F623" s="219" t="s">
        <v>791</v>
      </c>
      <c r="G623" s="41"/>
      <c r="H623" s="41"/>
      <c r="I623" s="220"/>
      <c r="J623" s="41"/>
      <c r="K623" s="41"/>
      <c r="L623" s="45"/>
      <c r="M623" s="221"/>
      <c r="N623" s="222"/>
      <c r="O623" s="85"/>
      <c r="P623" s="85"/>
      <c r="Q623" s="85"/>
      <c r="R623" s="85"/>
      <c r="S623" s="85"/>
      <c r="T623" s="86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136</v>
      </c>
      <c r="AU623" s="18" t="s">
        <v>83</v>
      </c>
    </row>
    <row r="624" spans="1:51" s="13" customFormat="1" ht="12">
      <c r="A624" s="13"/>
      <c r="B624" s="223"/>
      <c r="C624" s="224"/>
      <c r="D624" s="225" t="s">
        <v>138</v>
      </c>
      <c r="E624" s="226" t="s">
        <v>19</v>
      </c>
      <c r="F624" s="227" t="s">
        <v>792</v>
      </c>
      <c r="G624" s="224"/>
      <c r="H624" s="226" t="s">
        <v>19</v>
      </c>
      <c r="I624" s="228"/>
      <c r="J624" s="224"/>
      <c r="K624" s="224"/>
      <c r="L624" s="229"/>
      <c r="M624" s="230"/>
      <c r="N624" s="231"/>
      <c r="O624" s="231"/>
      <c r="P624" s="231"/>
      <c r="Q624" s="231"/>
      <c r="R624" s="231"/>
      <c r="S624" s="231"/>
      <c r="T624" s="23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3" t="s">
        <v>138</v>
      </c>
      <c r="AU624" s="233" t="s">
        <v>83</v>
      </c>
      <c r="AV624" s="13" t="s">
        <v>81</v>
      </c>
      <c r="AW624" s="13" t="s">
        <v>35</v>
      </c>
      <c r="AX624" s="13" t="s">
        <v>73</v>
      </c>
      <c r="AY624" s="233" t="s">
        <v>127</v>
      </c>
    </row>
    <row r="625" spans="1:51" s="14" customFormat="1" ht="12">
      <c r="A625" s="14"/>
      <c r="B625" s="234"/>
      <c r="C625" s="235"/>
      <c r="D625" s="225" t="s">
        <v>138</v>
      </c>
      <c r="E625" s="236" t="s">
        <v>19</v>
      </c>
      <c r="F625" s="237" t="s">
        <v>169</v>
      </c>
      <c r="G625" s="235"/>
      <c r="H625" s="238">
        <v>5</v>
      </c>
      <c r="I625" s="239"/>
      <c r="J625" s="235"/>
      <c r="K625" s="235"/>
      <c r="L625" s="240"/>
      <c r="M625" s="241"/>
      <c r="N625" s="242"/>
      <c r="O625" s="242"/>
      <c r="P625" s="242"/>
      <c r="Q625" s="242"/>
      <c r="R625" s="242"/>
      <c r="S625" s="242"/>
      <c r="T625" s="243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4" t="s">
        <v>138</v>
      </c>
      <c r="AU625" s="244" t="s">
        <v>83</v>
      </c>
      <c r="AV625" s="14" t="s">
        <v>83</v>
      </c>
      <c r="AW625" s="14" t="s">
        <v>35</v>
      </c>
      <c r="AX625" s="14" t="s">
        <v>81</v>
      </c>
      <c r="AY625" s="244" t="s">
        <v>127</v>
      </c>
    </row>
    <row r="626" spans="1:65" s="2" customFormat="1" ht="16.5" customHeight="1">
      <c r="A626" s="39"/>
      <c r="B626" s="40"/>
      <c r="C626" s="205" t="s">
        <v>793</v>
      </c>
      <c r="D626" s="205" t="s">
        <v>129</v>
      </c>
      <c r="E626" s="206" t="s">
        <v>794</v>
      </c>
      <c r="F626" s="207" t="s">
        <v>795</v>
      </c>
      <c r="G626" s="208" t="s">
        <v>728</v>
      </c>
      <c r="H626" s="209">
        <v>3</v>
      </c>
      <c r="I626" s="210"/>
      <c r="J626" s="211">
        <f>ROUND(I626*H626,2)</f>
        <v>0</v>
      </c>
      <c r="K626" s="207" t="s">
        <v>133</v>
      </c>
      <c r="L626" s="45"/>
      <c r="M626" s="212" t="s">
        <v>19</v>
      </c>
      <c r="N626" s="213" t="s">
        <v>44</v>
      </c>
      <c r="O626" s="85"/>
      <c r="P626" s="214">
        <f>O626*H626</f>
        <v>0</v>
      </c>
      <c r="Q626" s="214">
        <v>0</v>
      </c>
      <c r="R626" s="214">
        <f>Q626*H626</f>
        <v>0</v>
      </c>
      <c r="S626" s="214">
        <v>0</v>
      </c>
      <c r="T626" s="215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16" t="s">
        <v>729</v>
      </c>
      <c r="AT626" s="216" t="s">
        <v>129</v>
      </c>
      <c r="AU626" s="216" t="s">
        <v>83</v>
      </c>
      <c r="AY626" s="18" t="s">
        <v>127</v>
      </c>
      <c r="BE626" s="217">
        <f>IF(N626="základní",J626,0)</f>
        <v>0</v>
      </c>
      <c r="BF626" s="217">
        <f>IF(N626="snížená",J626,0)</f>
        <v>0</v>
      </c>
      <c r="BG626" s="217">
        <f>IF(N626="zákl. přenesená",J626,0)</f>
        <v>0</v>
      </c>
      <c r="BH626" s="217">
        <f>IF(N626="sníž. přenesená",J626,0)</f>
        <v>0</v>
      </c>
      <c r="BI626" s="217">
        <f>IF(N626="nulová",J626,0)</f>
        <v>0</v>
      </c>
      <c r="BJ626" s="18" t="s">
        <v>81</v>
      </c>
      <c r="BK626" s="217">
        <f>ROUND(I626*H626,2)</f>
        <v>0</v>
      </c>
      <c r="BL626" s="18" t="s">
        <v>729</v>
      </c>
      <c r="BM626" s="216" t="s">
        <v>796</v>
      </c>
    </row>
    <row r="627" spans="1:47" s="2" customFormat="1" ht="12">
      <c r="A627" s="39"/>
      <c r="B627" s="40"/>
      <c r="C627" s="41"/>
      <c r="D627" s="218" t="s">
        <v>136</v>
      </c>
      <c r="E627" s="41"/>
      <c r="F627" s="219" t="s">
        <v>797</v>
      </c>
      <c r="G627" s="41"/>
      <c r="H627" s="41"/>
      <c r="I627" s="220"/>
      <c r="J627" s="41"/>
      <c r="K627" s="41"/>
      <c r="L627" s="45"/>
      <c r="M627" s="221"/>
      <c r="N627" s="222"/>
      <c r="O627" s="85"/>
      <c r="P627" s="85"/>
      <c r="Q627" s="85"/>
      <c r="R627" s="85"/>
      <c r="S627" s="85"/>
      <c r="T627" s="86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136</v>
      </c>
      <c r="AU627" s="18" t="s">
        <v>83</v>
      </c>
    </row>
    <row r="628" spans="1:51" s="13" customFormat="1" ht="12">
      <c r="A628" s="13"/>
      <c r="B628" s="223"/>
      <c r="C628" s="224"/>
      <c r="D628" s="225" t="s">
        <v>138</v>
      </c>
      <c r="E628" s="226" t="s">
        <v>19</v>
      </c>
      <c r="F628" s="227" t="s">
        <v>798</v>
      </c>
      <c r="G628" s="224"/>
      <c r="H628" s="226" t="s">
        <v>19</v>
      </c>
      <c r="I628" s="228"/>
      <c r="J628" s="224"/>
      <c r="K628" s="224"/>
      <c r="L628" s="229"/>
      <c r="M628" s="230"/>
      <c r="N628" s="231"/>
      <c r="O628" s="231"/>
      <c r="P628" s="231"/>
      <c r="Q628" s="231"/>
      <c r="R628" s="231"/>
      <c r="S628" s="231"/>
      <c r="T628" s="232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3" t="s">
        <v>138</v>
      </c>
      <c r="AU628" s="233" t="s">
        <v>83</v>
      </c>
      <c r="AV628" s="13" t="s">
        <v>81</v>
      </c>
      <c r="AW628" s="13" t="s">
        <v>35</v>
      </c>
      <c r="AX628" s="13" t="s">
        <v>73</v>
      </c>
      <c r="AY628" s="233" t="s">
        <v>127</v>
      </c>
    </row>
    <row r="629" spans="1:51" s="14" customFormat="1" ht="12">
      <c r="A629" s="14"/>
      <c r="B629" s="234"/>
      <c r="C629" s="235"/>
      <c r="D629" s="225" t="s">
        <v>138</v>
      </c>
      <c r="E629" s="236" t="s">
        <v>19</v>
      </c>
      <c r="F629" s="237" t="s">
        <v>155</v>
      </c>
      <c r="G629" s="235"/>
      <c r="H629" s="238">
        <v>3</v>
      </c>
      <c r="I629" s="239"/>
      <c r="J629" s="235"/>
      <c r="K629" s="235"/>
      <c r="L629" s="240"/>
      <c r="M629" s="241"/>
      <c r="N629" s="242"/>
      <c r="O629" s="242"/>
      <c r="P629" s="242"/>
      <c r="Q629" s="242"/>
      <c r="R629" s="242"/>
      <c r="S629" s="242"/>
      <c r="T629" s="243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4" t="s">
        <v>138</v>
      </c>
      <c r="AU629" s="244" t="s">
        <v>83</v>
      </c>
      <c r="AV629" s="14" t="s">
        <v>83</v>
      </c>
      <c r="AW629" s="14" t="s">
        <v>35</v>
      </c>
      <c r="AX629" s="14" t="s">
        <v>81</v>
      </c>
      <c r="AY629" s="244" t="s">
        <v>127</v>
      </c>
    </row>
    <row r="630" spans="1:65" s="2" customFormat="1" ht="16.5" customHeight="1">
      <c r="A630" s="39"/>
      <c r="B630" s="40"/>
      <c r="C630" s="205" t="s">
        <v>799</v>
      </c>
      <c r="D630" s="205" t="s">
        <v>129</v>
      </c>
      <c r="E630" s="206" t="s">
        <v>800</v>
      </c>
      <c r="F630" s="207" t="s">
        <v>801</v>
      </c>
      <c r="G630" s="208" t="s">
        <v>736</v>
      </c>
      <c r="H630" s="209">
        <v>1</v>
      </c>
      <c r="I630" s="210"/>
      <c r="J630" s="211">
        <f>ROUND(I630*H630,2)</f>
        <v>0</v>
      </c>
      <c r="K630" s="207" t="s">
        <v>133</v>
      </c>
      <c r="L630" s="45"/>
      <c r="M630" s="212" t="s">
        <v>19</v>
      </c>
      <c r="N630" s="213" t="s">
        <v>44</v>
      </c>
      <c r="O630" s="85"/>
      <c r="P630" s="214">
        <f>O630*H630</f>
        <v>0</v>
      </c>
      <c r="Q630" s="214">
        <v>0</v>
      </c>
      <c r="R630" s="214">
        <f>Q630*H630</f>
        <v>0</v>
      </c>
      <c r="S630" s="214">
        <v>0</v>
      </c>
      <c r="T630" s="215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16" t="s">
        <v>729</v>
      </c>
      <c r="AT630" s="216" t="s">
        <v>129</v>
      </c>
      <c r="AU630" s="216" t="s">
        <v>83</v>
      </c>
      <c r="AY630" s="18" t="s">
        <v>127</v>
      </c>
      <c r="BE630" s="217">
        <f>IF(N630="základní",J630,0)</f>
        <v>0</v>
      </c>
      <c r="BF630" s="217">
        <f>IF(N630="snížená",J630,0)</f>
        <v>0</v>
      </c>
      <c r="BG630" s="217">
        <f>IF(N630="zákl. přenesená",J630,0)</f>
        <v>0</v>
      </c>
      <c r="BH630" s="217">
        <f>IF(N630="sníž. přenesená",J630,0)</f>
        <v>0</v>
      </c>
      <c r="BI630" s="217">
        <f>IF(N630="nulová",J630,0)</f>
        <v>0</v>
      </c>
      <c r="BJ630" s="18" t="s">
        <v>81</v>
      </c>
      <c r="BK630" s="217">
        <f>ROUND(I630*H630,2)</f>
        <v>0</v>
      </c>
      <c r="BL630" s="18" t="s">
        <v>729</v>
      </c>
      <c r="BM630" s="216" t="s">
        <v>802</v>
      </c>
    </row>
    <row r="631" spans="1:47" s="2" customFormat="1" ht="12">
      <c r="A631" s="39"/>
      <c r="B631" s="40"/>
      <c r="C631" s="41"/>
      <c r="D631" s="218" t="s">
        <v>136</v>
      </c>
      <c r="E631" s="41"/>
      <c r="F631" s="219" t="s">
        <v>803</v>
      </c>
      <c r="G631" s="41"/>
      <c r="H631" s="41"/>
      <c r="I631" s="220"/>
      <c r="J631" s="41"/>
      <c r="K631" s="41"/>
      <c r="L631" s="45"/>
      <c r="M631" s="221"/>
      <c r="N631" s="222"/>
      <c r="O631" s="85"/>
      <c r="P631" s="85"/>
      <c r="Q631" s="85"/>
      <c r="R631" s="85"/>
      <c r="S631" s="85"/>
      <c r="T631" s="86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136</v>
      </c>
      <c r="AU631" s="18" t="s">
        <v>83</v>
      </c>
    </row>
    <row r="632" spans="1:51" s="13" customFormat="1" ht="12">
      <c r="A632" s="13"/>
      <c r="B632" s="223"/>
      <c r="C632" s="224"/>
      <c r="D632" s="225" t="s">
        <v>138</v>
      </c>
      <c r="E632" s="226" t="s">
        <v>19</v>
      </c>
      <c r="F632" s="227" t="s">
        <v>804</v>
      </c>
      <c r="G632" s="224"/>
      <c r="H632" s="226" t="s">
        <v>19</v>
      </c>
      <c r="I632" s="228"/>
      <c r="J632" s="224"/>
      <c r="K632" s="224"/>
      <c r="L632" s="229"/>
      <c r="M632" s="230"/>
      <c r="N632" s="231"/>
      <c r="O632" s="231"/>
      <c r="P632" s="231"/>
      <c r="Q632" s="231"/>
      <c r="R632" s="231"/>
      <c r="S632" s="231"/>
      <c r="T632" s="232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3" t="s">
        <v>138</v>
      </c>
      <c r="AU632" s="233" t="s">
        <v>83</v>
      </c>
      <c r="AV632" s="13" t="s">
        <v>81</v>
      </c>
      <c r="AW632" s="13" t="s">
        <v>35</v>
      </c>
      <c r="AX632" s="13" t="s">
        <v>73</v>
      </c>
      <c r="AY632" s="233" t="s">
        <v>127</v>
      </c>
    </row>
    <row r="633" spans="1:51" s="14" customFormat="1" ht="12">
      <c r="A633" s="14"/>
      <c r="B633" s="234"/>
      <c r="C633" s="235"/>
      <c r="D633" s="225" t="s">
        <v>138</v>
      </c>
      <c r="E633" s="236" t="s">
        <v>19</v>
      </c>
      <c r="F633" s="237" t="s">
        <v>81</v>
      </c>
      <c r="G633" s="235"/>
      <c r="H633" s="238">
        <v>1</v>
      </c>
      <c r="I633" s="239"/>
      <c r="J633" s="235"/>
      <c r="K633" s="235"/>
      <c r="L633" s="240"/>
      <c r="M633" s="241"/>
      <c r="N633" s="242"/>
      <c r="O633" s="242"/>
      <c r="P633" s="242"/>
      <c r="Q633" s="242"/>
      <c r="R633" s="242"/>
      <c r="S633" s="242"/>
      <c r="T633" s="243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4" t="s">
        <v>138</v>
      </c>
      <c r="AU633" s="244" t="s">
        <v>83</v>
      </c>
      <c r="AV633" s="14" t="s">
        <v>83</v>
      </c>
      <c r="AW633" s="14" t="s">
        <v>35</v>
      </c>
      <c r="AX633" s="14" t="s">
        <v>81</v>
      </c>
      <c r="AY633" s="244" t="s">
        <v>127</v>
      </c>
    </row>
    <row r="634" spans="1:65" s="2" customFormat="1" ht="16.5" customHeight="1">
      <c r="A634" s="39"/>
      <c r="B634" s="40"/>
      <c r="C634" s="205" t="s">
        <v>805</v>
      </c>
      <c r="D634" s="205" t="s">
        <v>129</v>
      </c>
      <c r="E634" s="206" t="s">
        <v>806</v>
      </c>
      <c r="F634" s="207" t="s">
        <v>807</v>
      </c>
      <c r="G634" s="208" t="s">
        <v>736</v>
      </c>
      <c r="H634" s="209">
        <v>1</v>
      </c>
      <c r="I634" s="210"/>
      <c r="J634" s="211">
        <f>ROUND(I634*H634,2)</f>
        <v>0</v>
      </c>
      <c r="K634" s="207" t="s">
        <v>133</v>
      </c>
      <c r="L634" s="45"/>
      <c r="M634" s="212" t="s">
        <v>19</v>
      </c>
      <c r="N634" s="213" t="s">
        <v>44</v>
      </c>
      <c r="O634" s="85"/>
      <c r="P634" s="214">
        <f>O634*H634</f>
        <v>0</v>
      </c>
      <c r="Q634" s="214">
        <v>0</v>
      </c>
      <c r="R634" s="214">
        <f>Q634*H634</f>
        <v>0</v>
      </c>
      <c r="S634" s="214">
        <v>0</v>
      </c>
      <c r="T634" s="215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16" t="s">
        <v>729</v>
      </c>
      <c r="AT634" s="216" t="s">
        <v>129</v>
      </c>
      <c r="AU634" s="216" t="s">
        <v>83</v>
      </c>
      <c r="AY634" s="18" t="s">
        <v>127</v>
      </c>
      <c r="BE634" s="217">
        <f>IF(N634="základní",J634,0)</f>
        <v>0</v>
      </c>
      <c r="BF634" s="217">
        <f>IF(N634="snížená",J634,0)</f>
        <v>0</v>
      </c>
      <c r="BG634" s="217">
        <f>IF(N634="zákl. přenesená",J634,0)</f>
        <v>0</v>
      </c>
      <c r="BH634" s="217">
        <f>IF(N634="sníž. přenesená",J634,0)</f>
        <v>0</v>
      </c>
      <c r="BI634" s="217">
        <f>IF(N634="nulová",J634,0)</f>
        <v>0</v>
      </c>
      <c r="BJ634" s="18" t="s">
        <v>81</v>
      </c>
      <c r="BK634" s="217">
        <f>ROUND(I634*H634,2)</f>
        <v>0</v>
      </c>
      <c r="BL634" s="18" t="s">
        <v>729</v>
      </c>
      <c r="BM634" s="216" t="s">
        <v>808</v>
      </c>
    </row>
    <row r="635" spans="1:47" s="2" customFormat="1" ht="12">
      <c r="A635" s="39"/>
      <c r="B635" s="40"/>
      <c r="C635" s="41"/>
      <c r="D635" s="218" t="s">
        <v>136</v>
      </c>
      <c r="E635" s="41"/>
      <c r="F635" s="219" t="s">
        <v>809</v>
      </c>
      <c r="G635" s="41"/>
      <c r="H635" s="41"/>
      <c r="I635" s="220"/>
      <c r="J635" s="41"/>
      <c r="K635" s="41"/>
      <c r="L635" s="45"/>
      <c r="M635" s="221"/>
      <c r="N635" s="222"/>
      <c r="O635" s="85"/>
      <c r="P635" s="85"/>
      <c r="Q635" s="85"/>
      <c r="R635" s="85"/>
      <c r="S635" s="85"/>
      <c r="T635" s="86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136</v>
      </c>
      <c r="AU635" s="18" t="s">
        <v>83</v>
      </c>
    </row>
    <row r="636" spans="1:51" s="13" customFormat="1" ht="12">
      <c r="A636" s="13"/>
      <c r="B636" s="223"/>
      <c r="C636" s="224"/>
      <c r="D636" s="225" t="s">
        <v>138</v>
      </c>
      <c r="E636" s="226" t="s">
        <v>19</v>
      </c>
      <c r="F636" s="227" t="s">
        <v>810</v>
      </c>
      <c r="G636" s="224"/>
      <c r="H636" s="226" t="s">
        <v>19</v>
      </c>
      <c r="I636" s="228"/>
      <c r="J636" s="224"/>
      <c r="K636" s="224"/>
      <c r="L636" s="229"/>
      <c r="M636" s="230"/>
      <c r="N636" s="231"/>
      <c r="O636" s="231"/>
      <c r="P636" s="231"/>
      <c r="Q636" s="231"/>
      <c r="R636" s="231"/>
      <c r="S636" s="231"/>
      <c r="T636" s="232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3" t="s">
        <v>138</v>
      </c>
      <c r="AU636" s="233" t="s">
        <v>83</v>
      </c>
      <c r="AV636" s="13" t="s">
        <v>81</v>
      </c>
      <c r="AW636" s="13" t="s">
        <v>35</v>
      </c>
      <c r="AX636" s="13" t="s">
        <v>73</v>
      </c>
      <c r="AY636" s="233" t="s">
        <v>127</v>
      </c>
    </row>
    <row r="637" spans="1:51" s="14" customFormat="1" ht="12">
      <c r="A637" s="14"/>
      <c r="B637" s="234"/>
      <c r="C637" s="235"/>
      <c r="D637" s="225" t="s">
        <v>138</v>
      </c>
      <c r="E637" s="236" t="s">
        <v>19</v>
      </c>
      <c r="F637" s="237" t="s">
        <v>81</v>
      </c>
      <c r="G637" s="235"/>
      <c r="H637" s="238">
        <v>1</v>
      </c>
      <c r="I637" s="239"/>
      <c r="J637" s="235"/>
      <c r="K637" s="235"/>
      <c r="L637" s="240"/>
      <c r="M637" s="241"/>
      <c r="N637" s="242"/>
      <c r="O637" s="242"/>
      <c r="P637" s="242"/>
      <c r="Q637" s="242"/>
      <c r="R637" s="242"/>
      <c r="S637" s="242"/>
      <c r="T637" s="243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4" t="s">
        <v>138</v>
      </c>
      <c r="AU637" s="244" t="s">
        <v>83</v>
      </c>
      <c r="AV637" s="14" t="s">
        <v>83</v>
      </c>
      <c r="AW637" s="14" t="s">
        <v>35</v>
      </c>
      <c r="AX637" s="14" t="s">
        <v>81</v>
      </c>
      <c r="AY637" s="244" t="s">
        <v>127</v>
      </c>
    </row>
    <row r="638" spans="1:65" s="2" customFormat="1" ht="16.5" customHeight="1">
      <c r="A638" s="39"/>
      <c r="B638" s="40"/>
      <c r="C638" s="205" t="s">
        <v>811</v>
      </c>
      <c r="D638" s="205" t="s">
        <v>129</v>
      </c>
      <c r="E638" s="206" t="s">
        <v>812</v>
      </c>
      <c r="F638" s="207" t="s">
        <v>813</v>
      </c>
      <c r="G638" s="208" t="s">
        <v>736</v>
      </c>
      <c r="H638" s="209">
        <v>1</v>
      </c>
      <c r="I638" s="210"/>
      <c r="J638" s="211">
        <f>ROUND(I638*H638,2)</f>
        <v>0</v>
      </c>
      <c r="K638" s="207" t="s">
        <v>19</v>
      </c>
      <c r="L638" s="45"/>
      <c r="M638" s="212" t="s">
        <v>19</v>
      </c>
      <c r="N638" s="213" t="s">
        <v>44</v>
      </c>
      <c r="O638" s="85"/>
      <c r="P638" s="214">
        <f>O638*H638</f>
        <v>0</v>
      </c>
      <c r="Q638" s="214">
        <v>0</v>
      </c>
      <c r="R638" s="214">
        <f>Q638*H638</f>
        <v>0</v>
      </c>
      <c r="S638" s="214">
        <v>0</v>
      </c>
      <c r="T638" s="215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16" t="s">
        <v>729</v>
      </c>
      <c r="AT638" s="216" t="s">
        <v>129</v>
      </c>
      <c r="AU638" s="216" t="s">
        <v>83</v>
      </c>
      <c r="AY638" s="18" t="s">
        <v>127</v>
      </c>
      <c r="BE638" s="217">
        <f>IF(N638="základní",J638,0)</f>
        <v>0</v>
      </c>
      <c r="BF638" s="217">
        <f>IF(N638="snížená",J638,0)</f>
        <v>0</v>
      </c>
      <c r="BG638" s="217">
        <f>IF(N638="zákl. přenesená",J638,0)</f>
        <v>0</v>
      </c>
      <c r="BH638" s="217">
        <f>IF(N638="sníž. přenesená",J638,0)</f>
        <v>0</v>
      </c>
      <c r="BI638" s="217">
        <f>IF(N638="nulová",J638,0)</f>
        <v>0</v>
      </c>
      <c r="BJ638" s="18" t="s">
        <v>81</v>
      </c>
      <c r="BK638" s="217">
        <f>ROUND(I638*H638,2)</f>
        <v>0</v>
      </c>
      <c r="BL638" s="18" t="s">
        <v>729</v>
      </c>
      <c r="BM638" s="216" t="s">
        <v>814</v>
      </c>
    </row>
    <row r="639" spans="1:51" s="13" customFormat="1" ht="12">
      <c r="A639" s="13"/>
      <c r="B639" s="223"/>
      <c r="C639" s="224"/>
      <c r="D639" s="225" t="s">
        <v>138</v>
      </c>
      <c r="E639" s="226" t="s">
        <v>19</v>
      </c>
      <c r="F639" s="227" t="s">
        <v>815</v>
      </c>
      <c r="G639" s="224"/>
      <c r="H639" s="226" t="s">
        <v>19</v>
      </c>
      <c r="I639" s="228"/>
      <c r="J639" s="224"/>
      <c r="K639" s="224"/>
      <c r="L639" s="229"/>
      <c r="M639" s="230"/>
      <c r="N639" s="231"/>
      <c r="O639" s="231"/>
      <c r="P639" s="231"/>
      <c r="Q639" s="231"/>
      <c r="R639" s="231"/>
      <c r="S639" s="231"/>
      <c r="T639" s="232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3" t="s">
        <v>138</v>
      </c>
      <c r="AU639" s="233" t="s">
        <v>83</v>
      </c>
      <c r="AV639" s="13" t="s">
        <v>81</v>
      </c>
      <c r="AW639" s="13" t="s">
        <v>35</v>
      </c>
      <c r="AX639" s="13" t="s">
        <v>73</v>
      </c>
      <c r="AY639" s="233" t="s">
        <v>127</v>
      </c>
    </row>
    <row r="640" spans="1:51" s="14" customFormat="1" ht="12">
      <c r="A640" s="14"/>
      <c r="B640" s="234"/>
      <c r="C640" s="235"/>
      <c r="D640" s="225" t="s">
        <v>138</v>
      </c>
      <c r="E640" s="236" t="s">
        <v>19</v>
      </c>
      <c r="F640" s="237" t="s">
        <v>81</v>
      </c>
      <c r="G640" s="235"/>
      <c r="H640" s="238">
        <v>1</v>
      </c>
      <c r="I640" s="239"/>
      <c r="J640" s="235"/>
      <c r="K640" s="235"/>
      <c r="L640" s="240"/>
      <c r="M640" s="241"/>
      <c r="N640" s="242"/>
      <c r="O640" s="242"/>
      <c r="P640" s="242"/>
      <c r="Q640" s="242"/>
      <c r="R640" s="242"/>
      <c r="S640" s="242"/>
      <c r="T640" s="243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4" t="s">
        <v>138</v>
      </c>
      <c r="AU640" s="244" t="s">
        <v>83</v>
      </c>
      <c r="AV640" s="14" t="s">
        <v>83</v>
      </c>
      <c r="AW640" s="14" t="s">
        <v>35</v>
      </c>
      <c r="AX640" s="14" t="s">
        <v>81</v>
      </c>
      <c r="AY640" s="244" t="s">
        <v>127</v>
      </c>
    </row>
    <row r="641" spans="1:63" s="12" customFormat="1" ht="22.8" customHeight="1">
      <c r="A641" s="12"/>
      <c r="B641" s="189"/>
      <c r="C641" s="190"/>
      <c r="D641" s="191" t="s">
        <v>72</v>
      </c>
      <c r="E641" s="203" t="s">
        <v>816</v>
      </c>
      <c r="F641" s="203" t="s">
        <v>817</v>
      </c>
      <c r="G641" s="190"/>
      <c r="H641" s="190"/>
      <c r="I641" s="193"/>
      <c r="J641" s="204">
        <f>BK641</f>
        <v>0</v>
      </c>
      <c r="K641" s="190"/>
      <c r="L641" s="195"/>
      <c r="M641" s="196"/>
      <c r="N641" s="197"/>
      <c r="O641" s="197"/>
      <c r="P641" s="198">
        <f>SUM(P642:P648)</f>
        <v>0</v>
      </c>
      <c r="Q641" s="197"/>
      <c r="R641" s="198">
        <f>SUM(R642:R648)</f>
        <v>0</v>
      </c>
      <c r="S641" s="197"/>
      <c r="T641" s="199">
        <f>SUM(T642:T648)</f>
        <v>0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00" t="s">
        <v>169</v>
      </c>
      <c r="AT641" s="201" t="s">
        <v>72</v>
      </c>
      <c r="AU641" s="201" t="s">
        <v>81</v>
      </c>
      <c r="AY641" s="200" t="s">
        <v>127</v>
      </c>
      <c r="BK641" s="202">
        <f>SUM(BK642:BK648)</f>
        <v>0</v>
      </c>
    </row>
    <row r="642" spans="1:65" s="2" customFormat="1" ht="16.5" customHeight="1">
      <c r="A642" s="39"/>
      <c r="B642" s="40"/>
      <c r="C642" s="205" t="s">
        <v>818</v>
      </c>
      <c r="D642" s="205" t="s">
        <v>129</v>
      </c>
      <c r="E642" s="206" t="s">
        <v>819</v>
      </c>
      <c r="F642" s="207" t="s">
        <v>820</v>
      </c>
      <c r="G642" s="208" t="s">
        <v>736</v>
      </c>
      <c r="H642" s="209">
        <v>2</v>
      </c>
      <c r="I642" s="210"/>
      <c r="J642" s="211">
        <f>ROUND(I642*H642,2)</f>
        <v>0</v>
      </c>
      <c r="K642" s="207" t="s">
        <v>133</v>
      </c>
      <c r="L642" s="45"/>
      <c r="M642" s="212" t="s">
        <v>19</v>
      </c>
      <c r="N642" s="213" t="s">
        <v>44</v>
      </c>
      <c r="O642" s="85"/>
      <c r="P642" s="214">
        <f>O642*H642</f>
        <v>0</v>
      </c>
      <c r="Q642" s="214">
        <v>0</v>
      </c>
      <c r="R642" s="214">
        <f>Q642*H642</f>
        <v>0</v>
      </c>
      <c r="S642" s="214">
        <v>0</v>
      </c>
      <c r="T642" s="215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16" t="s">
        <v>729</v>
      </c>
      <c r="AT642" s="216" t="s">
        <v>129</v>
      </c>
      <c r="AU642" s="216" t="s">
        <v>83</v>
      </c>
      <c r="AY642" s="18" t="s">
        <v>127</v>
      </c>
      <c r="BE642" s="217">
        <f>IF(N642="základní",J642,0)</f>
        <v>0</v>
      </c>
      <c r="BF642" s="217">
        <f>IF(N642="snížená",J642,0)</f>
        <v>0</v>
      </c>
      <c r="BG642" s="217">
        <f>IF(N642="zákl. přenesená",J642,0)</f>
        <v>0</v>
      </c>
      <c r="BH642" s="217">
        <f>IF(N642="sníž. přenesená",J642,0)</f>
        <v>0</v>
      </c>
      <c r="BI642" s="217">
        <f>IF(N642="nulová",J642,0)</f>
        <v>0</v>
      </c>
      <c r="BJ642" s="18" t="s">
        <v>81</v>
      </c>
      <c r="BK642" s="217">
        <f>ROUND(I642*H642,2)</f>
        <v>0</v>
      </c>
      <c r="BL642" s="18" t="s">
        <v>729</v>
      </c>
      <c r="BM642" s="216" t="s">
        <v>821</v>
      </c>
    </row>
    <row r="643" spans="1:47" s="2" customFormat="1" ht="12">
      <c r="A643" s="39"/>
      <c r="B643" s="40"/>
      <c r="C643" s="41"/>
      <c r="D643" s="218" t="s">
        <v>136</v>
      </c>
      <c r="E643" s="41"/>
      <c r="F643" s="219" t="s">
        <v>822</v>
      </c>
      <c r="G643" s="41"/>
      <c r="H643" s="41"/>
      <c r="I643" s="220"/>
      <c r="J643" s="41"/>
      <c r="K643" s="41"/>
      <c r="L643" s="45"/>
      <c r="M643" s="221"/>
      <c r="N643" s="222"/>
      <c r="O643" s="85"/>
      <c r="P643" s="85"/>
      <c r="Q643" s="85"/>
      <c r="R643" s="85"/>
      <c r="S643" s="85"/>
      <c r="T643" s="86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136</v>
      </c>
      <c r="AU643" s="18" t="s">
        <v>83</v>
      </c>
    </row>
    <row r="644" spans="1:51" s="13" customFormat="1" ht="12">
      <c r="A644" s="13"/>
      <c r="B644" s="223"/>
      <c r="C644" s="224"/>
      <c r="D644" s="225" t="s">
        <v>138</v>
      </c>
      <c r="E644" s="226" t="s">
        <v>19</v>
      </c>
      <c r="F644" s="227" t="s">
        <v>823</v>
      </c>
      <c r="G644" s="224"/>
      <c r="H644" s="226" t="s">
        <v>19</v>
      </c>
      <c r="I644" s="228"/>
      <c r="J644" s="224"/>
      <c r="K644" s="224"/>
      <c r="L644" s="229"/>
      <c r="M644" s="230"/>
      <c r="N644" s="231"/>
      <c r="O644" s="231"/>
      <c r="P644" s="231"/>
      <c r="Q644" s="231"/>
      <c r="R644" s="231"/>
      <c r="S644" s="231"/>
      <c r="T644" s="23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3" t="s">
        <v>138</v>
      </c>
      <c r="AU644" s="233" t="s">
        <v>83</v>
      </c>
      <c r="AV644" s="13" t="s">
        <v>81</v>
      </c>
      <c r="AW644" s="13" t="s">
        <v>35</v>
      </c>
      <c r="AX644" s="13" t="s">
        <v>73</v>
      </c>
      <c r="AY644" s="233" t="s">
        <v>127</v>
      </c>
    </row>
    <row r="645" spans="1:51" s="14" customFormat="1" ht="12">
      <c r="A645" s="14"/>
      <c r="B645" s="234"/>
      <c r="C645" s="235"/>
      <c r="D645" s="225" t="s">
        <v>138</v>
      </c>
      <c r="E645" s="236" t="s">
        <v>19</v>
      </c>
      <c r="F645" s="237" t="s">
        <v>81</v>
      </c>
      <c r="G645" s="235"/>
      <c r="H645" s="238">
        <v>1</v>
      </c>
      <c r="I645" s="239"/>
      <c r="J645" s="235"/>
      <c r="K645" s="235"/>
      <c r="L645" s="240"/>
      <c r="M645" s="241"/>
      <c r="N645" s="242"/>
      <c r="O645" s="242"/>
      <c r="P645" s="242"/>
      <c r="Q645" s="242"/>
      <c r="R645" s="242"/>
      <c r="S645" s="242"/>
      <c r="T645" s="24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4" t="s">
        <v>138</v>
      </c>
      <c r="AU645" s="244" t="s">
        <v>83</v>
      </c>
      <c r="AV645" s="14" t="s">
        <v>83</v>
      </c>
      <c r="AW645" s="14" t="s">
        <v>35</v>
      </c>
      <c r="AX645" s="14" t="s">
        <v>73</v>
      </c>
      <c r="AY645" s="244" t="s">
        <v>127</v>
      </c>
    </row>
    <row r="646" spans="1:51" s="13" customFormat="1" ht="12">
      <c r="A646" s="13"/>
      <c r="B646" s="223"/>
      <c r="C646" s="224"/>
      <c r="D646" s="225" t="s">
        <v>138</v>
      </c>
      <c r="E646" s="226" t="s">
        <v>19</v>
      </c>
      <c r="F646" s="227" t="s">
        <v>824</v>
      </c>
      <c r="G646" s="224"/>
      <c r="H646" s="226" t="s">
        <v>19</v>
      </c>
      <c r="I646" s="228"/>
      <c r="J646" s="224"/>
      <c r="K646" s="224"/>
      <c r="L646" s="229"/>
      <c r="M646" s="230"/>
      <c r="N646" s="231"/>
      <c r="O646" s="231"/>
      <c r="P646" s="231"/>
      <c r="Q646" s="231"/>
      <c r="R646" s="231"/>
      <c r="S646" s="231"/>
      <c r="T646" s="23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3" t="s">
        <v>138</v>
      </c>
      <c r="AU646" s="233" t="s">
        <v>83</v>
      </c>
      <c r="AV646" s="13" t="s">
        <v>81</v>
      </c>
      <c r="AW646" s="13" t="s">
        <v>35</v>
      </c>
      <c r="AX646" s="13" t="s">
        <v>73</v>
      </c>
      <c r="AY646" s="233" t="s">
        <v>127</v>
      </c>
    </row>
    <row r="647" spans="1:51" s="14" customFormat="1" ht="12">
      <c r="A647" s="14"/>
      <c r="B647" s="234"/>
      <c r="C647" s="235"/>
      <c r="D647" s="225" t="s">
        <v>138</v>
      </c>
      <c r="E647" s="236" t="s">
        <v>19</v>
      </c>
      <c r="F647" s="237" t="s">
        <v>81</v>
      </c>
      <c r="G647" s="235"/>
      <c r="H647" s="238">
        <v>1</v>
      </c>
      <c r="I647" s="239"/>
      <c r="J647" s="235"/>
      <c r="K647" s="235"/>
      <c r="L647" s="240"/>
      <c r="M647" s="241"/>
      <c r="N647" s="242"/>
      <c r="O647" s="242"/>
      <c r="P647" s="242"/>
      <c r="Q647" s="242"/>
      <c r="R647" s="242"/>
      <c r="S647" s="242"/>
      <c r="T647" s="243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4" t="s">
        <v>138</v>
      </c>
      <c r="AU647" s="244" t="s">
        <v>83</v>
      </c>
      <c r="AV647" s="14" t="s">
        <v>83</v>
      </c>
      <c r="AW647" s="14" t="s">
        <v>35</v>
      </c>
      <c r="AX647" s="14" t="s">
        <v>73</v>
      </c>
      <c r="AY647" s="244" t="s">
        <v>127</v>
      </c>
    </row>
    <row r="648" spans="1:51" s="15" customFormat="1" ht="12">
      <c r="A648" s="15"/>
      <c r="B648" s="245"/>
      <c r="C648" s="246"/>
      <c r="D648" s="225" t="s">
        <v>138</v>
      </c>
      <c r="E648" s="247" t="s">
        <v>19</v>
      </c>
      <c r="F648" s="248" t="s">
        <v>154</v>
      </c>
      <c r="G648" s="246"/>
      <c r="H648" s="249">
        <v>2</v>
      </c>
      <c r="I648" s="250"/>
      <c r="J648" s="246"/>
      <c r="K648" s="246"/>
      <c r="L648" s="251"/>
      <c r="M648" s="266"/>
      <c r="N648" s="267"/>
      <c r="O648" s="267"/>
      <c r="P648" s="267"/>
      <c r="Q648" s="267"/>
      <c r="R648" s="267"/>
      <c r="S648" s="267"/>
      <c r="T648" s="268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55" t="s">
        <v>138</v>
      </c>
      <c r="AU648" s="255" t="s">
        <v>83</v>
      </c>
      <c r="AV648" s="15" t="s">
        <v>134</v>
      </c>
      <c r="AW648" s="15" t="s">
        <v>35</v>
      </c>
      <c r="AX648" s="15" t="s">
        <v>81</v>
      </c>
      <c r="AY648" s="255" t="s">
        <v>127</v>
      </c>
    </row>
    <row r="649" spans="1:31" s="2" customFormat="1" ht="6.95" customHeight="1">
      <c r="A649" s="39"/>
      <c r="B649" s="60"/>
      <c r="C649" s="61"/>
      <c r="D649" s="61"/>
      <c r="E649" s="61"/>
      <c r="F649" s="61"/>
      <c r="G649" s="61"/>
      <c r="H649" s="61"/>
      <c r="I649" s="61"/>
      <c r="J649" s="61"/>
      <c r="K649" s="61"/>
      <c r="L649" s="45"/>
      <c r="M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</row>
  </sheetData>
  <sheetProtection password="CC35" sheet="1" objects="1" scenarios="1" formatColumns="0" formatRows="0" autoFilter="0"/>
  <autoFilter ref="C92:K648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3_01/111151133"/>
    <hyperlink ref="F103" r:id="rId2" display="https://podminky.urs.cz/item/CS_URS_2023_01/111151231"/>
    <hyperlink ref="F115" r:id="rId3" display="https://podminky.urs.cz/item/CS_URS_2023_01/113106123"/>
    <hyperlink ref="F120" r:id="rId4" display="https://podminky.urs.cz/item/CS_URS_2023_01/113107221"/>
    <hyperlink ref="F125" r:id="rId5" display="https://podminky.urs.cz/item/CS_URS_2023_01/113202111"/>
    <hyperlink ref="F130" r:id="rId6" display="https://podminky.urs.cz/item/CS_URS_2023_01/115101201"/>
    <hyperlink ref="F135" r:id="rId7" display="https://podminky.urs.cz/item/CS_URS_2023_01/121151127"/>
    <hyperlink ref="F141" r:id="rId8" display="https://podminky.urs.cz/item/CS_URS_2023_01/122252205"/>
    <hyperlink ref="F147" r:id="rId9" display="https://podminky.urs.cz/item/CS_URS_2023_01/129001101"/>
    <hyperlink ref="F152" r:id="rId10" display="https://podminky.urs.cz/item/CS_URS_2023_01/129911121"/>
    <hyperlink ref="F157" r:id="rId11" display="https://podminky.urs.cz/item/CS_URS_2023_01/131113711"/>
    <hyperlink ref="F163" r:id="rId12" display="https://podminky.urs.cz/item/CS_URS_2023_01/132251104"/>
    <hyperlink ref="F169" r:id="rId13" display="https://podminky.urs.cz/item/CS_URS_2023_01/151101201"/>
    <hyperlink ref="F174" r:id="rId14" display="https://podminky.urs.cz/item/CS_URS_2023_01/151101211"/>
    <hyperlink ref="F179" r:id="rId15" display="https://podminky.urs.cz/item/CS_URS_2023_01/151101301"/>
    <hyperlink ref="F185" r:id="rId16" display="https://podminky.urs.cz/item/CS_URS_2023_01/151101311"/>
    <hyperlink ref="F191" r:id="rId17" display="https://podminky.urs.cz/item/CS_URS_2023_01/162451105"/>
    <hyperlink ref="F209" r:id="rId18" display="https://podminky.urs.cz/item/CS_URS_2023_01/162751117"/>
    <hyperlink ref="F220" r:id="rId19" display="https://podminky.urs.cz/item/CS_URS_2023_01/167151111"/>
    <hyperlink ref="F232" r:id="rId20" display="https://podminky.urs.cz/item/CS_URS_2023_01/174111101"/>
    <hyperlink ref="F238" r:id="rId21" display="https://podminky.urs.cz/item/CS_URS_2023_01/181351113"/>
    <hyperlink ref="F242" r:id="rId22" display="https://podminky.urs.cz/item/CS_URS_2023_01/181411123"/>
    <hyperlink ref="F249" r:id="rId23" display="https://podminky.urs.cz/item/CS_URS_2023_01/182351123"/>
    <hyperlink ref="F255" r:id="rId24" display="https://podminky.urs.cz/item/CS_URS_2023_01/171201221"/>
    <hyperlink ref="F266" r:id="rId25" display="https://podminky.urs.cz/item/CS_URS_2023_01/181102302"/>
    <hyperlink ref="F271" r:id="rId26" display="https://podminky.urs.cz/item/CS_URS_2023_01/181151311"/>
    <hyperlink ref="F277" r:id="rId27" display="https://podminky.urs.cz/item/CS_URS_2023_01/181451121"/>
    <hyperlink ref="F284" r:id="rId28" display="https://podminky.urs.cz/item/CS_URS_2023_01/182151111"/>
    <hyperlink ref="F289" r:id="rId29" display="https://podminky.urs.cz/item/CS_URS_2023_01/182201101"/>
    <hyperlink ref="F294" r:id="rId30" display="https://podminky.urs.cz/item/CS_URS_2023_01/183403115"/>
    <hyperlink ref="F300" r:id="rId31" display="https://podminky.urs.cz/item/CS_URS_2023_01/183403161"/>
    <hyperlink ref="F306" r:id="rId32" display="https://podminky.urs.cz/item/CS_URS_2023_01/183551513"/>
    <hyperlink ref="F312" r:id="rId33" display="https://podminky.urs.cz/item/CS_URS_2023_01/184853511"/>
    <hyperlink ref="F324" r:id="rId34" display="https://podminky.urs.cz/item/CS_URS_2023_01/212755214"/>
    <hyperlink ref="F329" r:id="rId35" display="https://podminky.urs.cz/item/CS_URS_2023_01/213141131"/>
    <hyperlink ref="F336" r:id="rId36" display="https://podminky.urs.cz/item/CS_URS_2023_01/214500311"/>
    <hyperlink ref="F346" r:id="rId37" display="https://podminky.urs.cz/item/CS_URS_2023_01/451313511"/>
    <hyperlink ref="F351" r:id="rId38" display="https://podminky.urs.cz/item/CS_URS_2023_01/465513127"/>
    <hyperlink ref="F357" r:id="rId39" display="https://podminky.urs.cz/item/CS_URS_2023_01/561061131"/>
    <hyperlink ref="F370" r:id="rId40" display="https://podminky.urs.cz/item/CS_URS_2023_01/564831111"/>
    <hyperlink ref="F375" r:id="rId41" display="https://podminky.urs.cz/item/CS_URS_2023_01/564851111"/>
    <hyperlink ref="F384" r:id="rId42" display="https://podminky.urs.cz/item/CS_URS_2023_01/564861111"/>
    <hyperlink ref="F393" r:id="rId43" display="https://podminky.urs.cz/item/CS_URS_2023_01/565165121"/>
    <hyperlink ref="F402" r:id="rId44" display="https://podminky.urs.cz/item/CS_URS_2023_01/569941132"/>
    <hyperlink ref="F406" r:id="rId45" display="https://podminky.urs.cz/item/CS_URS_2023_01/573111112"/>
    <hyperlink ref="F415" r:id="rId46" display="https://podminky.urs.cz/item/CS_URS_2023_01/573211112"/>
    <hyperlink ref="F424" r:id="rId47" display="https://podminky.urs.cz/item/CS_URS_2023_01/577134141"/>
    <hyperlink ref="F433" r:id="rId48" display="https://podminky.urs.cz/item/CS_URS_2023_01/596211210"/>
    <hyperlink ref="F443" r:id="rId49" display="https://podminky.urs.cz/item/CS_URS_2023_01/596991112"/>
    <hyperlink ref="F448" r:id="rId50" display="https://podminky.urs.cz/item/CS_URS_2023_01/599141111"/>
    <hyperlink ref="F454" r:id="rId51" display="https://podminky.urs.cz/item/CS_URS_2023_01/894411151"/>
    <hyperlink ref="F466" r:id="rId52" display="https://podminky.urs.cz/item/CS_URS_2023_01/914111111"/>
    <hyperlink ref="F471" r:id="rId53" display="https://podminky.urs.cz/item/CS_URS_2023_01/914511111"/>
    <hyperlink ref="F485" r:id="rId54" display="https://podminky.urs.cz/item/CS_URS_2023_01/916131212"/>
    <hyperlink ref="F490" r:id="rId55" display="https://podminky.urs.cz/item/CS_URS_2023_01/916131213"/>
    <hyperlink ref="F503" r:id="rId56" display="https://podminky.urs.cz/item/CS_URS_2023_01/935111111"/>
    <hyperlink ref="F519" r:id="rId57" display="https://podminky.urs.cz/item/CS_URS_2023_01/935113212"/>
    <hyperlink ref="F548" r:id="rId58" display="https://podminky.urs.cz/item/CS_URS_2023_01/938908411"/>
    <hyperlink ref="F552" r:id="rId59" display="https://podminky.urs.cz/item/CS_URS_2023_01/977311113"/>
    <hyperlink ref="F561" r:id="rId60" display="https://podminky.urs.cz/item/CS_URS_2023_01/997002511"/>
    <hyperlink ref="F566" r:id="rId61" display="https://podminky.urs.cz/item/CS_URS_2023_01/997006006"/>
    <hyperlink ref="F572" r:id="rId62" display="https://podminky.urs.cz/item/CS_URS_2023_01/998225111"/>
    <hyperlink ref="F574" r:id="rId63" display="https://podminky.urs.cz/item/CS_URS_2023_01/998225191"/>
    <hyperlink ref="F578" r:id="rId64" display="https://podminky.urs.cz/item/CS_URS_2023_01/011103000"/>
    <hyperlink ref="F582" r:id="rId65" display="https://podminky.urs.cz/item/CS_URS_2023_01/011314000"/>
    <hyperlink ref="F586" r:id="rId66" display="https://podminky.urs.cz/item/CS_URS_2023_01/012103000"/>
    <hyperlink ref="F590" r:id="rId67" display="https://podminky.urs.cz/item/CS_URS_2023_01/012203000"/>
    <hyperlink ref="F594" r:id="rId68" display="https://podminky.urs.cz/item/CS_URS_2023_01/012303000"/>
    <hyperlink ref="F598" r:id="rId69" display="https://podminky.urs.cz/item/CS_URS_2023_01/013254000"/>
    <hyperlink ref="F604" r:id="rId70" display="https://podminky.urs.cz/item/CS_URS_2023_01/030001000.1"/>
    <hyperlink ref="F609" r:id="rId71" display="https://podminky.urs.cz/item/CS_URS_2023_01/032803000"/>
    <hyperlink ref="F614" r:id="rId72" display="https://podminky.urs.cz/item/CS_URS_2023_01/043103000"/>
    <hyperlink ref="F623" r:id="rId73" display="https://podminky.urs.cz/item/CS_URS_2023_01/043194000.1"/>
    <hyperlink ref="F627" r:id="rId74" display="https://podminky.urs.cz/item/CS_URS_2023_01/043203000"/>
    <hyperlink ref="F631" r:id="rId75" display="https://podminky.urs.cz/item/CS_URS_2023_01/049303000"/>
    <hyperlink ref="F635" r:id="rId76" display="https://podminky.urs.cz/item/CS_URS_2023_01/049103000"/>
    <hyperlink ref="F643" r:id="rId77" display="https://podminky.urs.cz/item/CS_URS_2023_01/075002000.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Realizace společných zařízení v k.ú. Újezd u Uničova - I. etapa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825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28. 4. 2023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93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ROUND(J89,2)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ROUND((SUM(BE89:BE434)),2)</f>
        <v>0</v>
      </c>
      <c r="G33" s="39"/>
      <c r="H33" s="39"/>
      <c r="I33" s="149">
        <v>0.21</v>
      </c>
      <c r="J33" s="148">
        <f>ROUND(((SUM(BE89:BE434))*I33),2)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ROUND((SUM(BF89:BF434)),2)</f>
        <v>0</v>
      </c>
      <c r="G34" s="39"/>
      <c r="H34" s="39"/>
      <c r="I34" s="149">
        <v>0.15</v>
      </c>
      <c r="J34" s="148">
        <f>ROUND(((SUM(BF89:BF434))*I34),2)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ROUND((SUM(BG89:BG434)),2)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ROUND((SUM(BH89:BH434)),2)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ROUND((SUM(BI89:BI434)),2)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Realizace společných zařízení v k.ú. Újezd u Uničova - I. etapa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303 - Polní cesta HC11a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k.ú. Újezd u Uničova</v>
      </c>
      <c r="G52" s="41"/>
      <c r="H52" s="41"/>
      <c r="I52" s="33" t="s">
        <v>23</v>
      </c>
      <c r="J52" s="73" t="str">
        <f>IF(J12="","",J12)</f>
        <v>28. 4. 2023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ČR - SPÚ, KPÚ pro Olomoucký kraj</v>
      </c>
      <c r="G54" s="41"/>
      <c r="H54" s="41"/>
      <c r="I54" s="33" t="s">
        <v>32</v>
      </c>
      <c r="J54" s="37" t="str">
        <f>E21</f>
        <v>Hanousek s.r.o., Barákova 2745/41,796 01 Prostějov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David Dohnal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98</v>
      </c>
      <c r="E60" s="169"/>
      <c r="F60" s="169"/>
      <c r="G60" s="169"/>
      <c r="H60" s="169"/>
      <c r="I60" s="169"/>
      <c r="J60" s="170">
        <f>J90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99</v>
      </c>
      <c r="E61" s="175"/>
      <c r="F61" s="175"/>
      <c r="G61" s="175"/>
      <c r="H61" s="175"/>
      <c r="I61" s="175"/>
      <c r="J61" s="176">
        <f>J91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100</v>
      </c>
      <c r="E62" s="175"/>
      <c r="F62" s="175"/>
      <c r="G62" s="175"/>
      <c r="H62" s="175"/>
      <c r="I62" s="175"/>
      <c r="J62" s="176">
        <f>J260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J282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106</v>
      </c>
      <c r="E64" s="175"/>
      <c r="F64" s="175"/>
      <c r="G64" s="175"/>
      <c r="H64" s="175"/>
      <c r="I64" s="175"/>
      <c r="J64" s="176">
        <f>J356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6"/>
      <c r="C65" s="167"/>
      <c r="D65" s="168" t="s">
        <v>107</v>
      </c>
      <c r="E65" s="169"/>
      <c r="F65" s="169"/>
      <c r="G65" s="169"/>
      <c r="H65" s="169"/>
      <c r="I65" s="169"/>
      <c r="J65" s="170">
        <f>J361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2"/>
      <c r="C66" s="173"/>
      <c r="D66" s="174" t="s">
        <v>108</v>
      </c>
      <c r="E66" s="175"/>
      <c r="F66" s="175"/>
      <c r="G66" s="175"/>
      <c r="H66" s="175"/>
      <c r="I66" s="175"/>
      <c r="J66" s="176">
        <f>J362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109</v>
      </c>
      <c r="E67" s="175"/>
      <c r="F67" s="175"/>
      <c r="G67" s="175"/>
      <c r="H67" s="175"/>
      <c r="I67" s="175"/>
      <c r="J67" s="176">
        <f>J388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110</v>
      </c>
      <c r="E68" s="175"/>
      <c r="F68" s="175"/>
      <c r="G68" s="175"/>
      <c r="H68" s="175"/>
      <c r="I68" s="175"/>
      <c r="J68" s="176">
        <f>J398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111</v>
      </c>
      <c r="E69" s="175"/>
      <c r="F69" s="175"/>
      <c r="G69" s="175"/>
      <c r="H69" s="175"/>
      <c r="I69" s="175"/>
      <c r="J69" s="176">
        <f>J427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112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61" t="str">
        <f>E7</f>
        <v>Realizace společných zařízení v k.ú. Újezd u Uničova - I. etapa</v>
      </c>
      <c r="F79" s="33"/>
      <c r="G79" s="33"/>
      <c r="H79" s="33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91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E9</f>
        <v>SO 303 - Polní cesta HC11a</v>
      </c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21</v>
      </c>
      <c r="D83" s="41"/>
      <c r="E83" s="41"/>
      <c r="F83" s="28" t="str">
        <f>F12</f>
        <v>k.ú. Újezd u Uničova</v>
      </c>
      <c r="G83" s="41"/>
      <c r="H83" s="41"/>
      <c r="I83" s="33" t="s">
        <v>23</v>
      </c>
      <c r="J83" s="73" t="str">
        <f>IF(J12="","",J12)</f>
        <v>28. 4. 2023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40.05" customHeight="1">
      <c r="A85" s="39"/>
      <c r="B85" s="40"/>
      <c r="C85" s="33" t="s">
        <v>25</v>
      </c>
      <c r="D85" s="41"/>
      <c r="E85" s="41"/>
      <c r="F85" s="28" t="str">
        <f>E15</f>
        <v>ČR - SPÚ, KPÚ pro Olomoucký kraj</v>
      </c>
      <c r="G85" s="41"/>
      <c r="H85" s="41"/>
      <c r="I85" s="33" t="s">
        <v>32</v>
      </c>
      <c r="J85" s="37" t="str">
        <f>E21</f>
        <v>Hanousek s.r.o., Barákova 2745/41,796 01 Prostějov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30</v>
      </c>
      <c r="D86" s="41"/>
      <c r="E86" s="41"/>
      <c r="F86" s="28" t="str">
        <f>IF(E18="","",E18)</f>
        <v>Vyplň údaj</v>
      </c>
      <c r="G86" s="41"/>
      <c r="H86" s="41"/>
      <c r="I86" s="33" t="s">
        <v>36</v>
      </c>
      <c r="J86" s="37" t="str">
        <f>E24</f>
        <v>Ing. David Dohnal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78"/>
      <c r="B88" s="179"/>
      <c r="C88" s="180" t="s">
        <v>113</v>
      </c>
      <c r="D88" s="181" t="s">
        <v>58</v>
      </c>
      <c r="E88" s="181" t="s">
        <v>54</v>
      </c>
      <c r="F88" s="181" t="s">
        <v>55</v>
      </c>
      <c r="G88" s="181" t="s">
        <v>114</v>
      </c>
      <c r="H88" s="181" t="s">
        <v>115</v>
      </c>
      <c r="I88" s="181" t="s">
        <v>116</v>
      </c>
      <c r="J88" s="181" t="s">
        <v>96</v>
      </c>
      <c r="K88" s="182" t="s">
        <v>117</v>
      </c>
      <c r="L88" s="183"/>
      <c r="M88" s="93" t="s">
        <v>19</v>
      </c>
      <c r="N88" s="94" t="s">
        <v>43</v>
      </c>
      <c r="O88" s="94" t="s">
        <v>118</v>
      </c>
      <c r="P88" s="94" t="s">
        <v>119</v>
      </c>
      <c r="Q88" s="94" t="s">
        <v>120</v>
      </c>
      <c r="R88" s="94" t="s">
        <v>121</v>
      </c>
      <c r="S88" s="94" t="s">
        <v>122</v>
      </c>
      <c r="T88" s="95" t="s">
        <v>123</v>
      </c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</row>
    <row r="89" spans="1:63" s="2" customFormat="1" ht="22.8" customHeight="1">
      <c r="A89" s="39"/>
      <c r="B89" s="40"/>
      <c r="C89" s="100" t="s">
        <v>124</v>
      </c>
      <c r="D89" s="41"/>
      <c r="E89" s="41"/>
      <c r="F89" s="41"/>
      <c r="G89" s="41"/>
      <c r="H89" s="41"/>
      <c r="I89" s="41"/>
      <c r="J89" s="184">
        <f>BK89</f>
        <v>0</v>
      </c>
      <c r="K89" s="41"/>
      <c r="L89" s="45"/>
      <c r="M89" s="96"/>
      <c r="N89" s="185"/>
      <c r="O89" s="97"/>
      <c r="P89" s="186">
        <f>P90+P361</f>
        <v>0</v>
      </c>
      <c r="Q89" s="97"/>
      <c r="R89" s="186">
        <f>R90+R361</f>
        <v>5756.2869451999995</v>
      </c>
      <c r="S89" s="97"/>
      <c r="T89" s="187">
        <f>T90+T361</f>
        <v>584.32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72</v>
      </c>
      <c r="AU89" s="18" t="s">
        <v>97</v>
      </c>
      <c r="BK89" s="188">
        <f>BK90+BK361</f>
        <v>0</v>
      </c>
    </row>
    <row r="90" spans="1:63" s="12" customFormat="1" ht="25.9" customHeight="1">
      <c r="A90" s="12"/>
      <c r="B90" s="189"/>
      <c r="C90" s="190"/>
      <c r="D90" s="191" t="s">
        <v>72</v>
      </c>
      <c r="E90" s="192" t="s">
        <v>125</v>
      </c>
      <c r="F90" s="192" t="s">
        <v>126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P91+P260+P282+P356</f>
        <v>0</v>
      </c>
      <c r="Q90" s="197"/>
      <c r="R90" s="198">
        <f>R91+R260+R282+R356</f>
        <v>5756.2869451999995</v>
      </c>
      <c r="S90" s="197"/>
      <c r="T90" s="199">
        <f>T91+T260+T282+T356</f>
        <v>584.32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81</v>
      </c>
      <c r="AT90" s="201" t="s">
        <v>72</v>
      </c>
      <c r="AU90" s="201" t="s">
        <v>73</v>
      </c>
      <c r="AY90" s="200" t="s">
        <v>127</v>
      </c>
      <c r="BK90" s="202">
        <f>BK91+BK260+BK282+BK356</f>
        <v>0</v>
      </c>
    </row>
    <row r="91" spans="1:63" s="12" customFormat="1" ht="22.8" customHeight="1">
      <c r="A91" s="12"/>
      <c r="B91" s="189"/>
      <c r="C91" s="190"/>
      <c r="D91" s="191" t="s">
        <v>72</v>
      </c>
      <c r="E91" s="203" t="s">
        <v>81</v>
      </c>
      <c r="F91" s="203" t="s">
        <v>128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SUM(P92:P259)</f>
        <v>0</v>
      </c>
      <c r="Q91" s="197"/>
      <c r="R91" s="198">
        <f>SUM(R92:R259)</f>
        <v>0.07552000000000002</v>
      </c>
      <c r="S91" s="197"/>
      <c r="T91" s="199">
        <f>SUM(T92:T259)</f>
        <v>584.32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81</v>
      </c>
      <c r="AT91" s="201" t="s">
        <v>72</v>
      </c>
      <c r="AU91" s="201" t="s">
        <v>81</v>
      </c>
      <c r="AY91" s="200" t="s">
        <v>127</v>
      </c>
      <c r="BK91" s="202">
        <f>SUM(BK92:BK259)</f>
        <v>0</v>
      </c>
    </row>
    <row r="92" spans="1:65" s="2" customFormat="1" ht="16.5" customHeight="1">
      <c r="A92" s="39"/>
      <c r="B92" s="40"/>
      <c r="C92" s="205" t="s">
        <v>81</v>
      </c>
      <c r="D92" s="205" t="s">
        <v>129</v>
      </c>
      <c r="E92" s="206" t="s">
        <v>130</v>
      </c>
      <c r="F92" s="207" t="s">
        <v>131</v>
      </c>
      <c r="G92" s="208" t="s">
        <v>132</v>
      </c>
      <c r="H92" s="209">
        <v>484</v>
      </c>
      <c r="I92" s="210"/>
      <c r="J92" s="211">
        <f>ROUND(I92*H92,2)</f>
        <v>0</v>
      </c>
      <c r="K92" s="207" t="s">
        <v>133</v>
      </c>
      <c r="L92" s="45"/>
      <c r="M92" s="212" t="s">
        <v>19</v>
      </c>
      <c r="N92" s="213" t="s">
        <v>44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134</v>
      </c>
      <c r="AT92" s="216" t="s">
        <v>129</v>
      </c>
      <c r="AU92" s="216" t="s">
        <v>83</v>
      </c>
      <c r="AY92" s="18" t="s">
        <v>127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81</v>
      </c>
      <c r="BK92" s="217">
        <f>ROUND(I92*H92,2)</f>
        <v>0</v>
      </c>
      <c r="BL92" s="18" t="s">
        <v>134</v>
      </c>
      <c r="BM92" s="216" t="s">
        <v>826</v>
      </c>
    </row>
    <row r="93" spans="1:47" s="2" customFormat="1" ht="12">
      <c r="A93" s="39"/>
      <c r="B93" s="40"/>
      <c r="C93" s="41"/>
      <c r="D93" s="218" t="s">
        <v>136</v>
      </c>
      <c r="E93" s="41"/>
      <c r="F93" s="219" t="s">
        <v>137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136</v>
      </c>
      <c r="AU93" s="18" t="s">
        <v>83</v>
      </c>
    </row>
    <row r="94" spans="1:51" s="13" customFormat="1" ht="12">
      <c r="A94" s="13"/>
      <c r="B94" s="223"/>
      <c r="C94" s="224"/>
      <c r="D94" s="225" t="s">
        <v>138</v>
      </c>
      <c r="E94" s="226" t="s">
        <v>19</v>
      </c>
      <c r="F94" s="227" t="s">
        <v>312</v>
      </c>
      <c r="G94" s="224"/>
      <c r="H94" s="226" t="s">
        <v>19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138</v>
      </c>
      <c r="AU94" s="233" t="s">
        <v>83</v>
      </c>
      <c r="AV94" s="13" t="s">
        <v>81</v>
      </c>
      <c r="AW94" s="13" t="s">
        <v>35</v>
      </c>
      <c r="AX94" s="13" t="s">
        <v>73</v>
      </c>
      <c r="AY94" s="233" t="s">
        <v>127</v>
      </c>
    </row>
    <row r="95" spans="1:51" s="13" customFormat="1" ht="12">
      <c r="A95" s="13"/>
      <c r="B95" s="223"/>
      <c r="C95" s="224"/>
      <c r="D95" s="225" t="s">
        <v>138</v>
      </c>
      <c r="E95" s="226" t="s">
        <v>19</v>
      </c>
      <c r="F95" s="227" t="s">
        <v>140</v>
      </c>
      <c r="G95" s="224"/>
      <c r="H95" s="226" t="s">
        <v>19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138</v>
      </c>
      <c r="AU95" s="233" t="s">
        <v>83</v>
      </c>
      <c r="AV95" s="13" t="s">
        <v>81</v>
      </c>
      <c r="AW95" s="13" t="s">
        <v>35</v>
      </c>
      <c r="AX95" s="13" t="s">
        <v>73</v>
      </c>
      <c r="AY95" s="233" t="s">
        <v>127</v>
      </c>
    </row>
    <row r="96" spans="1:51" s="13" customFormat="1" ht="12">
      <c r="A96" s="13"/>
      <c r="B96" s="223"/>
      <c r="C96" s="224"/>
      <c r="D96" s="225" t="s">
        <v>138</v>
      </c>
      <c r="E96" s="226" t="s">
        <v>19</v>
      </c>
      <c r="F96" s="227" t="s">
        <v>141</v>
      </c>
      <c r="G96" s="224"/>
      <c r="H96" s="226" t="s">
        <v>19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138</v>
      </c>
      <c r="AU96" s="233" t="s">
        <v>83</v>
      </c>
      <c r="AV96" s="13" t="s">
        <v>81</v>
      </c>
      <c r="AW96" s="13" t="s">
        <v>35</v>
      </c>
      <c r="AX96" s="13" t="s">
        <v>73</v>
      </c>
      <c r="AY96" s="233" t="s">
        <v>127</v>
      </c>
    </row>
    <row r="97" spans="1:51" s="14" customFormat="1" ht="12">
      <c r="A97" s="14"/>
      <c r="B97" s="234"/>
      <c r="C97" s="235"/>
      <c r="D97" s="225" t="s">
        <v>138</v>
      </c>
      <c r="E97" s="236" t="s">
        <v>19</v>
      </c>
      <c r="F97" s="237" t="s">
        <v>827</v>
      </c>
      <c r="G97" s="235"/>
      <c r="H97" s="238">
        <v>484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138</v>
      </c>
      <c r="AU97" s="244" t="s">
        <v>83</v>
      </c>
      <c r="AV97" s="14" t="s">
        <v>83</v>
      </c>
      <c r="AW97" s="14" t="s">
        <v>35</v>
      </c>
      <c r="AX97" s="14" t="s">
        <v>81</v>
      </c>
      <c r="AY97" s="244" t="s">
        <v>127</v>
      </c>
    </row>
    <row r="98" spans="1:65" s="2" customFormat="1" ht="16.5" customHeight="1">
      <c r="A98" s="39"/>
      <c r="B98" s="40"/>
      <c r="C98" s="205" t="s">
        <v>83</v>
      </c>
      <c r="D98" s="205" t="s">
        <v>129</v>
      </c>
      <c r="E98" s="206" t="s">
        <v>828</v>
      </c>
      <c r="F98" s="207" t="s">
        <v>829</v>
      </c>
      <c r="G98" s="208" t="s">
        <v>132</v>
      </c>
      <c r="H98" s="209">
        <v>11181</v>
      </c>
      <c r="I98" s="210"/>
      <c r="J98" s="211">
        <f>ROUND(I98*H98,2)</f>
        <v>0</v>
      </c>
      <c r="K98" s="207" t="s">
        <v>133</v>
      </c>
      <c r="L98" s="45"/>
      <c r="M98" s="212" t="s">
        <v>19</v>
      </c>
      <c r="N98" s="213" t="s">
        <v>44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134</v>
      </c>
      <c r="AT98" s="216" t="s">
        <v>129</v>
      </c>
      <c r="AU98" s="216" t="s">
        <v>83</v>
      </c>
      <c r="AY98" s="18" t="s">
        <v>127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134</v>
      </c>
      <c r="BM98" s="216" t="s">
        <v>830</v>
      </c>
    </row>
    <row r="99" spans="1:47" s="2" customFormat="1" ht="12">
      <c r="A99" s="39"/>
      <c r="B99" s="40"/>
      <c r="C99" s="41"/>
      <c r="D99" s="218" t="s">
        <v>136</v>
      </c>
      <c r="E99" s="41"/>
      <c r="F99" s="219" t="s">
        <v>831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136</v>
      </c>
      <c r="AU99" s="18" t="s">
        <v>83</v>
      </c>
    </row>
    <row r="100" spans="1:51" s="13" customFormat="1" ht="12">
      <c r="A100" s="13"/>
      <c r="B100" s="223"/>
      <c r="C100" s="224"/>
      <c r="D100" s="225" t="s">
        <v>138</v>
      </c>
      <c r="E100" s="226" t="s">
        <v>19</v>
      </c>
      <c r="F100" s="227" t="s">
        <v>312</v>
      </c>
      <c r="G100" s="224"/>
      <c r="H100" s="226" t="s">
        <v>19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138</v>
      </c>
      <c r="AU100" s="233" t="s">
        <v>83</v>
      </c>
      <c r="AV100" s="13" t="s">
        <v>81</v>
      </c>
      <c r="AW100" s="13" t="s">
        <v>35</v>
      </c>
      <c r="AX100" s="13" t="s">
        <v>73</v>
      </c>
      <c r="AY100" s="233" t="s">
        <v>127</v>
      </c>
    </row>
    <row r="101" spans="1:51" s="13" customFormat="1" ht="12">
      <c r="A101" s="13"/>
      <c r="B101" s="223"/>
      <c r="C101" s="224"/>
      <c r="D101" s="225" t="s">
        <v>138</v>
      </c>
      <c r="E101" s="226" t="s">
        <v>19</v>
      </c>
      <c r="F101" s="227" t="s">
        <v>147</v>
      </c>
      <c r="G101" s="224"/>
      <c r="H101" s="226" t="s">
        <v>19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138</v>
      </c>
      <c r="AU101" s="233" t="s">
        <v>83</v>
      </c>
      <c r="AV101" s="13" t="s">
        <v>81</v>
      </c>
      <c r="AW101" s="13" t="s">
        <v>35</v>
      </c>
      <c r="AX101" s="13" t="s">
        <v>73</v>
      </c>
      <c r="AY101" s="233" t="s">
        <v>127</v>
      </c>
    </row>
    <row r="102" spans="1:51" s="14" customFormat="1" ht="12">
      <c r="A102" s="14"/>
      <c r="B102" s="234"/>
      <c r="C102" s="235"/>
      <c r="D102" s="225" t="s">
        <v>138</v>
      </c>
      <c r="E102" s="236" t="s">
        <v>19</v>
      </c>
      <c r="F102" s="237" t="s">
        <v>832</v>
      </c>
      <c r="G102" s="235"/>
      <c r="H102" s="238">
        <v>4655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138</v>
      </c>
      <c r="AU102" s="244" t="s">
        <v>83</v>
      </c>
      <c r="AV102" s="14" t="s">
        <v>83</v>
      </c>
      <c r="AW102" s="14" t="s">
        <v>35</v>
      </c>
      <c r="AX102" s="14" t="s">
        <v>73</v>
      </c>
      <c r="AY102" s="244" t="s">
        <v>127</v>
      </c>
    </row>
    <row r="103" spans="1:51" s="13" customFormat="1" ht="12">
      <c r="A103" s="13"/>
      <c r="B103" s="223"/>
      <c r="C103" s="224"/>
      <c r="D103" s="225" t="s">
        <v>138</v>
      </c>
      <c r="E103" s="226" t="s">
        <v>19</v>
      </c>
      <c r="F103" s="227" t="s">
        <v>149</v>
      </c>
      <c r="G103" s="224"/>
      <c r="H103" s="226" t="s">
        <v>19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138</v>
      </c>
      <c r="AU103" s="233" t="s">
        <v>83</v>
      </c>
      <c r="AV103" s="13" t="s">
        <v>81</v>
      </c>
      <c r="AW103" s="13" t="s">
        <v>35</v>
      </c>
      <c r="AX103" s="13" t="s">
        <v>73</v>
      </c>
      <c r="AY103" s="233" t="s">
        <v>127</v>
      </c>
    </row>
    <row r="104" spans="1:51" s="13" customFormat="1" ht="12">
      <c r="A104" s="13"/>
      <c r="B104" s="223"/>
      <c r="C104" s="224"/>
      <c r="D104" s="225" t="s">
        <v>138</v>
      </c>
      <c r="E104" s="226" t="s">
        <v>19</v>
      </c>
      <c r="F104" s="227" t="s">
        <v>150</v>
      </c>
      <c r="G104" s="224"/>
      <c r="H104" s="226" t="s">
        <v>19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138</v>
      </c>
      <c r="AU104" s="233" t="s">
        <v>83</v>
      </c>
      <c r="AV104" s="13" t="s">
        <v>81</v>
      </c>
      <c r="AW104" s="13" t="s">
        <v>35</v>
      </c>
      <c r="AX104" s="13" t="s">
        <v>73</v>
      </c>
      <c r="AY104" s="233" t="s">
        <v>127</v>
      </c>
    </row>
    <row r="105" spans="1:51" s="14" customFormat="1" ht="12">
      <c r="A105" s="14"/>
      <c r="B105" s="234"/>
      <c r="C105" s="235"/>
      <c r="D105" s="225" t="s">
        <v>138</v>
      </c>
      <c r="E105" s="236" t="s">
        <v>19</v>
      </c>
      <c r="F105" s="237" t="s">
        <v>833</v>
      </c>
      <c r="G105" s="235"/>
      <c r="H105" s="238">
        <v>3263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138</v>
      </c>
      <c r="AU105" s="244" t="s">
        <v>83</v>
      </c>
      <c r="AV105" s="14" t="s">
        <v>83</v>
      </c>
      <c r="AW105" s="14" t="s">
        <v>35</v>
      </c>
      <c r="AX105" s="14" t="s">
        <v>73</v>
      </c>
      <c r="AY105" s="244" t="s">
        <v>127</v>
      </c>
    </row>
    <row r="106" spans="1:51" s="13" customFormat="1" ht="12">
      <c r="A106" s="13"/>
      <c r="B106" s="223"/>
      <c r="C106" s="224"/>
      <c r="D106" s="225" t="s">
        <v>138</v>
      </c>
      <c r="E106" s="226" t="s">
        <v>19</v>
      </c>
      <c r="F106" s="227" t="s">
        <v>152</v>
      </c>
      <c r="G106" s="224"/>
      <c r="H106" s="226" t="s">
        <v>19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138</v>
      </c>
      <c r="AU106" s="233" t="s">
        <v>83</v>
      </c>
      <c r="AV106" s="13" t="s">
        <v>81</v>
      </c>
      <c r="AW106" s="13" t="s">
        <v>35</v>
      </c>
      <c r="AX106" s="13" t="s">
        <v>73</v>
      </c>
      <c r="AY106" s="233" t="s">
        <v>127</v>
      </c>
    </row>
    <row r="107" spans="1:51" s="13" customFormat="1" ht="12">
      <c r="A107" s="13"/>
      <c r="B107" s="223"/>
      <c r="C107" s="224"/>
      <c r="D107" s="225" t="s">
        <v>138</v>
      </c>
      <c r="E107" s="226" t="s">
        <v>19</v>
      </c>
      <c r="F107" s="227" t="s">
        <v>153</v>
      </c>
      <c r="G107" s="224"/>
      <c r="H107" s="226" t="s">
        <v>19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138</v>
      </c>
      <c r="AU107" s="233" t="s">
        <v>83</v>
      </c>
      <c r="AV107" s="13" t="s">
        <v>81</v>
      </c>
      <c r="AW107" s="13" t="s">
        <v>35</v>
      </c>
      <c r="AX107" s="13" t="s">
        <v>73</v>
      </c>
      <c r="AY107" s="233" t="s">
        <v>127</v>
      </c>
    </row>
    <row r="108" spans="1:51" s="14" customFormat="1" ht="12">
      <c r="A108" s="14"/>
      <c r="B108" s="234"/>
      <c r="C108" s="235"/>
      <c r="D108" s="225" t="s">
        <v>138</v>
      </c>
      <c r="E108" s="236" t="s">
        <v>19</v>
      </c>
      <c r="F108" s="237" t="s">
        <v>833</v>
      </c>
      <c r="G108" s="235"/>
      <c r="H108" s="238">
        <v>3263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138</v>
      </c>
      <c r="AU108" s="244" t="s">
        <v>83</v>
      </c>
      <c r="AV108" s="14" t="s">
        <v>83</v>
      </c>
      <c r="AW108" s="14" t="s">
        <v>35</v>
      </c>
      <c r="AX108" s="14" t="s">
        <v>73</v>
      </c>
      <c r="AY108" s="244" t="s">
        <v>127</v>
      </c>
    </row>
    <row r="109" spans="1:51" s="15" customFormat="1" ht="12">
      <c r="A109" s="15"/>
      <c r="B109" s="245"/>
      <c r="C109" s="246"/>
      <c r="D109" s="225" t="s">
        <v>138</v>
      </c>
      <c r="E109" s="247" t="s">
        <v>19</v>
      </c>
      <c r="F109" s="248" t="s">
        <v>154</v>
      </c>
      <c r="G109" s="246"/>
      <c r="H109" s="249">
        <v>11181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5" t="s">
        <v>138</v>
      </c>
      <c r="AU109" s="255" t="s">
        <v>83</v>
      </c>
      <c r="AV109" s="15" t="s">
        <v>134</v>
      </c>
      <c r="AW109" s="15" t="s">
        <v>35</v>
      </c>
      <c r="AX109" s="15" t="s">
        <v>81</v>
      </c>
      <c r="AY109" s="255" t="s">
        <v>127</v>
      </c>
    </row>
    <row r="110" spans="1:65" s="2" customFormat="1" ht="37.8" customHeight="1">
      <c r="A110" s="39"/>
      <c r="B110" s="40"/>
      <c r="C110" s="205" t="s">
        <v>155</v>
      </c>
      <c r="D110" s="205" t="s">
        <v>129</v>
      </c>
      <c r="E110" s="206" t="s">
        <v>834</v>
      </c>
      <c r="F110" s="207" t="s">
        <v>835</v>
      </c>
      <c r="G110" s="208" t="s">
        <v>132</v>
      </c>
      <c r="H110" s="209">
        <v>1328</v>
      </c>
      <c r="I110" s="210"/>
      <c r="J110" s="211">
        <f>ROUND(I110*H110,2)</f>
        <v>0</v>
      </c>
      <c r="K110" s="207" t="s">
        <v>133</v>
      </c>
      <c r="L110" s="45"/>
      <c r="M110" s="212" t="s">
        <v>19</v>
      </c>
      <c r="N110" s="213" t="s">
        <v>44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0.44</v>
      </c>
      <c r="T110" s="215">
        <f>S110*H110</f>
        <v>584.32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134</v>
      </c>
      <c r="AT110" s="216" t="s">
        <v>129</v>
      </c>
      <c r="AU110" s="216" t="s">
        <v>83</v>
      </c>
      <c r="AY110" s="18" t="s">
        <v>127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81</v>
      </c>
      <c r="BK110" s="217">
        <f>ROUND(I110*H110,2)</f>
        <v>0</v>
      </c>
      <c r="BL110" s="18" t="s">
        <v>134</v>
      </c>
      <c r="BM110" s="216" t="s">
        <v>836</v>
      </c>
    </row>
    <row r="111" spans="1:47" s="2" customFormat="1" ht="12">
      <c r="A111" s="39"/>
      <c r="B111" s="40"/>
      <c r="C111" s="41"/>
      <c r="D111" s="218" t="s">
        <v>136</v>
      </c>
      <c r="E111" s="41"/>
      <c r="F111" s="219" t="s">
        <v>837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136</v>
      </c>
      <c r="AU111" s="18" t="s">
        <v>83</v>
      </c>
    </row>
    <row r="112" spans="1:51" s="13" customFormat="1" ht="12">
      <c r="A112" s="13"/>
      <c r="B112" s="223"/>
      <c r="C112" s="224"/>
      <c r="D112" s="225" t="s">
        <v>138</v>
      </c>
      <c r="E112" s="226" t="s">
        <v>19</v>
      </c>
      <c r="F112" s="227" t="s">
        <v>312</v>
      </c>
      <c r="G112" s="224"/>
      <c r="H112" s="226" t="s">
        <v>19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138</v>
      </c>
      <c r="AU112" s="233" t="s">
        <v>83</v>
      </c>
      <c r="AV112" s="13" t="s">
        <v>81</v>
      </c>
      <c r="AW112" s="13" t="s">
        <v>35</v>
      </c>
      <c r="AX112" s="13" t="s">
        <v>73</v>
      </c>
      <c r="AY112" s="233" t="s">
        <v>127</v>
      </c>
    </row>
    <row r="113" spans="1:51" s="13" customFormat="1" ht="12">
      <c r="A113" s="13"/>
      <c r="B113" s="223"/>
      <c r="C113" s="224"/>
      <c r="D113" s="225" t="s">
        <v>138</v>
      </c>
      <c r="E113" s="226" t="s">
        <v>19</v>
      </c>
      <c r="F113" s="227" t="s">
        <v>838</v>
      </c>
      <c r="G113" s="224"/>
      <c r="H113" s="226" t="s">
        <v>19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138</v>
      </c>
      <c r="AU113" s="233" t="s">
        <v>83</v>
      </c>
      <c r="AV113" s="13" t="s">
        <v>81</v>
      </c>
      <c r="AW113" s="13" t="s">
        <v>35</v>
      </c>
      <c r="AX113" s="13" t="s">
        <v>73</v>
      </c>
      <c r="AY113" s="233" t="s">
        <v>127</v>
      </c>
    </row>
    <row r="114" spans="1:51" s="14" customFormat="1" ht="12">
      <c r="A114" s="14"/>
      <c r="B114" s="234"/>
      <c r="C114" s="235"/>
      <c r="D114" s="225" t="s">
        <v>138</v>
      </c>
      <c r="E114" s="236" t="s">
        <v>19</v>
      </c>
      <c r="F114" s="237" t="s">
        <v>839</v>
      </c>
      <c r="G114" s="235"/>
      <c r="H114" s="238">
        <v>1328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138</v>
      </c>
      <c r="AU114" s="244" t="s">
        <v>83</v>
      </c>
      <c r="AV114" s="14" t="s">
        <v>83</v>
      </c>
      <c r="AW114" s="14" t="s">
        <v>35</v>
      </c>
      <c r="AX114" s="14" t="s">
        <v>81</v>
      </c>
      <c r="AY114" s="244" t="s">
        <v>127</v>
      </c>
    </row>
    <row r="115" spans="1:65" s="2" customFormat="1" ht="16.5" customHeight="1">
      <c r="A115" s="39"/>
      <c r="B115" s="40"/>
      <c r="C115" s="205" t="s">
        <v>134</v>
      </c>
      <c r="D115" s="205" t="s">
        <v>129</v>
      </c>
      <c r="E115" s="206" t="s">
        <v>187</v>
      </c>
      <c r="F115" s="207" t="s">
        <v>188</v>
      </c>
      <c r="G115" s="208" t="s">
        <v>132</v>
      </c>
      <c r="H115" s="209">
        <v>1392</v>
      </c>
      <c r="I115" s="210"/>
      <c r="J115" s="211">
        <f>ROUND(I115*H115,2)</f>
        <v>0</v>
      </c>
      <c r="K115" s="207" t="s">
        <v>133</v>
      </c>
      <c r="L115" s="45"/>
      <c r="M115" s="212" t="s">
        <v>19</v>
      </c>
      <c r="N115" s="213" t="s">
        <v>44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134</v>
      </c>
      <c r="AT115" s="216" t="s">
        <v>129</v>
      </c>
      <c r="AU115" s="216" t="s">
        <v>83</v>
      </c>
      <c r="AY115" s="18" t="s">
        <v>127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81</v>
      </c>
      <c r="BK115" s="217">
        <f>ROUND(I115*H115,2)</f>
        <v>0</v>
      </c>
      <c r="BL115" s="18" t="s">
        <v>134</v>
      </c>
      <c r="BM115" s="216" t="s">
        <v>840</v>
      </c>
    </row>
    <row r="116" spans="1:47" s="2" customFormat="1" ht="12">
      <c r="A116" s="39"/>
      <c r="B116" s="40"/>
      <c r="C116" s="41"/>
      <c r="D116" s="218" t="s">
        <v>136</v>
      </c>
      <c r="E116" s="41"/>
      <c r="F116" s="219" t="s">
        <v>190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136</v>
      </c>
      <c r="AU116" s="18" t="s">
        <v>83</v>
      </c>
    </row>
    <row r="117" spans="1:51" s="13" customFormat="1" ht="12">
      <c r="A117" s="13"/>
      <c r="B117" s="223"/>
      <c r="C117" s="224"/>
      <c r="D117" s="225" t="s">
        <v>138</v>
      </c>
      <c r="E117" s="226" t="s">
        <v>19</v>
      </c>
      <c r="F117" s="227" t="s">
        <v>312</v>
      </c>
      <c r="G117" s="224"/>
      <c r="H117" s="226" t="s">
        <v>19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138</v>
      </c>
      <c r="AU117" s="233" t="s">
        <v>83</v>
      </c>
      <c r="AV117" s="13" t="s">
        <v>81</v>
      </c>
      <c r="AW117" s="13" t="s">
        <v>35</v>
      </c>
      <c r="AX117" s="13" t="s">
        <v>73</v>
      </c>
      <c r="AY117" s="233" t="s">
        <v>127</v>
      </c>
    </row>
    <row r="118" spans="1:51" s="13" customFormat="1" ht="12">
      <c r="A118" s="13"/>
      <c r="B118" s="223"/>
      <c r="C118" s="224"/>
      <c r="D118" s="225" t="s">
        <v>138</v>
      </c>
      <c r="E118" s="226" t="s">
        <v>19</v>
      </c>
      <c r="F118" s="227" t="s">
        <v>191</v>
      </c>
      <c r="G118" s="224"/>
      <c r="H118" s="226" t="s">
        <v>19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138</v>
      </c>
      <c r="AU118" s="233" t="s">
        <v>83</v>
      </c>
      <c r="AV118" s="13" t="s">
        <v>81</v>
      </c>
      <c r="AW118" s="13" t="s">
        <v>35</v>
      </c>
      <c r="AX118" s="13" t="s">
        <v>73</v>
      </c>
      <c r="AY118" s="233" t="s">
        <v>127</v>
      </c>
    </row>
    <row r="119" spans="1:51" s="13" customFormat="1" ht="12">
      <c r="A119" s="13"/>
      <c r="B119" s="223"/>
      <c r="C119" s="224"/>
      <c r="D119" s="225" t="s">
        <v>138</v>
      </c>
      <c r="E119" s="226" t="s">
        <v>19</v>
      </c>
      <c r="F119" s="227" t="s">
        <v>192</v>
      </c>
      <c r="G119" s="224"/>
      <c r="H119" s="226" t="s">
        <v>19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138</v>
      </c>
      <c r="AU119" s="233" t="s">
        <v>83</v>
      </c>
      <c r="AV119" s="13" t="s">
        <v>81</v>
      </c>
      <c r="AW119" s="13" t="s">
        <v>35</v>
      </c>
      <c r="AX119" s="13" t="s">
        <v>73</v>
      </c>
      <c r="AY119" s="233" t="s">
        <v>127</v>
      </c>
    </row>
    <row r="120" spans="1:51" s="14" customFormat="1" ht="12">
      <c r="A120" s="14"/>
      <c r="B120" s="234"/>
      <c r="C120" s="235"/>
      <c r="D120" s="225" t="s">
        <v>138</v>
      </c>
      <c r="E120" s="236" t="s">
        <v>19</v>
      </c>
      <c r="F120" s="237" t="s">
        <v>841</v>
      </c>
      <c r="G120" s="235"/>
      <c r="H120" s="238">
        <v>1392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138</v>
      </c>
      <c r="AU120" s="244" t="s">
        <v>83</v>
      </c>
      <c r="AV120" s="14" t="s">
        <v>83</v>
      </c>
      <c r="AW120" s="14" t="s">
        <v>35</v>
      </c>
      <c r="AX120" s="14" t="s">
        <v>81</v>
      </c>
      <c r="AY120" s="244" t="s">
        <v>127</v>
      </c>
    </row>
    <row r="121" spans="1:65" s="2" customFormat="1" ht="24.15" customHeight="1">
      <c r="A121" s="39"/>
      <c r="B121" s="40"/>
      <c r="C121" s="205" t="s">
        <v>169</v>
      </c>
      <c r="D121" s="205" t="s">
        <v>129</v>
      </c>
      <c r="E121" s="206" t="s">
        <v>842</v>
      </c>
      <c r="F121" s="207" t="s">
        <v>843</v>
      </c>
      <c r="G121" s="208" t="s">
        <v>197</v>
      </c>
      <c r="H121" s="209">
        <v>1089.2</v>
      </c>
      <c r="I121" s="210"/>
      <c r="J121" s="211">
        <f>ROUND(I121*H121,2)</f>
        <v>0</v>
      </c>
      <c r="K121" s="207" t="s">
        <v>133</v>
      </c>
      <c r="L121" s="45"/>
      <c r="M121" s="212" t="s">
        <v>19</v>
      </c>
      <c r="N121" s="213" t="s">
        <v>44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134</v>
      </c>
      <c r="AT121" s="216" t="s">
        <v>129</v>
      </c>
      <c r="AU121" s="216" t="s">
        <v>83</v>
      </c>
      <c r="AY121" s="18" t="s">
        <v>127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81</v>
      </c>
      <c r="BK121" s="217">
        <f>ROUND(I121*H121,2)</f>
        <v>0</v>
      </c>
      <c r="BL121" s="18" t="s">
        <v>134</v>
      </c>
      <c r="BM121" s="216" t="s">
        <v>844</v>
      </c>
    </row>
    <row r="122" spans="1:47" s="2" customFormat="1" ht="12">
      <c r="A122" s="39"/>
      <c r="B122" s="40"/>
      <c r="C122" s="41"/>
      <c r="D122" s="218" t="s">
        <v>136</v>
      </c>
      <c r="E122" s="41"/>
      <c r="F122" s="219" t="s">
        <v>845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136</v>
      </c>
      <c r="AU122" s="18" t="s">
        <v>83</v>
      </c>
    </row>
    <row r="123" spans="1:51" s="13" customFormat="1" ht="12">
      <c r="A123" s="13"/>
      <c r="B123" s="223"/>
      <c r="C123" s="224"/>
      <c r="D123" s="225" t="s">
        <v>138</v>
      </c>
      <c r="E123" s="226" t="s">
        <v>19</v>
      </c>
      <c r="F123" s="227" t="s">
        <v>312</v>
      </c>
      <c r="G123" s="224"/>
      <c r="H123" s="226" t="s">
        <v>19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138</v>
      </c>
      <c r="AU123" s="233" t="s">
        <v>83</v>
      </c>
      <c r="AV123" s="13" t="s">
        <v>81</v>
      </c>
      <c r="AW123" s="13" t="s">
        <v>35</v>
      </c>
      <c r="AX123" s="13" t="s">
        <v>73</v>
      </c>
      <c r="AY123" s="233" t="s">
        <v>127</v>
      </c>
    </row>
    <row r="124" spans="1:51" s="13" customFormat="1" ht="12">
      <c r="A124" s="13"/>
      <c r="B124" s="223"/>
      <c r="C124" s="224"/>
      <c r="D124" s="225" t="s">
        <v>138</v>
      </c>
      <c r="E124" s="226" t="s">
        <v>19</v>
      </c>
      <c r="F124" s="227" t="s">
        <v>846</v>
      </c>
      <c r="G124" s="224"/>
      <c r="H124" s="226" t="s">
        <v>19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138</v>
      </c>
      <c r="AU124" s="233" t="s">
        <v>83</v>
      </c>
      <c r="AV124" s="13" t="s">
        <v>81</v>
      </c>
      <c r="AW124" s="13" t="s">
        <v>35</v>
      </c>
      <c r="AX124" s="13" t="s">
        <v>73</v>
      </c>
      <c r="AY124" s="233" t="s">
        <v>127</v>
      </c>
    </row>
    <row r="125" spans="1:51" s="14" customFormat="1" ht="12">
      <c r="A125" s="14"/>
      <c r="B125" s="234"/>
      <c r="C125" s="235"/>
      <c r="D125" s="225" t="s">
        <v>138</v>
      </c>
      <c r="E125" s="236" t="s">
        <v>19</v>
      </c>
      <c r="F125" s="237" t="s">
        <v>847</v>
      </c>
      <c r="G125" s="235"/>
      <c r="H125" s="238">
        <v>1089.2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138</v>
      </c>
      <c r="AU125" s="244" t="s">
        <v>83</v>
      </c>
      <c r="AV125" s="14" t="s">
        <v>83</v>
      </c>
      <c r="AW125" s="14" t="s">
        <v>35</v>
      </c>
      <c r="AX125" s="14" t="s">
        <v>73</v>
      </c>
      <c r="AY125" s="244" t="s">
        <v>127</v>
      </c>
    </row>
    <row r="126" spans="1:51" s="15" customFormat="1" ht="12">
      <c r="A126" s="15"/>
      <c r="B126" s="245"/>
      <c r="C126" s="246"/>
      <c r="D126" s="225" t="s">
        <v>138</v>
      </c>
      <c r="E126" s="247" t="s">
        <v>19</v>
      </c>
      <c r="F126" s="248" t="s">
        <v>154</v>
      </c>
      <c r="G126" s="246"/>
      <c r="H126" s="249">
        <v>1089.2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5" t="s">
        <v>138</v>
      </c>
      <c r="AU126" s="255" t="s">
        <v>83</v>
      </c>
      <c r="AV126" s="15" t="s">
        <v>134</v>
      </c>
      <c r="AW126" s="15" t="s">
        <v>35</v>
      </c>
      <c r="AX126" s="15" t="s">
        <v>81</v>
      </c>
      <c r="AY126" s="255" t="s">
        <v>127</v>
      </c>
    </row>
    <row r="127" spans="1:65" s="2" customFormat="1" ht="24.15" customHeight="1">
      <c r="A127" s="39"/>
      <c r="B127" s="40"/>
      <c r="C127" s="205" t="s">
        <v>177</v>
      </c>
      <c r="D127" s="205" t="s">
        <v>129</v>
      </c>
      <c r="E127" s="206" t="s">
        <v>226</v>
      </c>
      <c r="F127" s="207" t="s">
        <v>227</v>
      </c>
      <c r="G127" s="208" t="s">
        <v>197</v>
      </c>
      <c r="H127" s="209">
        <v>180</v>
      </c>
      <c r="I127" s="210"/>
      <c r="J127" s="211">
        <f>ROUND(I127*H127,2)</f>
        <v>0</v>
      </c>
      <c r="K127" s="207" t="s">
        <v>133</v>
      </c>
      <c r="L127" s="45"/>
      <c r="M127" s="212" t="s">
        <v>19</v>
      </c>
      <c r="N127" s="213" t="s">
        <v>44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134</v>
      </c>
      <c r="AT127" s="216" t="s">
        <v>129</v>
      </c>
      <c r="AU127" s="216" t="s">
        <v>83</v>
      </c>
      <c r="AY127" s="18" t="s">
        <v>127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81</v>
      </c>
      <c r="BK127" s="217">
        <f>ROUND(I127*H127,2)</f>
        <v>0</v>
      </c>
      <c r="BL127" s="18" t="s">
        <v>134</v>
      </c>
      <c r="BM127" s="216" t="s">
        <v>848</v>
      </c>
    </row>
    <row r="128" spans="1:47" s="2" customFormat="1" ht="12">
      <c r="A128" s="39"/>
      <c r="B128" s="40"/>
      <c r="C128" s="41"/>
      <c r="D128" s="218" t="s">
        <v>136</v>
      </c>
      <c r="E128" s="41"/>
      <c r="F128" s="219" t="s">
        <v>229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136</v>
      </c>
      <c r="AU128" s="18" t="s">
        <v>83</v>
      </c>
    </row>
    <row r="129" spans="1:51" s="13" customFormat="1" ht="12">
      <c r="A129" s="13"/>
      <c r="B129" s="223"/>
      <c r="C129" s="224"/>
      <c r="D129" s="225" t="s">
        <v>138</v>
      </c>
      <c r="E129" s="226" t="s">
        <v>19</v>
      </c>
      <c r="F129" s="227" t="s">
        <v>312</v>
      </c>
      <c r="G129" s="224"/>
      <c r="H129" s="226" t="s">
        <v>19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138</v>
      </c>
      <c r="AU129" s="233" t="s">
        <v>83</v>
      </c>
      <c r="AV129" s="13" t="s">
        <v>81</v>
      </c>
      <c r="AW129" s="13" t="s">
        <v>35</v>
      </c>
      <c r="AX129" s="13" t="s">
        <v>73</v>
      </c>
      <c r="AY129" s="233" t="s">
        <v>127</v>
      </c>
    </row>
    <row r="130" spans="1:51" s="13" customFormat="1" ht="12">
      <c r="A130" s="13"/>
      <c r="B130" s="223"/>
      <c r="C130" s="224"/>
      <c r="D130" s="225" t="s">
        <v>138</v>
      </c>
      <c r="E130" s="226" t="s">
        <v>19</v>
      </c>
      <c r="F130" s="227" t="s">
        <v>231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138</v>
      </c>
      <c r="AU130" s="233" t="s">
        <v>83</v>
      </c>
      <c r="AV130" s="13" t="s">
        <v>81</v>
      </c>
      <c r="AW130" s="13" t="s">
        <v>35</v>
      </c>
      <c r="AX130" s="13" t="s">
        <v>73</v>
      </c>
      <c r="AY130" s="233" t="s">
        <v>127</v>
      </c>
    </row>
    <row r="131" spans="1:51" s="13" customFormat="1" ht="12">
      <c r="A131" s="13"/>
      <c r="B131" s="223"/>
      <c r="C131" s="224"/>
      <c r="D131" s="225" t="s">
        <v>138</v>
      </c>
      <c r="E131" s="226" t="s">
        <v>19</v>
      </c>
      <c r="F131" s="227" t="s">
        <v>232</v>
      </c>
      <c r="G131" s="224"/>
      <c r="H131" s="226" t="s">
        <v>19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138</v>
      </c>
      <c r="AU131" s="233" t="s">
        <v>83</v>
      </c>
      <c r="AV131" s="13" t="s">
        <v>81</v>
      </c>
      <c r="AW131" s="13" t="s">
        <v>35</v>
      </c>
      <c r="AX131" s="13" t="s">
        <v>73</v>
      </c>
      <c r="AY131" s="233" t="s">
        <v>127</v>
      </c>
    </row>
    <row r="132" spans="1:51" s="14" customFormat="1" ht="12">
      <c r="A132" s="14"/>
      <c r="B132" s="234"/>
      <c r="C132" s="235"/>
      <c r="D132" s="225" t="s">
        <v>138</v>
      </c>
      <c r="E132" s="236" t="s">
        <v>19</v>
      </c>
      <c r="F132" s="237" t="s">
        <v>849</v>
      </c>
      <c r="G132" s="235"/>
      <c r="H132" s="238">
        <v>180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138</v>
      </c>
      <c r="AU132" s="244" t="s">
        <v>83</v>
      </c>
      <c r="AV132" s="14" t="s">
        <v>83</v>
      </c>
      <c r="AW132" s="14" t="s">
        <v>35</v>
      </c>
      <c r="AX132" s="14" t="s">
        <v>81</v>
      </c>
      <c r="AY132" s="244" t="s">
        <v>127</v>
      </c>
    </row>
    <row r="133" spans="1:65" s="2" customFormat="1" ht="37.8" customHeight="1">
      <c r="A133" s="39"/>
      <c r="B133" s="40"/>
      <c r="C133" s="205" t="s">
        <v>186</v>
      </c>
      <c r="D133" s="205" t="s">
        <v>129</v>
      </c>
      <c r="E133" s="206" t="s">
        <v>850</v>
      </c>
      <c r="F133" s="207" t="s">
        <v>851</v>
      </c>
      <c r="G133" s="208" t="s">
        <v>197</v>
      </c>
      <c r="H133" s="209">
        <v>2220.912</v>
      </c>
      <c r="I133" s="210"/>
      <c r="J133" s="211">
        <f>ROUND(I133*H133,2)</f>
        <v>0</v>
      </c>
      <c r="K133" s="207" t="s">
        <v>133</v>
      </c>
      <c r="L133" s="45"/>
      <c r="M133" s="212" t="s">
        <v>19</v>
      </c>
      <c r="N133" s="213" t="s">
        <v>44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134</v>
      </c>
      <c r="AT133" s="216" t="s">
        <v>129</v>
      </c>
      <c r="AU133" s="216" t="s">
        <v>83</v>
      </c>
      <c r="AY133" s="18" t="s">
        <v>127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81</v>
      </c>
      <c r="BK133" s="217">
        <f>ROUND(I133*H133,2)</f>
        <v>0</v>
      </c>
      <c r="BL133" s="18" t="s">
        <v>134</v>
      </c>
      <c r="BM133" s="216" t="s">
        <v>852</v>
      </c>
    </row>
    <row r="134" spans="1:47" s="2" customFormat="1" ht="12">
      <c r="A134" s="39"/>
      <c r="B134" s="40"/>
      <c r="C134" s="41"/>
      <c r="D134" s="218" t="s">
        <v>136</v>
      </c>
      <c r="E134" s="41"/>
      <c r="F134" s="219" t="s">
        <v>853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136</v>
      </c>
      <c r="AU134" s="18" t="s">
        <v>83</v>
      </c>
    </row>
    <row r="135" spans="1:51" s="13" customFormat="1" ht="12">
      <c r="A135" s="13"/>
      <c r="B135" s="223"/>
      <c r="C135" s="224"/>
      <c r="D135" s="225" t="s">
        <v>138</v>
      </c>
      <c r="E135" s="226" t="s">
        <v>19</v>
      </c>
      <c r="F135" s="227" t="s">
        <v>430</v>
      </c>
      <c r="G135" s="224"/>
      <c r="H135" s="226" t="s">
        <v>19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138</v>
      </c>
      <c r="AU135" s="233" t="s">
        <v>83</v>
      </c>
      <c r="AV135" s="13" t="s">
        <v>81</v>
      </c>
      <c r="AW135" s="13" t="s">
        <v>35</v>
      </c>
      <c r="AX135" s="13" t="s">
        <v>73</v>
      </c>
      <c r="AY135" s="233" t="s">
        <v>127</v>
      </c>
    </row>
    <row r="136" spans="1:51" s="13" customFormat="1" ht="12">
      <c r="A136" s="13"/>
      <c r="B136" s="223"/>
      <c r="C136" s="224"/>
      <c r="D136" s="225" t="s">
        <v>138</v>
      </c>
      <c r="E136" s="226" t="s">
        <v>19</v>
      </c>
      <c r="F136" s="227" t="s">
        <v>854</v>
      </c>
      <c r="G136" s="224"/>
      <c r="H136" s="226" t="s">
        <v>19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138</v>
      </c>
      <c r="AU136" s="233" t="s">
        <v>83</v>
      </c>
      <c r="AV136" s="13" t="s">
        <v>81</v>
      </c>
      <c r="AW136" s="13" t="s">
        <v>35</v>
      </c>
      <c r="AX136" s="13" t="s">
        <v>73</v>
      </c>
      <c r="AY136" s="233" t="s">
        <v>127</v>
      </c>
    </row>
    <row r="137" spans="1:51" s="13" customFormat="1" ht="12">
      <c r="A137" s="13"/>
      <c r="B137" s="223"/>
      <c r="C137" s="224"/>
      <c r="D137" s="225" t="s">
        <v>138</v>
      </c>
      <c r="E137" s="226" t="s">
        <v>19</v>
      </c>
      <c r="F137" s="227" t="s">
        <v>261</v>
      </c>
      <c r="G137" s="224"/>
      <c r="H137" s="226" t="s">
        <v>19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138</v>
      </c>
      <c r="AU137" s="233" t="s">
        <v>83</v>
      </c>
      <c r="AV137" s="13" t="s">
        <v>81</v>
      </c>
      <c r="AW137" s="13" t="s">
        <v>35</v>
      </c>
      <c r="AX137" s="13" t="s">
        <v>73</v>
      </c>
      <c r="AY137" s="233" t="s">
        <v>127</v>
      </c>
    </row>
    <row r="138" spans="1:51" s="14" customFormat="1" ht="12">
      <c r="A138" s="14"/>
      <c r="B138" s="234"/>
      <c r="C138" s="235"/>
      <c r="D138" s="225" t="s">
        <v>138</v>
      </c>
      <c r="E138" s="236" t="s">
        <v>19</v>
      </c>
      <c r="F138" s="237" t="s">
        <v>855</v>
      </c>
      <c r="G138" s="235"/>
      <c r="H138" s="238">
        <v>696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138</v>
      </c>
      <c r="AU138" s="244" t="s">
        <v>83</v>
      </c>
      <c r="AV138" s="14" t="s">
        <v>83</v>
      </c>
      <c r="AW138" s="14" t="s">
        <v>35</v>
      </c>
      <c r="AX138" s="14" t="s">
        <v>73</v>
      </c>
      <c r="AY138" s="244" t="s">
        <v>127</v>
      </c>
    </row>
    <row r="139" spans="1:51" s="13" customFormat="1" ht="12">
      <c r="A139" s="13"/>
      <c r="B139" s="223"/>
      <c r="C139" s="224"/>
      <c r="D139" s="225" t="s">
        <v>138</v>
      </c>
      <c r="E139" s="226" t="s">
        <v>19</v>
      </c>
      <c r="F139" s="227" t="s">
        <v>856</v>
      </c>
      <c r="G139" s="224"/>
      <c r="H139" s="226" t="s">
        <v>19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138</v>
      </c>
      <c r="AU139" s="233" t="s">
        <v>83</v>
      </c>
      <c r="AV139" s="13" t="s">
        <v>81</v>
      </c>
      <c r="AW139" s="13" t="s">
        <v>35</v>
      </c>
      <c r="AX139" s="13" t="s">
        <v>73</v>
      </c>
      <c r="AY139" s="233" t="s">
        <v>127</v>
      </c>
    </row>
    <row r="140" spans="1:51" s="14" customFormat="1" ht="12">
      <c r="A140" s="14"/>
      <c r="B140" s="234"/>
      <c r="C140" s="235"/>
      <c r="D140" s="225" t="s">
        <v>138</v>
      </c>
      <c r="E140" s="236" t="s">
        <v>19</v>
      </c>
      <c r="F140" s="237" t="s">
        <v>857</v>
      </c>
      <c r="G140" s="235"/>
      <c r="H140" s="238">
        <v>398.4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138</v>
      </c>
      <c r="AU140" s="244" t="s">
        <v>83</v>
      </c>
      <c r="AV140" s="14" t="s">
        <v>83</v>
      </c>
      <c r="AW140" s="14" t="s">
        <v>35</v>
      </c>
      <c r="AX140" s="14" t="s">
        <v>73</v>
      </c>
      <c r="AY140" s="244" t="s">
        <v>127</v>
      </c>
    </row>
    <row r="141" spans="1:51" s="13" customFormat="1" ht="12">
      <c r="A141" s="13"/>
      <c r="B141" s="223"/>
      <c r="C141" s="224"/>
      <c r="D141" s="225" t="s">
        <v>138</v>
      </c>
      <c r="E141" s="226" t="s">
        <v>19</v>
      </c>
      <c r="F141" s="227" t="s">
        <v>267</v>
      </c>
      <c r="G141" s="224"/>
      <c r="H141" s="226" t="s">
        <v>19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138</v>
      </c>
      <c r="AU141" s="233" t="s">
        <v>83</v>
      </c>
      <c r="AV141" s="13" t="s">
        <v>81</v>
      </c>
      <c r="AW141" s="13" t="s">
        <v>35</v>
      </c>
      <c r="AX141" s="13" t="s">
        <v>73</v>
      </c>
      <c r="AY141" s="233" t="s">
        <v>127</v>
      </c>
    </row>
    <row r="142" spans="1:51" s="13" customFormat="1" ht="12">
      <c r="A142" s="13"/>
      <c r="B142" s="223"/>
      <c r="C142" s="224"/>
      <c r="D142" s="225" t="s">
        <v>138</v>
      </c>
      <c r="E142" s="226" t="s">
        <v>19</v>
      </c>
      <c r="F142" s="227" t="s">
        <v>268</v>
      </c>
      <c r="G142" s="224"/>
      <c r="H142" s="226" t="s">
        <v>19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138</v>
      </c>
      <c r="AU142" s="233" t="s">
        <v>83</v>
      </c>
      <c r="AV142" s="13" t="s">
        <v>81</v>
      </c>
      <c r="AW142" s="13" t="s">
        <v>35</v>
      </c>
      <c r="AX142" s="13" t="s">
        <v>73</v>
      </c>
      <c r="AY142" s="233" t="s">
        <v>127</v>
      </c>
    </row>
    <row r="143" spans="1:51" s="14" customFormat="1" ht="12">
      <c r="A143" s="14"/>
      <c r="B143" s="234"/>
      <c r="C143" s="235"/>
      <c r="D143" s="225" t="s">
        <v>138</v>
      </c>
      <c r="E143" s="236" t="s">
        <v>19</v>
      </c>
      <c r="F143" s="237" t="s">
        <v>858</v>
      </c>
      <c r="G143" s="235"/>
      <c r="H143" s="238">
        <v>24.2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138</v>
      </c>
      <c r="AU143" s="244" t="s">
        <v>83</v>
      </c>
      <c r="AV143" s="14" t="s">
        <v>83</v>
      </c>
      <c r="AW143" s="14" t="s">
        <v>35</v>
      </c>
      <c r="AX143" s="14" t="s">
        <v>73</v>
      </c>
      <c r="AY143" s="244" t="s">
        <v>127</v>
      </c>
    </row>
    <row r="144" spans="1:51" s="13" customFormat="1" ht="12">
      <c r="A144" s="13"/>
      <c r="B144" s="223"/>
      <c r="C144" s="224"/>
      <c r="D144" s="225" t="s">
        <v>138</v>
      </c>
      <c r="E144" s="226" t="s">
        <v>19</v>
      </c>
      <c r="F144" s="227" t="s">
        <v>859</v>
      </c>
      <c r="G144" s="224"/>
      <c r="H144" s="226" t="s">
        <v>19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138</v>
      </c>
      <c r="AU144" s="233" t="s">
        <v>83</v>
      </c>
      <c r="AV144" s="13" t="s">
        <v>81</v>
      </c>
      <c r="AW144" s="13" t="s">
        <v>35</v>
      </c>
      <c r="AX144" s="13" t="s">
        <v>73</v>
      </c>
      <c r="AY144" s="233" t="s">
        <v>127</v>
      </c>
    </row>
    <row r="145" spans="1:51" s="14" customFormat="1" ht="12">
      <c r="A145" s="14"/>
      <c r="B145" s="234"/>
      <c r="C145" s="235"/>
      <c r="D145" s="225" t="s">
        <v>138</v>
      </c>
      <c r="E145" s="236" t="s">
        <v>19</v>
      </c>
      <c r="F145" s="237" t="s">
        <v>860</v>
      </c>
      <c r="G145" s="235"/>
      <c r="H145" s="238">
        <v>428.4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138</v>
      </c>
      <c r="AU145" s="244" t="s">
        <v>83</v>
      </c>
      <c r="AV145" s="14" t="s">
        <v>83</v>
      </c>
      <c r="AW145" s="14" t="s">
        <v>35</v>
      </c>
      <c r="AX145" s="14" t="s">
        <v>73</v>
      </c>
      <c r="AY145" s="244" t="s">
        <v>127</v>
      </c>
    </row>
    <row r="146" spans="1:51" s="13" customFormat="1" ht="12">
      <c r="A146" s="13"/>
      <c r="B146" s="223"/>
      <c r="C146" s="224"/>
      <c r="D146" s="225" t="s">
        <v>138</v>
      </c>
      <c r="E146" s="226" t="s">
        <v>19</v>
      </c>
      <c r="F146" s="227" t="s">
        <v>861</v>
      </c>
      <c r="G146" s="224"/>
      <c r="H146" s="226" t="s">
        <v>19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138</v>
      </c>
      <c r="AU146" s="233" t="s">
        <v>83</v>
      </c>
      <c r="AV146" s="13" t="s">
        <v>81</v>
      </c>
      <c r="AW146" s="13" t="s">
        <v>35</v>
      </c>
      <c r="AX146" s="13" t="s">
        <v>73</v>
      </c>
      <c r="AY146" s="233" t="s">
        <v>127</v>
      </c>
    </row>
    <row r="147" spans="1:51" s="14" customFormat="1" ht="12">
      <c r="A147" s="14"/>
      <c r="B147" s="234"/>
      <c r="C147" s="235"/>
      <c r="D147" s="225" t="s">
        <v>138</v>
      </c>
      <c r="E147" s="236" t="s">
        <v>19</v>
      </c>
      <c r="F147" s="237" t="s">
        <v>862</v>
      </c>
      <c r="G147" s="235"/>
      <c r="H147" s="238">
        <v>2.112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138</v>
      </c>
      <c r="AU147" s="244" t="s">
        <v>83</v>
      </c>
      <c r="AV147" s="14" t="s">
        <v>83</v>
      </c>
      <c r="AW147" s="14" t="s">
        <v>35</v>
      </c>
      <c r="AX147" s="14" t="s">
        <v>73</v>
      </c>
      <c r="AY147" s="244" t="s">
        <v>127</v>
      </c>
    </row>
    <row r="148" spans="1:51" s="13" customFormat="1" ht="12">
      <c r="A148" s="13"/>
      <c r="B148" s="223"/>
      <c r="C148" s="224"/>
      <c r="D148" s="225" t="s">
        <v>138</v>
      </c>
      <c r="E148" s="226" t="s">
        <v>19</v>
      </c>
      <c r="F148" s="227" t="s">
        <v>863</v>
      </c>
      <c r="G148" s="224"/>
      <c r="H148" s="226" t="s">
        <v>19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138</v>
      </c>
      <c r="AU148" s="233" t="s">
        <v>83</v>
      </c>
      <c r="AV148" s="13" t="s">
        <v>81</v>
      </c>
      <c r="AW148" s="13" t="s">
        <v>35</v>
      </c>
      <c r="AX148" s="13" t="s">
        <v>73</v>
      </c>
      <c r="AY148" s="233" t="s">
        <v>127</v>
      </c>
    </row>
    <row r="149" spans="1:51" s="14" customFormat="1" ht="12">
      <c r="A149" s="14"/>
      <c r="B149" s="234"/>
      <c r="C149" s="235"/>
      <c r="D149" s="225" t="s">
        <v>138</v>
      </c>
      <c r="E149" s="236" t="s">
        <v>19</v>
      </c>
      <c r="F149" s="237" t="s">
        <v>864</v>
      </c>
      <c r="G149" s="235"/>
      <c r="H149" s="238">
        <v>671.8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138</v>
      </c>
      <c r="AU149" s="244" t="s">
        <v>83</v>
      </c>
      <c r="AV149" s="14" t="s">
        <v>83</v>
      </c>
      <c r="AW149" s="14" t="s">
        <v>35</v>
      </c>
      <c r="AX149" s="14" t="s">
        <v>73</v>
      </c>
      <c r="AY149" s="244" t="s">
        <v>127</v>
      </c>
    </row>
    <row r="150" spans="1:51" s="15" customFormat="1" ht="12">
      <c r="A150" s="15"/>
      <c r="B150" s="245"/>
      <c r="C150" s="246"/>
      <c r="D150" s="225" t="s">
        <v>138</v>
      </c>
      <c r="E150" s="247" t="s">
        <v>19</v>
      </c>
      <c r="F150" s="248" t="s">
        <v>154</v>
      </c>
      <c r="G150" s="246"/>
      <c r="H150" s="249">
        <v>2220.912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5" t="s">
        <v>138</v>
      </c>
      <c r="AU150" s="255" t="s">
        <v>83</v>
      </c>
      <c r="AV150" s="15" t="s">
        <v>134</v>
      </c>
      <c r="AW150" s="15" t="s">
        <v>35</v>
      </c>
      <c r="AX150" s="15" t="s">
        <v>81</v>
      </c>
      <c r="AY150" s="255" t="s">
        <v>127</v>
      </c>
    </row>
    <row r="151" spans="1:65" s="2" customFormat="1" ht="37.8" customHeight="1">
      <c r="A151" s="39"/>
      <c r="B151" s="40"/>
      <c r="C151" s="205" t="s">
        <v>194</v>
      </c>
      <c r="D151" s="205" t="s">
        <v>129</v>
      </c>
      <c r="E151" s="206" t="s">
        <v>274</v>
      </c>
      <c r="F151" s="207" t="s">
        <v>275</v>
      </c>
      <c r="G151" s="208" t="s">
        <v>197</v>
      </c>
      <c r="H151" s="209">
        <v>1268.6</v>
      </c>
      <c r="I151" s="210"/>
      <c r="J151" s="211">
        <f>ROUND(I151*H151,2)</f>
        <v>0</v>
      </c>
      <c r="K151" s="207" t="s">
        <v>133</v>
      </c>
      <c r="L151" s="45"/>
      <c r="M151" s="212" t="s">
        <v>19</v>
      </c>
      <c r="N151" s="213" t="s">
        <v>44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134</v>
      </c>
      <c r="AT151" s="216" t="s">
        <v>129</v>
      </c>
      <c r="AU151" s="216" t="s">
        <v>83</v>
      </c>
      <c r="AY151" s="18" t="s">
        <v>127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81</v>
      </c>
      <c r="BK151" s="217">
        <f>ROUND(I151*H151,2)</f>
        <v>0</v>
      </c>
      <c r="BL151" s="18" t="s">
        <v>134</v>
      </c>
      <c r="BM151" s="216" t="s">
        <v>865</v>
      </c>
    </row>
    <row r="152" spans="1:47" s="2" customFormat="1" ht="12">
      <c r="A152" s="39"/>
      <c r="B152" s="40"/>
      <c r="C152" s="41"/>
      <c r="D152" s="218" t="s">
        <v>136</v>
      </c>
      <c r="E152" s="41"/>
      <c r="F152" s="219" t="s">
        <v>277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136</v>
      </c>
      <c r="AU152" s="18" t="s">
        <v>83</v>
      </c>
    </row>
    <row r="153" spans="1:51" s="13" customFormat="1" ht="12">
      <c r="A153" s="13"/>
      <c r="B153" s="223"/>
      <c r="C153" s="224"/>
      <c r="D153" s="225" t="s">
        <v>138</v>
      </c>
      <c r="E153" s="226" t="s">
        <v>19</v>
      </c>
      <c r="F153" s="227" t="s">
        <v>430</v>
      </c>
      <c r="G153" s="224"/>
      <c r="H153" s="226" t="s">
        <v>19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138</v>
      </c>
      <c r="AU153" s="233" t="s">
        <v>83</v>
      </c>
      <c r="AV153" s="13" t="s">
        <v>81</v>
      </c>
      <c r="AW153" s="13" t="s">
        <v>35</v>
      </c>
      <c r="AX153" s="13" t="s">
        <v>73</v>
      </c>
      <c r="AY153" s="233" t="s">
        <v>127</v>
      </c>
    </row>
    <row r="154" spans="1:51" s="13" customFormat="1" ht="12">
      <c r="A154" s="13"/>
      <c r="B154" s="223"/>
      <c r="C154" s="224"/>
      <c r="D154" s="225" t="s">
        <v>138</v>
      </c>
      <c r="E154" s="226" t="s">
        <v>19</v>
      </c>
      <c r="F154" s="227" t="s">
        <v>278</v>
      </c>
      <c r="G154" s="224"/>
      <c r="H154" s="226" t="s">
        <v>19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138</v>
      </c>
      <c r="AU154" s="233" t="s">
        <v>83</v>
      </c>
      <c r="AV154" s="13" t="s">
        <v>81</v>
      </c>
      <c r="AW154" s="13" t="s">
        <v>35</v>
      </c>
      <c r="AX154" s="13" t="s">
        <v>73</v>
      </c>
      <c r="AY154" s="233" t="s">
        <v>127</v>
      </c>
    </row>
    <row r="155" spans="1:51" s="13" customFormat="1" ht="12">
      <c r="A155" s="13"/>
      <c r="B155" s="223"/>
      <c r="C155" s="224"/>
      <c r="D155" s="225" t="s">
        <v>138</v>
      </c>
      <c r="E155" s="226" t="s">
        <v>19</v>
      </c>
      <c r="F155" s="227" t="s">
        <v>279</v>
      </c>
      <c r="G155" s="224"/>
      <c r="H155" s="226" t="s">
        <v>19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138</v>
      </c>
      <c r="AU155" s="233" t="s">
        <v>83</v>
      </c>
      <c r="AV155" s="13" t="s">
        <v>81</v>
      </c>
      <c r="AW155" s="13" t="s">
        <v>35</v>
      </c>
      <c r="AX155" s="13" t="s">
        <v>73</v>
      </c>
      <c r="AY155" s="233" t="s">
        <v>127</v>
      </c>
    </row>
    <row r="156" spans="1:51" s="14" customFormat="1" ht="12">
      <c r="A156" s="14"/>
      <c r="B156" s="234"/>
      <c r="C156" s="235"/>
      <c r="D156" s="225" t="s">
        <v>138</v>
      </c>
      <c r="E156" s="236" t="s">
        <v>19</v>
      </c>
      <c r="F156" s="237" t="s">
        <v>866</v>
      </c>
      <c r="G156" s="235"/>
      <c r="H156" s="238">
        <v>1088.6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138</v>
      </c>
      <c r="AU156" s="244" t="s">
        <v>83</v>
      </c>
      <c r="AV156" s="14" t="s">
        <v>83</v>
      </c>
      <c r="AW156" s="14" t="s">
        <v>35</v>
      </c>
      <c r="AX156" s="14" t="s">
        <v>73</v>
      </c>
      <c r="AY156" s="244" t="s">
        <v>127</v>
      </c>
    </row>
    <row r="157" spans="1:51" s="13" customFormat="1" ht="12">
      <c r="A157" s="13"/>
      <c r="B157" s="223"/>
      <c r="C157" s="224"/>
      <c r="D157" s="225" t="s">
        <v>138</v>
      </c>
      <c r="E157" s="226" t="s">
        <v>19</v>
      </c>
      <c r="F157" s="227" t="s">
        <v>281</v>
      </c>
      <c r="G157" s="224"/>
      <c r="H157" s="226" t="s">
        <v>19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138</v>
      </c>
      <c r="AU157" s="233" t="s">
        <v>83</v>
      </c>
      <c r="AV157" s="13" t="s">
        <v>81</v>
      </c>
      <c r="AW157" s="13" t="s">
        <v>35</v>
      </c>
      <c r="AX157" s="13" t="s">
        <v>73</v>
      </c>
      <c r="AY157" s="233" t="s">
        <v>127</v>
      </c>
    </row>
    <row r="158" spans="1:51" s="14" customFormat="1" ht="12">
      <c r="A158" s="14"/>
      <c r="B158" s="234"/>
      <c r="C158" s="235"/>
      <c r="D158" s="225" t="s">
        <v>138</v>
      </c>
      <c r="E158" s="236" t="s">
        <v>19</v>
      </c>
      <c r="F158" s="237" t="s">
        <v>849</v>
      </c>
      <c r="G158" s="235"/>
      <c r="H158" s="238">
        <v>180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138</v>
      </c>
      <c r="AU158" s="244" t="s">
        <v>83</v>
      </c>
      <c r="AV158" s="14" t="s">
        <v>83</v>
      </c>
      <c r="AW158" s="14" t="s">
        <v>35</v>
      </c>
      <c r="AX158" s="14" t="s">
        <v>73</v>
      </c>
      <c r="AY158" s="244" t="s">
        <v>127</v>
      </c>
    </row>
    <row r="159" spans="1:51" s="15" customFormat="1" ht="12">
      <c r="A159" s="15"/>
      <c r="B159" s="245"/>
      <c r="C159" s="246"/>
      <c r="D159" s="225" t="s">
        <v>138</v>
      </c>
      <c r="E159" s="247" t="s">
        <v>19</v>
      </c>
      <c r="F159" s="248" t="s">
        <v>154</v>
      </c>
      <c r="G159" s="246"/>
      <c r="H159" s="249">
        <v>1268.6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5" t="s">
        <v>138</v>
      </c>
      <c r="AU159" s="255" t="s">
        <v>83</v>
      </c>
      <c r="AV159" s="15" t="s">
        <v>134</v>
      </c>
      <c r="AW159" s="15" t="s">
        <v>35</v>
      </c>
      <c r="AX159" s="15" t="s">
        <v>81</v>
      </c>
      <c r="AY159" s="255" t="s">
        <v>127</v>
      </c>
    </row>
    <row r="160" spans="1:65" s="2" customFormat="1" ht="24.15" customHeight="1">
      <c r="A160" s="39"/>
      <c r="B160" s="40"/>
      <c r="C160" s="205" t="s">
        <v>202</v>
      </c>
      <c r="D160" s="205" t="s">
        <v>129</v>
      </c>
      <c r="E160" s="206" t="s">
        <v>285</v>
      </c>
      <c r="F160" s="207" t="s">
        <v>286</v>
      </c>
      <c r="G160" s="208" t="s">
        <v>197</v>
      </c>
      <c r="H160" s="209">
        <v>1126.512</v>
      </c>
      <c r="I160" s="210"/>
      <c r="J160" s="211">
        <f>ROUND(I160*H160,2)</f>
        <v>0</v>
      </c>
      <c r="K160" s="207" t="s">
        <v>133</v>
      </c>
      <c r="L160" s="45"/>
      <c r="M160" s="212" t="s">
        <v>19</v>
      </c>
      <c r="N160" s="213" t="s">
        <v>44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134</v>
      </c>
      <c r="AT160" s="216" t="s">
        <v>129</v>
      </c>
      <c r="AU160" s="216" t="s">
        <v>83</v>
      </c>
      <c r="AY160" s="18" t="s">
        <v>127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81</v>
      </c>
      <c r="BK160" s="217">
        <f>ROUND(I160*H160,2)</f>
        <v>0</v>
      </c>
      <c r="BL160" s="18" t="s">
        <v>134</v>
      </c>
      <c r="BM160" s="216" t="s">
        <v>867</v>
      </c>
    </row>
    <row r="161" spans="1:47" s="2" customFormat="1" ht="12">
      <c r="A161" s="39"/>
      <c r="B161" s="40"/>
      <c r="C161" s="41"/>
      <c r="D161" s="218" t="s">
        <v>136</v>
      </c>
      <c r="E161" s="41"/>
      <c r="F161" s="219" t="s">
        <v>288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136</v>
      </c>
      <c r="AU161" s="18" t="s">
        <v>83</v>
      </c>
    </row>
    <row r="162" spans="1:51" s="13" customFormat="1" ht="12">
      <c r="A162" s="13"/>
      <c r="B162" s="223"/>
      <c r="C162" s="224"/>
      <c r="D162" s="225" t="s">
        <v>138</v>
      </c>
      <c r="E162" s="226" t="s">
        <v>19</v>
      </c>
      <c r="F162" s="227" t="s">
        <v>430</v>
      </c>
      <c r="G162" s="224"/>
      <c r="H162" s="226" t="s">
        <v>19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138</v>
      </c>
      <c r="AU162" s="233" t="s">
        <v>83</v>
      </c>
      <c r="AV162" s="13" t="s">
        <v>81</v>
      </c>
      <c r="AW162" s="13" t="s">
        <v>35</v>
      </c>
      <c r="AX162" s="13" t="s">
        <v>73</v>
      </c>
      <c r="AY162" s="233" t="s">
        <v>127</v>
      </c>
    </row>
    <row r="163" spans="1:51" s="13" customFormat="1" ht="12">
      <c r="A163" s="13"/>
      <c r="B163" s="223"/>
      <c r="C163" s="224"/>
      <c r="D163" s="225" t="s">
        <v>138</v>
      </c>
      <c r="E163" s="226" t="s">
        <v>19</v>
      </c>
      <c r="F163" s="227" t="s">
        <v>289</v>
      </c>
      <c r="G163" s="224"/>
      <c r="H163" s="226" t="s">
        <v>19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138</v>
      </c>
      <c r="AU163" s="233" t="s">
        <v>83</v>
      </c>
      <c r="AV163" s="13" t="s">
        <v>81</v>
      </c>
      <c r="AW163" s="13" t="s">
        <v>35</v>
      </c>
      <c r="AX163" s="13" t="s">
        <v>73</v>
      </c>
      <c r="AY163" s="233" t="s">
        <v>127</v>
      </c>
    </row>
    <row r="164" spans="1:51" s="13" customFormat="1" ht="12">
      <c r="A164" s="13"/>
      <c r="B164" s="223"/>
      <c r="C164" s="224"/>
      <c r="D164" s="225" t="s">
        <v>138</v>
      </c>
      <c r="E164" s="226" t="s">
        <v>19</v>
      </c>
      <c r="F164" s="227" t="s">
        <v>859</v>
      </c>
      <c r="G164" s="224"/>
      <c r="H164" s="226" t="s">
        <v>19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138</v>
      </c>
      <c r="AU164" s="233" t="s">
        <v>83</v>
      </c>
      <c r="AV164" s="13" t="s">
        <v>81</v>
      </c>
      <c r="AW164" s="13" t="s">
        <v>35</v>
      </c>
      <c r="AX164" s="13" t="s">
        <v>73</v>
      </c>
      <c r="AY164" s="233" t="s">
        <v>127</v>
      </c>
    </row>
    <row r="165" spans="1:51" s="14" customFormat="1" ht="12">
      <c r="A165" s="14"/>
      <c r="B165" s="234"/>
      <c r="C165" s="235"/>
      <c r="D165" s="225" t="s">
        <v>138</v>
      </c>
      <c r="E165" s="236" t="s">
        <v>19</v>
      </c>
      <c r="F165" s="237" t="s">
        <v>868</v>
      </c>
      <c r="G165" s="235"/>
      <c r="H165" s="238">
        <v>430.512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138</v>
      </c>
      <c r="AU165" s="244" t="s">
        <v>83</v>
      </c>
      <c r="AV165" s="14" t="s">
        <v>83</v>
      </c>
      <c r="AW165" s="14" t="s">
        <v>35</v>
      </c>
      <c r="AX165" s="14" t="s">
        <v>73</v>
      </c>
      <c r="AY165" s="244" t="s">
        <v>127</v>
      </c>
    </row>
    <row r="166" spans="1:51" s="13" customFormat="1" ht="12">
      <c r="A166" s="13"/>
      <c r="B166" s="223"/>
      <c r="C166" s="224"/>
      <c r="D166" s="225" t="s">
        <v>138</v>
      </c>
      <c r="E166" s="226" t="s">
        <v>19</v>
      </c>
      <c r="F166" s="227" t="s">
        <v>290</v>
      </c>
      <c r="G166" s="224"/>
      <c r="H166" s="226" t="s">
        <v>19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138</v>
      </c>
      <c r="AU166" s="233" t="s">
        <v>83</v>
      </c>
      <c r="AV166" s="13" t="s">
        <v>81</v>
      </c>
      <c r="AW166" s="13" t="s">
        <v>35</v>
      </c>
      <c r="AX166" s="13" t="s">
        <v>73</v>
      </c>
      <c r="AY166" s="233" t="s">
        <v>127</v>
      </c>
    </row>
    <row r="167" spans="1:51" s="14" customFormat="1" ht="12">
      <c r="A167" s="14"/>
      <c r="B167" s="234"/>
      <c r="C167" s="235"/>
      <c r="D167" s="225" t="s">
        <v>138</v>
      </c>
      <c r="E167" s="236" t="s">
        <v>19</v>
      </c>
      <c r="F167" s="237" t="s">
        <v>858</v>
      </c>
      <c r="G167" s="235"/>
      <c r="H167" s="238">
        <v>24.2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138</v>
      </c>
      <c r="AU167" s="244" t="s">
        <v>83</v>
      </c>
      <c r="AV167" s="14" t="s">
        <v>83</v>
      </c>
      <c r="AW167" s="14" t="s">
        <v>35</v>
      </c>
      <c r="AX167" s="14" t="s">
        <v>73</v>
      </c>
      <c r="AY167" s="244" t="s">
        <v>127</v>
      </c>
    </row>
    <row r="168" spans="1:51" s="13" customFormat="1" ht="12">
      <c r="A168" s="13"/>
      <c r="B168" s="223"/>
      <c r="C168" s="224"/>
      <c r="D168" s="225" t="s">
        <v>138</v>
      </c>
      <c r="E168" s="226" t="s">
        <v>19</v>
      </c>
      <c r="F168" s="227" t="s">
        <v>863</v>
      </c>
      <c r="G168" s="224"/>
      <c r="H168" s="226" t="s">
        <v>19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138</v>
      </c>
      <c r="AU168" s="233" t="s">
        <v>83</v>
      </c>
      <c r="AV168" s="13" t="s">
        <v>81</v>
      </c>
      <c r="AW168" s="13" t="s">
        <v>35</v>
      </c>
      <c r="AX168" s="13" t="s">
        <v>73</v>
      </c>
      <c r="AY168" s="233" t="s">
        <v>127</v>
      </c>
    </row>
    <row r="169" spans="1:51" s="14" customFormat="1" ht="12">
      <c r="A169" s="14"/>
      <c r="B169" s="234"/>
      <c r="C169" s="235"/>
      <c r="D169" s="225" t="s">
        <v>138</v>
      </c>
      <c r="E169" s="236" t="s">
        <v>19</v>
      </c>
      <c r="F169" s="237" t="s">
        <v>864</v>
      </c>
      <c r="G169" s="235"/>
      <c r="H169" s="238">
        <v>671.8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138</v>
      </c>
      <c r="AU169" s="244" t="s">
        <v>83</v>
      </c>
      <c r="AV169" s="14" t="s">
        <v>83</v>
      </c>
      <c r="AW169" s="14" t="s">
        <v>35</v>
      </c>
      <c r="AX169" s="14" t="s">
        <v>73</v>
      </c>
      <c r="AY169" s="244" t="s">
        <v>127</v>
      </c>
    </row>
    <row r="170" spans="1:51" s="13" customFormat="1" ht="12">
      <c r="A170" s="13"/>
      <c r="B170" s="223"/>
      <c r="C170" s="224"/>
      <c r="D170" s="225" t="s">
        <v>138</v>
      </c>
      <c r="E170" s="226" t="s">
        <v>19</v>
      </c>
      <c r="F170" s="227" t="s">
        <v>292</v>
      </c>
      <c r="G170" s="224"/>
      <c r="H170" s="226" t="s">
        <v>19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138</v>
      </c>
      <c r="AU170" s="233" t="s">
        <v>83</v>
      </c>
      <c r="AV170" s="13" t="s">
        <v>81</v>
      </c>
      <c r="AW170" s="13" t="s">
        <v>35</v>
      </c>
      <c r="AX170" s="13" t="s">
        <v>73</v>
      </c>
      <c r="AY170" s="233" t="s">
        <v>127</v>
      </c>
    </row>
    <row r="171" spans="1:51" s="15" customFormat="1" ht="12">
      <c r="A171" s="15"/>
      <c r="B171" s="245"/>
      <c r="C171" s="246"/>
      <c r="D171" s="225" t="s">
        <v>138</v>
      </c>
      <c r="E171" s="247" t="s">
        <v>19</v>
      </c>
      <c r="F171" s="248" t="s">
        <v>154</v>
      </c>
      <c r="G171" s="246"/>
      <c r="H171" s="249">
        <v>1126.512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5" t="s">
        <v>138</v>
      </c>
      <c r="AU171" s="255" t="s">
        <v>83</v>
      </c>
      <c r="AV171" s="15" t="s">
        <v>134</v>
      </c>
      <c r="AW171" s="15" t="s">
        <v>35</v>
      </c>
      <c r="AX171" s="15" t="s">
        <v>81</v>
      </c>
      <c r="AY171" s="255" t="s">
        <v>127</v>
      </c>
    </row>
    <row r="172" spans="1:65" s="2" customFormat="1" ht="33" customHeight="1">
      <c r="A172" s="39"/>
      <c r="B172" s="40"/>
      <c r="C172" s="205" t="s">
        <v>210</v>
      </c>
      <c r="D172" s="205" t="s">
        <v>129</v>
      </c>
      <c r="E172" s="206" t="s">
        <v>869</v>
      </c>
      <c r="F172" s="207" t="s">
        <v>870</v>
      </c>
      <c r="G172" s="208" t="s">
        <v>197</v>
      </c>
      <c r="H172" s="209">
        <v>428.4</v>
      </c>
      <c r="I172" s="210"/>
      <c r="J172" s="211">
        <f>ROUND(I172*H172,2)</f>
        <v>0</v>
      </c>
      <c r="K172" s="207" t="s">
        <v>133</v>
      </c>
      <c r="L172" s="45"/>
      <c r="M172" s="212" t="s">
        <v>19</v>
      </c>
      <c r="N172" s="213" t="s">
        <v>44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134</v>
      </c>
      <c r="AT172" s="216" t="s">
        <v>129</v>
      </c>
      <c r="AU172" s="216" t="s">
        <v>83</v>
      </c>
      <c r="AY172" s="18" t="s">
        <v>127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81</v>
      </c>
      <c r="BK172" s="217">
        <f>ROUND(I172*H172,2)</f>
        <v>0</v>
      </c>
      <c r="BL172" s="18" t="s">
        <v>134</v>
      </c>
      <c r="BM172" s="216" t="s">
        <v>871</v>
      </c>
    </row>
    <row r="173" spans="1:47" s="2" customFormat="1" ht="12">
      <c r="A173" s="39"/>
      <c r="B173" s="40"/>
      <c r="C173" s="41"/>
      <c r="D173" s="218" t="s">
        <v>136</v>
      </c>
      <c r="E173" s="41"/>
      <c r="F173" s="219" t="s">
        <v>872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136</v>
      </c>
      <c r="AU173" s="18" t="s">
        <v>83</v>
      </c>
    </row>
    <row r="174" spans="1:51" s="13" customFormat="1" ht="12">
      <c r="A174" s="13"/>
      <c r="B174" s="223"/>
      <c r="C174" s="224"/>
      <c r="D174" s="225" t="s">
        <v>138</v>
      </c>
      <c r="E174" s="226" t="s">
        <v>19</v>
      </c>
      <c r="F174" s="227" t="s">
        <v>312</v>
      </c>
      <c r="G174" s="224"/>
      <c r="H174" s="226" t="s">
        <v>19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138</v>
      </c>
      <c r="AU174" s="233" t="s">
        <v>83</v>
      </c>
      <c r="AV174" s="13" t="s">
        <v>81</v>
      </c>
      <c r="AW174" s="13" t="s">
        <v>35</v>
      </c>
      <c r="AX174" s="13" t="s">
        <v>73</v>
      </c>
      <c r="AY174" s="233" t="s">
        <v>127</v>
      </c>
    </row>
    <row r="175" spans="1:51" s="13" customFormat="1" ht="12">
      <c r="A175" s="13"/>
      <c r="B175" s="223"/>
      <c r="C175" s="224"/>
      <c r="D175" s="225" t="s">
        <v>138</v>
      </c>
      <c r="E175" s="226" t="s">
        <v>19</v>
      </c>
      <c r="F175" s="227" t="s">
        <v>873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138</v>
      </c>
      <c r="AU175" s="233" t="s">
        <v>83</v>
      </c>
      <c r="AV175" s="13" t="s">
        <v>81</v>
      </c>
      <c r="AW175" s="13" t="s">
        <v>35</v>
      </c>
      <c r="AX175" s="13" t="s">
        <v>73</v>
      </c>
      <c r="AY175" s="233" t="s">
        <v>127</v>
      </c>
    </row>
    <row r="176" spans="1:51" s="14" customFormat="1" ht="12">
      <c r="A176" s="14"/>
      <c r="B176" s="234"/>
      <c r="C176" s="235"/>
      <c r="D176" s="225" t="s">
        <v>138</v>
      </c>
      <c r="E176" s="236" t="s">
        <v>19</v>
      </c>
      <c r="F176" s="237" t="s">
        <v>860</v>
      </c>
      <c r="G176" s="235"/>
      <c r="H176" s="238">
        <v>428.4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138</v>
      </c>
      <c r="AU176" s="244" t="s">
        <v>83</v>
      </c>
      <c r="AV176" s="14" t="s">
        <v>83</v>
      </c>
      <c r="AW176" s="14" t="s">
        <v>35</v>
      </c>
      <c r="AX176" s="14" t="s">
        <v>81</v>
      </c>
      <c r="AY176" s="244" t="s">
        <v>127</v>
      </c>
    </row>
    <row r="177" spans="1:65" s="2" customFormat="1" ht="24.15" customHeight="1">
      <c r="A177" s="39"/>
      <c r="B177" s="40"/>
      <c r="C177" s="205" t="s">
        <v>217</v>
      </c>
      <c r="D177" s="205" t="s">
        <v>129</v>
      </c>
      <c r="E177" s="206" t="s">
        <v>301</v>
      </c>
      <c r="F177" s="207" t="s">
        <v>302</v>
      </c>
      <c r="G177" s="208" t="s">
        <v>132</v>
      </c>
      <c r="H177" s="209">
        <v>6718</v>
      </c>
      <c r="I177" s="210"/>
      <c r="J177" s="211">
        <f>ROUND(I177*H177,2)</f>
        <v>0</v>
      </c>
      <c r="K177" s="207" t="s">
        <v>133</v>
      </c>
      <c r="L177" s="45"/>
      <c r="M177" s="212" t="s">
        <v>19</v>
      </c>
      <c r="N177" s="213" t="s">
        <v>44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134</v>
      </c>
      <c r="AT177" s="216" t="s">
        <v>129</v>
      </c>
      <c r="AU177" s="216" t="s">
        <v>83</v>
      </c>
      <c r="AY177" s="18" t="s">
        <v>127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81</v>
      </c>
      <c r="BK177" s="217">
        <f>ROUND(I177*H177,2)</f>
        <v>0</v>
      </c>
      <c r="BL177" s="18" t="s">
        <v>134</v>
      </c>
      <c r="BM177" s="216" t="s">
        <v>874</v>
      </c>
    </row>
    <row r="178" spans="1:47" s="2" customFormat="1" ht="12">
      <c r="A178" s="39"/>
      <c r="B178" s="40"/>
      <c r="C178" s="41"/>
      <c r="D178" s="218" t="s">
        <v>136</v>
      </c>
      <c r="E178" s="41"/>
      <c r="F178" s="219" t="s">
        <v>304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136</v>
      </c>
      <c r="AU178" s="18" t="s">
        <v>83</v>
      </c>
    </row>
    <row r="179" spans="1:51" s="13" customFormat="1" ht="12">
      <c r="A179" s="13"/>
      <c r="B179" s="223"/>
      <c r="C179" s="224"/>
      <c r="D179" s="225" t="s">
        <v>138</v>
      </c>
      <c r="E179" s="226" t="s">
        <v>19</v>
      </c>
      <c r="F179" s="227" t="s">
        <v>875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138</v>
      </c>
      <c r="AU179" s="233" t="s">
        <v>83</v>
      </c>
      <c r="AV179" s="13" t="s">
        <v>81</v>
      </c>
      <c r="AW179" s="13" t="s">
        <v>35</v>
      </c>
      <c r="AX179" s="13" t="s">
        <v>73</v>
      </c>
      <c r="AY179" s="233" t="s">
        <v>127</v>
      </c>
    </row>
    <row r="180" spans="1:51" s="14" customFormat="1" ht="12">
      <c r="A180" s="14"/>
      <c r="B180" s="234"/>
      <c r="C180" s="235"/>
      <c r="D180" s="225" t="s">
        <v>138</v>
      </c>
      <c r="E180" s="236" t="s">
        <v>19</v>
      </c>
      <c r="F180" s="237" t="s">
        <v>876</v>
      </c>
      <c r="G180" s="235"/>
      <c r="H180" s="238">
        <v>6718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138</v>
      </c>
      <c r="AU180" s="244" t="s">
        <v>83</v>
      </c>
      <c r="AV180" s="14" t="s">
        <v>83</v>
      </c>
      <c r="AW180" s="14" t="s">
        <v>35</v>
      </c>
      <c r="AX180" s="14" t="s">
        <v>81</v>
      </c>
      <c r="AY180" s="244" t="s">
        <v>127</v>
      </c>
    </row>
    <row r="181" spans="1:65" s="2" customFormat="1" ht="24.15" customHeight="1">
      <c r="A181" s="39"/>
      <c r="B181" s="40"/>
      <c r="C181" s="205" t="s">
        <v>225</v>
      </c>
      <c r="D181" s="205" t="s">
        <v>129</v>
      </c>
      <c r="E181" s="206" t="s">
        <v>322</v>
      </c>
      <c r="F181" s="207" t="s">
        <v>323</v>
      </c>
      <c r="G181" s="208" t="s">
        <v>132</v>
      </c>
      <c r="H181" s="209">
        <v>242</v>
      </c>
      <c r="I181" s="210"/>
      <c r="J181" s="211">
        <f>ROUND(I181*H181,2)</f>
        <v>0</v>
      </c>
      <c r="K181" s="207" t="s">
        <v>133</v>
      </c>
      <c r="L181" s="45"/>
      <c r="M181" s="212" t="s">
        <v>19</v>
      </c>
      <c r="N181" s="213" t="s">
        <v>44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134</v>
      </c>
      <c r="AT181" s="216" t="s">
        <v>129</v>
      </c>
      <c r="AU181" s="216" t="s">
        <v>83</v>
      </c>
      <c r="AY181" s="18" t="s">
        <v>127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81</v>
      </c>
      <c r="BK181" s="217">
        <f>ROUND(I181*H181,2)</f>
        <v>0</v>
      </c>
      <c r="BL181" s="18" t="s">
        <v>134</v>
      </c>
      <c r="BM181" s="216" t="s">
        <v>877</v>
      </c>
    </row>
    <row r="182" spans="1:47" s="2" customFormat="1" ht="12">
      <c r="A182" s="39"/>
      <c r="B182" s="40"/>
      <c r="C182" s="41"/>
      <c r="D182" s="218" t="s">
        <v>136</v>
      </c>
      <c r="E182" s="41"/>
      <c r="F182" s="219" t="s">
        <v>325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136</v>
      </c>
      <c r="AU182" s="18" t="s">
        <v>83</v>
      </c>
    </row>
    <row r="183" spans="1:51" s="13" customFormat="1" ht="12">
      <c r="A183" s="13"/>
      <c r="B183" s="223"/>
      <c r="C183" s="224"/>
      <c r="D183" s="225" t="s">
        <v>138</v>
      </c>
      <c r="E183" s="226" t="s">
        <v>19</v>
      </c>
      <c r="F183" s="227" t="s">
        <v>312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138</v>
      </c>
      <c r="AU183" s="233" t="s">
        <v>83</v>
      </c>
      <c r="AV183" s="13" t="s">
        <v>81</v>
      </c>
      <c r="AW183" s="13" t="s">
        <v>35</v>
      </c>
      <c r="AX183" s="13" t="s">
        <v>73</v>
      </c>
      <c r="AY183" s="233" t="s">
        <v>127</v>
      </c>
    </row>
    <row r="184" spans="1:51" s="13" customFormat="1" ht="12">
      <c r="A184" s="13"/>
      <c r="B184" s="223"/>
      <c r="C184" s="224"/>
      <c r="D184" s="225" t="s">
        <v>138</v>
      </c>
      <c r="E184" s="226" t="s">
        <v>19</v>
      </c>
      <c r="F184" s="227" t="s">
        <v>326</v>
      </c>
      <c r="G184" s="224"/>
      <c r="H184" s="226" t="s">
        <v>19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138</v>
      </c>
      <c r="AU184" s="233" t="s">
        <v>83</v>
      </c>
      <c r="AV184" s="13" t="s">
        <v>81</v>
      </c>
      <c r="AW184" s="13" t="s">
        <v>35</v>
      </c>
      <c r="AX184" s="13" t="s">
        <v>73</v>
      </c>
      <c r="AY184" s="233" t="s">
        <v>127</v>
      </c>
    </row>
    <row r="185" spans="1:51" s="14" customFormat="1" ht="12">
      <c r="A185" s="14"/>
      <c r="B185" s="234"/>
      <c r="C185" s="235"/>
      <c r="D185" s="225" t="s">
        <v>138</v>
      </c>
      <c r="E185" s="236" t="s">
        <v>19</v>
      </c>
      <c r="F185" s="237" t="s">
        <v>878</v>
      </c>
      <c r="G185" s="235"/>
      <c r="H185" s="238">
        <v>242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138</v>
      </c>
      <c r="AU185" s="244" t="s">
        <v>83</v>
      </c>
      <c r="AV185" s="14" t="s">
        <v>83</v>
      </c>
      <c r="AW185" s="14" t="s">
        <v>35</v>
      </c>
      <c r="AX185" s="14" t="s">
        <v>73</v>
      </c>
      <c r="AY185" s="244" t="s">
        <v>127</v>
      </c>
    </row>
    <row r="186" spans="1:51" s="15" customFormat="1" ht="12">
      <c r="A186" s="15"/>
      <c r="B186" s="245"/>
      <c r="C186" s="246"/>
      <c r="D186" s="225" t="s">
        <v>138</v>
      </c>
      <c r="E186" s="247" t="s">
        <v>19</v>
      </c>
      <c r="F186" s="248" t="s">
        <v>154</v>
      </c>
      <c r="G186" s="246"/>
      <c r="H186" s="249">
        <v>242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5" t="s">
        <v>138</v>
      </c>
      <c r="AU186" s="255" t="s">
        <v>83</v>
      </c>
      <c r="AV186" s="15" t="s">
        <v>134</v>
      </c>
      <c r="AW186" s="15" t="s">
        <v>35</v>
      </c>
      <c r="AX186" s="15" t="s">
        <v>81</v>
      </c>
      <c r="AY186" s="255" t="s">
        <v>127</v>
      </c>
    </row>
    <row r="187" spans="1:65" s="2" customFormat="1" ht="24.15" customHeight="1">
      <c r="A187" s="39"/>
      <c r="B187" s="40"/>
      <c r="C187" s="205" t="s">
        <v>234</v>
      </c>
      <c r="D187" s="205" t="s">
        <v>129</v>
      </c>
      <c r="E187" s="206" t="s">
        <v>328</v>
      </c>
      <c r="F187" s="207" t="s">
        <v>329</v>
      </c>
      <c r="G187" s="208" t="s">
        <v>330</v>
      </c>
      <c r="H187" s="209">
        <v>2283.48</v>
      </c>
      <c r="I187" s="210"/>
      <c r="J187" s="211">
        <f>ROUND(I187*H187,2)</f>
        <v>0</v>
      </c>
      <c r="K187" s="207" t="s">
        <v>133</v>
      </c>
      <c r="L187" s="45"/>
      <c r="M187" s="212" t="s">
        <v>19</v>
      </c>
      <c r="N187" s="213" t="s">
        <v>44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134</v>
      </c>
      <c r="AT187" s="216" t="s">
        <v>129</v>
      </c>
      <c r="AU187" s="216" t="s">
        <v>83</v>
      </c>
      <c r="AY187" s="18" t="s">
        <v>127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81</v>
      </c>
      <c r="BK187" s="217">
        <f>ROUND(I187*H187,2)</f>
        <v>0</v>
      </c>
      <c r="BL187" s="18" t="s">
        <v>134</v>
      </c>
      <c r="BM187" s="216" t="s">
        <v>879</v>
      </c>
    </row>
    <row r="188" spans="1:47" s="2" customFormat="1" ht="12">
      <c r="A188" s="39"/>
      <c r="B188" s="40"/>
      <c r="C188" s="41"/>
      <c r="D188" s="218" t="s">
        <v>136</v>
      </c>
      <c r="E188" s="41"/>
      <c r="F188" s="219" t="s">
        <v>332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136</v>
      </c>
      <c r="AU188" s="18" t="s">
        <v>83</v>
      </c>
    </row>
    <row r="189" spans="1:51" s="13" customFormat="1" ht="12">
      <c r="A189" s="13"/>
      <c r="B189" s="223"/>
      <c r="C189" s="224"/>
      <c r="D189" s="225" t="s">
        <v>138</v>
      </c>
      <c r="E189" s="226" t="s">
        <v>19</v>
      </c>
      <c r="F189" s="227" t="s">
        <v>430</v>
      </c>
      <c r="G189" s="224"/>
      <c r="H189" s="226" t="s">
        <v>19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138</v>
      </c>
      <c r="AU189" s="233" t="s">
        <v>83</v>
      </c>
      <c r="AV189" s="13" t="s">
        <v>81</v>
      </c>
      <c r="AW189" s="13" t="s">
        <v>35</v>
      </c>
      <c r="AX189" s="13" t="s">
        <v>73</v>
      </c>
      <c r="AY189" s="233" t="s">
        <v>127</v>
      </c>
    </row>
    <row r="190" spans="1:51" s="13" customFormat="1" ht="12">
      <c r="A190" s="13"/>
      <c r="B190" s="223"/>
      <c r="C190" s="224"/>
      <c r="D190" s="225" t="s">
        <v>138</v>
      </c>
      <c r="E190" s="226" t="s">
        <v>19</v>
      </c>
      <c r="F190" s="227" t="s">
        <v>278</v>
      </c>
      <c r="G190" s="224"/>
      <c r="H190" s="226" t="s">
        <v>19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138</v>
      </c>
      <c r="AU190" s="233" t="s">
        <v>83</v>
      </c>
      <c r="AV190" s="13" t="s">
        <v>81</v>
      </c>
      <c r="AW190" s="13" t="s">
        <v>35</v>
      </c>
      <c r="AX190" s="13" t="s">
        <v>73</v>
      </c>
      <c r="AY190" s="233" t="s">
        <v>127</v>
      </c>
    </row>
    <row r="191" spans="1:51" s="13" customFormat="1" ht="12">
      <c r="A191" s="13"/>
      <c r="B191" s="223"/>
      <c r="C191" s="224"/>
      <c r="D191" s="225" t="s">
        <v>138</v>
      </c>
      <c r="E191" s="226" t="s">
        <v>19</v>
      </c>
      <c r="F191" s="227" t="s">
        <v>279</v>
      </c>
      <c r="G191" s="224"/>
      <c r="H191" s="226" t="s">
        <v>19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138</v>
      </c>
      <c r="AU191" s="233" t="s">
        <v>83</v>
      </c>
      <c r="AV191" s="13" t="s">
        <v>81</v>
      </c>
      <c r="AW191" s="13" t="s">
        <v>35</v>
      </c>
      <c r="AX191" s="13" t="s">
        <v>73</v>
      </c>
      <c r="AY191" s="233" t="s">
        <v>127</v>
      </c>
    </row>
    <row r="192" spans="1:51" s="14" customFormat="1" ht="12">
      <c r="A192" s="14"/>
      <c r="B192" s="234"/>
      <c r="C192" s="235"/>
      <c r="D192" s="225" t="s">
        <v>138</v>
      </c>
      <c r="E192" s="236" t="s">
        <v>19</v>
      </c>
      <c r="F192" s="237" t="s">
        <v>880</v>
      </c>
      <c r="G192" s="235"/>
      <c r="H192" s="238">
        <v>1959.48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138</v>
      </c>
      <c r="AU192" s="244" t="s">
        <v>83</v>
      </c>
      <c r="AV192" s="14" t="s">
        <v>83</v>
      </c>
      <c r="AW192" s="14" t="s">
        <v>35</v>
      </c>
      <c r="AX192" s="14" t="s">
        <v>73</v>
      </c>
      <c r="AY192" s="244" t="s">
        <v>127</v>
      </c>
    </row>
    <row r="193" spans="1:51" s="13" customFormat="1" ht="12">
      <c r="A193" s="13"/>
      <c r="B193" s="223"/>
      <c r="C193" s="224"/>
      <c r="D193" s="225" t="s">
        <v>138</v>
      </c>
      <c r="E193" s="226" t="s">
        <v>19</v>
      </c>
      <c r="F193" s="227" t="s">
        <v>281</v>
      </c>
      <c r="G193" s="224"/>
      <c r="H193" s="226" t="s">
        <v>19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138</v>
      </c>
      <c r="AU193" s="233" t="s">
        <v>83</v>
      </c>
      <c r="AV193" s="13" t="s">
        <v>81</v>
      </c>
      <c r="AW193" s="13" t="s">
        <v>35</v>
      </c>
      <c r="AX193" s="13" t="s">
        <v>73</v>
      </c>
      <c r="AY193" s="233" t="s">
        <v>127</v>
      </c>
    </row>
    <row r="194" spans="1:51" s="14" customFormat="1" ht="12">
      <c r="A194" s="14"/>
      <c r="B194" s="234"/>
      <c r="C194" s="235"/>
      <c r="D194" s="225" t="s">
        <v>138</v>
      </c>
      <c r="E194" s="236" t="s">
        <v>19</v>
      </c>
      <c r="F194" s="237" t="s">
        <v>881</v>
      </c>
      <c r="G194" s="235"/>
      <c r="H194" s="238">
        <v>324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4" t="s">
        <v>138</v>
      </c>
      <c r="AU194" s="244" t="s">
        <v>83</v>
      </c>
      <c r="AV194" s="14" t="s">
        <v>83</v>
      </c>
      <c r="AW194" s="14" t="s">
        <v>35</v>
      </c>
      <c r="AX194" s="14" t="s">
        <v>73</v>
      </c>
      <c r="AY194" s="244" t="s">
        <v>127</v>
      </c>
    </row>
    <row r="195" spans="1:51" s="15" customFormat="1" ht="12">
      <c r="A195" s="15"/>
      <c r="B195" s="245"/>
      <c r="C195" s="246"/>
      <c r="D195" s="225" t="s">
        <v>138</v>
      </c>
      <c r="E195" s="247" t="s">
        <v>19</v>
      </c>
      <c r="F195" s="248" t="s">
        <v>154</v>
      </c>
      <c r="G195" s="246"/>
      <c r="H195" s="249">
        <v>2283.48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5" t="s">
        <v>138</v>
      </c>
      <c r="AU195" s="255" t="s">
        <v>83</v>
      </c>
      <c r="AV195" s="15" t="s">
        <v>134</v>
      </c>
      <c r="AW195" s="15" t="s">
        <v>35</v>
      </c>
      <c r="AX195" s="15" t="s">
        <v>81</v>
      </c>
      <c r="AY195" s="255" t="s">
        <v>127</v>
      </c>
    </row>
    <row r="196" spans="1:65" s="2" customFormat="1" ht="16.5" customHeight="1">
      <c r="A196" s="39"/>
      <c r="B196" s="40"/>
      <c r="C196" s="205" t="s">
        <v>241</v>
      </c>
      <c r="D196" s="205" t="s">
        <v>129</v>
      </c>
      <c r="E196" s="206" t="s">
        <v>336</v>
      </c>
      <c r="F196" s="207" t="s">
        <v>337</v>
      </c>
      <c r="G196" s="208" t="s">
        <v>132</v>
      </c>
      <c r="H196" s="209">
        <v>3472</v>
      </c>
      <c r="I196" s="210"/>
      <c r="J196" s="211">
        <f>ROUND(I196*H196,2)</f>
        <v>0</v>
      </c>
      <c r="K196" s="207" t="s">
        <v>133</v>
      </c>
      <c r="L196" s="45"/>
      <c r="M196" s="212" t="s">
        <v>19</v>
      </c>
      <c r="N196" s="213" t="s">
        <v>44</v>
      </c>
      <c r="O196" s="85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134</v>
      </c>
      <c r="AT196" s="216" t="s">
        <v>129</v>
      </c>
      <c r="AU196" s="216" t="s">
        <v>83</v>
      </c>
      <c r="AY196" s="18" t="s">
        <v>127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81</v>
      </c>
      <c r="BK196" s="217">
        <f>ROUND(I196*H196,2)</f>
        <v>0</v>
      </c>
      <c r="BL196" s="18" t="s">
        <v>134</v>
      </c>
      <c r="BM196" s="216" t="s">
        <v>882</v>
      </c>
    </row>
    <row r="197" spans="1:47" s="2" customFormat="1" ht="12">
      <c r="A197" s="39"/>
      <c r="B197" s="40"/>
      <c r="C197" s="41"/>
      <c r="D197" s="218" t="s">
        <v>136</v>
      </c>
      <c r="E197" s="41"/>
      <c r="F197" s="219" t="s">
        <v>339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136</v>
      </c>
      <c r="AU197" s="18" t="s">
        <v>83</v>
      </c>
    </row>
    <row r="198" spans="1:51" s="13" customFormat="1" ht="12">
      <c r="A198" s="13"/>
      <c r="B198" s="223"/>
      <c r="C198" s="224"/>
      <c r="D198" s="225" t="s">
        <v>138</v>
      </c>
      <c r="E198" s="226" t="s">
        <v>19</v>
      </c>
      <c r="F198" s="227" t="s">
        <v>312</v>
      </c>
      <c r="G198" s="224"/>
      <c r="H198" s="226" t="s">
        <v>19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138</v>
      </c>
      <c r="AU198" s="233" t="s">
        <v>83</v>
      </c>
      <c r="AV198" s="13" t="s">
        <v>81</v>
      </c>
      <c r="AW198" s="13" t="s">
        <v>35</v>
      </c>
      <c r="AX198" s="13" t="s">
        <v>73</v>
      </c>
      <c r="AY198" s="233" t="s">
        <v>127</v>
      </c>
    </row>
    <row r="199" spans="1:51" s="13" customFormat="1" ht="12">
      <c r="A199" s="13"/>
      <c r="B199" s="223"/>
      <c r="C199" s="224"/>
      <c r="D199" s="225" t="s">
        <v>138</v>
      </c>
      <c r="E199" s="226" t="s">
        <v>19</v>
      </c>
      <c r="F199" s="227" t="s">
        <v>340</v>
      </c>
      <c r="G199" s="224"/>
      <c r="H199" s="226" t="s">
        <v>19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138</v>
      </c>
      <c r="AU199" s="233" t="s">
        <v>83</v>
      </c>
      <c r="AV199" s="13" t="s">
        <v>81</v>
      </c>
      <c r="AW199" s="13" t="s">
        <v>35</v>
      </c>
      <c r="AX199" s="13" t="s">
        <v>73</v>
      </c>
      <c r="AY199" s="233" t="s">
        <v>127</v>
      </c>
    </row>
    <row r="200" spans="1:51" s="14" customFormat="1" ht="12">
      <c r="A200" s="14"/>
      <c r="B200" s="234"/>
      <c r="C200" s="235"/>
      <c r="D200" s="225" t="s">
        <v>138</v>
      </c>
      <c r="E200" s="236" t="s">
        <v>19</v>
      </c>
      <c r="F200" s="237" t="s">
        <v>883</v>
      </c>
      <c r="G200" s="235"/>
      <c r="H200" s="238">
        <v>3472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138</v>
      </c>
      <c r="AU200" s="244" t="s">
        <v>83</v>
      </c>
      <c r="AV200" s="14" t="s">
        <v>83</v>
      </c>
      <c r="AW200" s="14" t="s">
        <v>35</v>
      </c>
      <c r="AX200" s="14" t="s">
        <v>81</v>
      </c>
      <c r="AY200" s="244" t="s">
        <v>127</v>
      </c>
    </row>
    <row r="201" spans="1:65" s="2" customFormat="1" ht="33" customHeight="1">
      <c r="A201" s="39"/>
      <c r="B201" s="40"/>
      <c r="C201" s="205" t="s">
        <v>8</v>
      </c>
      <c r="D201" s="205" t="s">
        <v>129</v>
      </c>
      <c r="E201" s="206" t="s">
        <v>343</v>
      </c>
      <c r="F201" s="207" t="s">
        <v>344</v>
      </c>
      <c r="G201" s="208" t="s">
        <v>132</v>
      </c>
      <c r="H201" s="209">
        <v>3263</v>
      </c>
      <c r="I201" s="210"/>
      <c r="J201" s="211">
        <f>ROUND(I201*H201,2)</f>
        <v>0</v>
      </c>
      <c r="K201" s="207" t="s">
        <v>133</v>
      </c>
      <c r="L201" s="45"/>
      <c r="M201" s="212" t="s">
        <v>19</v>
      </c>
      <c r="N201" s="213" t="s">
        <v>44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134</v>
      </c>
      <c r="AT201" s="216" t="s">
        <v>129</v>
      </c>
      <c r="AU201" s="216" t="s">
        <v>83</v>
      </c>
      <c r="AY201" s="18" t="s">
        <v>127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81</v>
      </c>
      <c r="BK201" s="217">
        <f>ROUND(I201*H201,2)</f>
        <v>0</v>
      </c>
      <c r="BL201" s="18" t="s">
        <v>134</v>
      </c>
      <c r="BM201" s="216" t="s">
        <v>884</v>
      </c>
    </row>
    <row r="202" spans="1:47" s="2" customFormat="1" ht="12">
      <c r="A202" s="39"/>
      <c r="B202" s="40"/>
      <c r="C202" s="41"/>
      <c r="D202" s="218" t="s">
        <v>136</v>
      </c>
      <c r="E202" s="41"/>
      <c r="F202" s="219" t="s">
        <v>346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136</v>
      </c>
      <c r="AU202" s="18" t="s">
        <v>83</v>
      </c>
    </row>
    <row r="203" spans="1:51" s="13" customFormat="1" ht="12">
      <c r="A203" s="13"/>
      <c r="B203" s="223"/>
      <c r="C203" s="224"/>
      <c r="D203" s="225" t="s">
        <v>138</v>
      </c>
      <c r="E203" s="226" t="s">
        <v>19</v>
      </c>
      <c r="F203" s="227" t="s">
        <v>312</v>
      </c>
      <c r="G203" s="224"/>
      <c r="H203" s="226" t="s">
        <v>19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138</v>
      </c>
      <c r="AU203" s="233" t="s">
        <v>83</v>
      </c>
      <c r="AV203" s="13" t="s">
        <v>81</v>
      </c>
      <c r="AW203" s="13" t="s">
        <v>35</v>
      </c>
      <c r="AX203" s="13" t="s">
        <v>73</v>
      </c>
      <c r="AY203" s="233" t="s">
        <v>127</v>
      </c>
    </row>
    <row r="204" spans="1:51" s="13" customFormat="1" ht="12">
      <c r="A204" s="13"/>
      <c r="B204" s="223"/>
      <c r="C204" s="224"/>
      <c r="D204" s="225" t="s">
        <v>138</v>
      </c>
      <c r="E204" s="226" t="s">
        <v>19</v>
      </c>
      <c r="F204" s="227" t="s">
        <v>347</v>
      </c>
      <c r="G204" s="224"/>
      <c r="H204" s="226" t="s">
        <v>19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138</v>
      </c>
      <c r="AU204" s="233" t="s">
        <v>83</v>
      </c>
      <c r="AV204" s="13" t="s">
        <v>81</v>
      </c>
      <c r="AW204" s="13" t="s">
        <v>35</v>
      </c>
      <c r="AX204" s="13" t="s">
        <v>73</v>
      </c>
      <c r="AY204" s="233" t="s">
        <v>127</v>
      </c>
    </row>
    <row r="205" spans="1:51" s="13" customFormat="1" ht="12">
      <c r="A205" s="13"/>
      <c r="B205" s="223"/>
      <c r="C205" s="224"/>
      <c r="D205" s="225" t="s">
        <v>138</v>
      </c>
      <c r="E205" s="226" t="s">
        <v>19</v>
      </c>
      <c r="F205" s="227" t="s">
        <v>150</v>
      </c>
      <c r="G205" s="224"/>
      <c r="H205" s="226" t="s">
        <v>19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138</v>
      </c>
      <c r="AU205" s="233" t="s">
        <v>83</v>
      </c>
      <c r="AV205" s="13" t="s">
        <v>81</v>
      </c>
      <c r="AW205" s="13" t="s">
        <v>35</v>
      </c>
      <c r="AX205" s="13" t="s">
        <v>73</v>
      </c>
      <c r="AY205" s="233" t="s">
        <v>127</v>
      </c>
    </row>
    <row r="206" spans="1:51" s="14" customFormat="1" ht="12">
      <c r="A206" s="14"/>
      <c r="B206" s="234"/>
      <c r="C206" s="235"/>
      <c r="D206" s="225" t="s">
        <v>138</v>
      </c>
      <c r="E206" s="236" t="s">
        <v>19</v>
      </c>
      <c r="F206" s="237" t="s">
        <v>833</v>
      </c>
      <c r="G206" s="235"/>
      <c r="H206" s="238">
        <v>3263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138</v>
      </c>
      <c r="AU206" s="244" t="s">
        <v>83</v>
      </c>
      <c r="AV206" s="14" t="s">
        <v>83</v>
      </c>
      <c r="AW206" s="14" t="s">
        <v>35</v>
      </c>
      <c r="AX206" s="14" t="s">
        <v>81</v>
      </c>
      <c r="AY206" s="244" t="s">
        <v>127</v>
      </c>
    </row>
    <row r="207" spans="1:65" s="2" customFormat="1" ht="24.15" customHeight="1">
      <c r="A207" s="39"/>
      <c r="B207" s="40"/>
      <c r="C207" s="205" t="s">
        <v>250</v>
      </c>
      <c r="D207" s="205" t="s">
        <v>129</v>
      </c>
      <c r="E207" s="206" t="s">
        <v>349</v>
      </c>
      <c r="F207" s="207" t="s">
        <v>350</v>
      </c>
      <c r="G207" s="208" t="s">
        <v>132</v>
      </c>
      <c r="H207" s="209">
        <v>3263</v>
      </c>
      <c r="I207" s="210"/>
      <c r="J207" s="211">
        <f>ROUND(I207*H207,2)</f>
        <v>0</v>
      </c>
      <c r="K207" s="207" t="s">
        <v>133</v>
      </c>
      <c r="L207" s="45"/>
      <c r="M207" s="212" t="s">
        <v>19</v>
      </c>
      <c r="N207" s="213" t="s">
        <v>44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134</v>
      </c>
      <c r="AT207" s="216" t="s">
        <v>129</v>
      </c>
      <c r="AU207" s="216" t="s">
        <v>83</v>
      </c>
      <c r="AY207" s="18" t="s">
        <v>127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81</v>
      </c>
      <c r="BK207" s="217">
        <f>ROUND(I207*H207,2)</f>
        <v>0</v>
      </c>
      <c r="BL207" s="18" t="s">
        <v>134</v>
      </c>
      <c r="BM207" s="216" t="s">
        <v>885</v>
      </c>
    </row>
    <row r="208" spans="1:47" s="2" customFormat="1" ht="12">
      <c r="A208" s="39"/>
      <c r="B208" s="40"/>
      <c r="C208" s="41"/>
      <c r="D208" s="218" t="s">
        <v>136</v>
      </c>
      <c r="E208" s="41"/>
      <c r="F208" s="219" t="s">
        <v>352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136</v>
      </c>
      <c r="AU208" s="18" t="s">
        <v>83</v>
      </c>
    </row>
    <row r="209" spans="1:51" s="13" customFormat="1" ht="12">
      <c r="A209" s="13"/>
      <c r="B209" s="223"/>
      <c r="C209" s="224"/>
      <c r="D209" s="225" t="s">
        <v>138</v>
      </c>
      <c r="E209" s="226" t="s">
        <v>19</v>
      </c>
      <c r="F209" s="227" t="s">
        <v>312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138</v>
      </c>
      <c r="AU209" s="233" t="s">
        <v>83</v>
      </c>
      <c r="AV209" s="13" t="s">
        <v>81</v>
      </c>
      <c r="AW209" s="13" t="s">
        <v>35</v>
      </c>
      <c r="AX209" s="13" t="s">
        <v>73</v>
      </c>
      <c r="AY209" s="233" t="s">
        <v>127</v>
      </c>
    </row>
    <row r="210" spans="1:51" s="13" customFormat="1" ht="12">
      <c r="A210" s="13"/>
      <c r="B210" s="223"/>
      <c r="C210" s="224"/>
      <c r="D210" s="225" t="s">
        <v>138</v>
      </c>
      <c r="E210" s="226" t="s">
        <v>19</v>
      </c>
      <c r="F210" s="227" t="s">
        <v>150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138</v>
      </c>
      <c r="AU210" s="233" t="s">
        <v>83</v>
      </c>
      <c r="AV210" s="13" t="s">
        <v>81</v>
      </c>
      <c r="AW210" s="13" t="s">
        <v>35</v>
      </c>
      <c r="AX210" s="13" t="s">
        <v>73</v>
      </c>
      <c r="AY210" s="233" t="s">
        <v>127</v>
      </c>
    </row>
    <row r="211" spans="1:51" s="14" customFormat="1" ht="12">
      <c r="A211" s="14"/>
      <c r="B211" s="234"/>
      <c r="C211" s="235"/>
      <c r="D211" s="225" t="s">
        <v>138</v>
      </c>
      <c r="E211" s="236" t="s">
        <v>19</v>
      </c>
      <c r="F211" s="237" t="s">
        <v>833</v>
      </c>
      <c r="G211" s="235"/>
      <c r="H211" s="238">
        <v>3263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138</v>
      </c>
      <c r="AU211" s="244" t="s">
        <v>83</v>
      </c>
      <c r="AV211" s="14" t="s">
        <v>83</v>
      </c>
      <c r="AW211" s="14" t="s">
        <v>35</v>
      </c>
      <c r="AX211" s="14" t="s">
        <v>81</v>
      </c>
      <c r="AY211" s="244" t="s">
        <v>127</v>
      </c>
    </row>
    <row r="212" spans="1:65" s="2" customFormat="1" ht="16.5" customHeight="1">
      <c r="A212" s="39"/>
      <c r="B212" s="40"/>
      <c r="C212" s="256" t="s">
        <v>255</v>
      </c>
      <c r="D212" s="256" t="s">
        <v>315</v>
      </c>
      <c r="E212" s="257" t="s">
        <v>354</v>
      </c>
      <c r="F212" s="258" t="s">
        <v>355</v>
      </c>
      <c r="G212" s="259" t="s">
        <v>318</v>
      </c>
      <c r="H212" s="260">
        <v>65.26</v>
      </c>
      <c r="I212" s="261"/>
      <c r="J212" s="262">
        <f>ROUND(I212*H212,2)</f>
        <v>0</v>
      </c>
      <c r="K212" s="258" t="s">
        <v>133</v>
      </c>
      <c r="L212" s="263"/>
      <c r="M212" s="264" t="s">
        <v>19</v>
      </c>
      <c r="N212" s="265" t="s">
        <v>44</v>
      </c>
      <c r="O212" s="85"/>
      <c r="P212" s="214">
        <f>O212*H212</f>
        <v>0</v>
      </c>
      <c r="Q212" s="214">
        <v>0.001</v>
      </c>
      <c r="R212" s="214">
        <f>Q212*H212</f>
        <v>0.06526000000000001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194</v>
      </c>
      <c r="AT212" s="216" t="s">
        <v>315</v>
      </c>
      <c r="AU212" s="216" t="s">
        <v>83</v>
      </c>
      <c r="AY212" s="18" t="s">
        <v>127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81</v>
      </c>
      <c r="BK212" s="217">
        <f>ROUND(I212*H212,2)</f>
        <v>0</v>
      </c>
      <c r="BL212" s="18" t="s">
        <v>134</v>
      </c>
      <c r="BM212" s="216" t="s">
        <v>886</v>
      </c>
    </row>
    <row r="213" spans="1:51" s="14" customFormat="1" ht="12">
      <c r="A213" s="14"/>
      <c r="B213" s="234"/>
      <c r="C213" s="235"/>
      <c r="D213" s="225" t="s">
        <v>138</v>
      </c>
      <c r="E213" s="236" t="s">
        <v>19</v>
      </c>
      <c r="F213" s="237" t="s">
        <v>887</v>
      </c>
      <c r="G213" s="235"/>
      <c r="H213" s="238">
        <v>65.26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138</v>
      </c>
      <c r="AU213" s="244" t="s">
        <v>83</v>
      </c>
      <c r="AV213" s="14" t="s">
        <v>83</v>
      </c>
      <c r="AW213" s="14" t="s">
        <v>35</v>
      </c>
      <c r="AX213" s="14" t="s">
        <v>81</v>
      </c>
      <c r="AY213" s="244" t="s">
        <v>127</v>
      </c>
    </row>
    <row r="214" spans="1:65" s="2" customFormat="1" ht="24.15" customHeight="1">
      <c r="A214" s="39"/>
      <c r="B214" s="40"/>
      <c r="C214" s="205" t="s">
        <v>273</v>
      </c>
      <c r="D214" s="205" t="s">
        <v>129</v>
      </c>
      <c r="E214" s="206" t="s">
        <v>308</v>
      </c>
      <c r="F214" s="207" t="s">
        <v>309</v>
      </c>
      <c r="G214" s="208" t="s">
        <v>132</v>
      </c>
      <c r="H214" s="209">
        <v>242</v>
      </c>
      <c r="I214" s="210"/>
      <c r="J214" s="211">
        <f>ROUND(I214*H214,2)</f>
        <v>0</v>
      </c>
      <c r="K214" s="207" t="s">
        <v>133</v>
      </c>
      <c r="L214" s="45"/>
      <c r="M214" s="212" t="s">
        <v>19</v>
      </c>
      <c r="N214" s="213" t="s">
        <v>44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134</v>
      </c>
      <c r="AT214" s="216" t="s">
        <v>129</v>
      </c>
      <c r="AU214" s="216" t="s">
        <v>83</v>
      </c>
      <c r="AY214" s="18" t="s">
        <v>127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81</v>
      </c>
      <c r="BK214" s="217">
        <f>ROUND(I214*H214,2)</f>
        <v>0</v>
      </c>
      <c r="BL214" s="18" t="s">
        <v>134</v>
      </c>
      <c r="BM214" s="216" t="s">
        <v>888</v>
      </c>
    </row>
    <row r="215" spans="1:47" s="2" customFormat="1" ht="12">
      <c r="A215" s="39"/>
      <c r="B215" s="40"/>
      <c r="C215" s="41"/>
      <c r="D215" s="218" t="s">
        <v>136</v>
      </c>
      <c r="E215" s="41"/>
      <c r="F215" s="219" t="s">
        <v>311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136</v>
      </c>
      <c r="AU215" s="18" t="s">
        <v>83</v>
      </c>
    </row>
    <row r="216" spans="1:51" s="13" customFormat="1" ht="12">
      <c r="A216" s="13"/>
      <c r="B216" s="223"/>
      <c r="C216" s="224"/>
      <c r="D216" s="225" t="s">
        <v>138</v>
      </c>
      <c r="E216" s="226" t="s">
        <v>19</v>
      </c>
      <c r="F216" s="227" t="s">
        <v>312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138</v>
      </c>
      <c r="AU216" s="233" t="s">
        <v>83</v>
      </c>
      <c r="AV216" s="13" t="s">
        <v>81</v>
      </c>
      <c r="AW216" s="13" t="s">
        <v>35</v>
      </c>
      <c r="AX216" s="13" t="s">
        <v>73</v>
      </c>
      <c r="AY216" s="233" t="s">
        <v>127</v>
      </c>
    </row>
    <row r="217" spans="1:51" s="13" customFormat="1" ht="12">
      <c r="A217" s="13"/>
      <c r="B217" s="223"/>
      <c r="C217" s="224"/>
      <c r="D217" s="225" t="s">
        <v>138</v>
      </c>
      <c r="E217" s="226" t="s">
        <v>19</v>
      </c>
      <c r="F217" s="227" t="s">
        <v>141</v>
      </c>
      <c r="G217" s="224"/>
      <c r="H217" s="226" t="s">
        <v>19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138</v>
      </c>
      <c r="AU217" s="233" t="s">
        <v>83</v>
      </c>
      <c r="AV217" s="13" t="s">
        <v>81</v>
      </c>
      <c r="AW217" s="13" t="s">
        <v>35</v>
      </c>
      <c r="AX217" s="13" t="s">
        <v>73</v>
      </c>
      <c r="AY217" s="233" t="s">
        <v>127</v>
      </c>
    </row>
    <row r="218" spans="1:51" s="14" customFormat="1" ht="12">
      <c r="A218" s="14"/>
      <c r="B218" s="234"/>
      <c r="C218" s="235"/>
      <c r="D218" s="225" t="s">
        <v>138</v>
      </c>
      <c r="E218" s="236" t="s">
        <v>19</v>
      </c>
      <c r="F218" s="237" t="s">
        <v>878</v>
      </c>
      <c r="G218" s="235"/>
      <c r="H218" s="238">
        <v>242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138</v>
      </c>
      <c r="AU218" s="244" t="s">
        <v>83</v>
      </c>
      <c r="AV218" s="14" t="s">
        <v>83</v>
      </c>
      <c r="AW218" s="14" t="s">
        <v>35</v>
      </c>
      <c r="AX218" s="14" t="s">
        <v>81</v>
      </c>
      <c r="AY218" s="244" t="s">
        <v>127</v>
      </c>
    </row>
    <row r="219" spans="1:65" s="2" customFormat="1" ht="16.5" customHeight="1">
      <c r="A219" s="39"/>
      <c r="B219" s="40"/>
      <c r="C219" s="256" t="s">
        <v>284</v>
      </c>
      <c r="D219" s="256" t="s">
        <v>315</v>
      </c>
      <c r="E219" s="257" t="s">
        <v>316</v>
      </c>
      <c r="F219" s="258" t="s">
        <v>317</v>
      </c>
      <c r="G219" s="259" t="s">
        <v>318</v>
      </c>
      <c r="H219" s="260">
        <v>7.26</v>
      </c>
      <c r="I219" s="261"/>
      <c r="J219" s="262">
        <f>ROUND(I219*H219,2)</f>
        <v>0</v>
      </c>
      <c r="K219" s="258" t="s">
        <v>133</v>
      </c>
      <c r="L219" s="263"/>
      <c r="M219" s="264" t="s">
        <v>19</v>
      </c>
      <c r="N219" s="265" t="s">
        <v>44</v>
      </c>
      <c r="O219" s="85"/>
      <c r="P219" s="214">
        <f>O219*H219</f>
        <v>0</v>
      </c>
      <c r="Q219" s="214">
        <v>0.001</v>
      </c>
      <c r="R219" s="214">
        <f>Q219*H219</f>
        <v>0.00726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194</v>
      </c>
      <c r="AT219" s="216" t="s">
        <v>315</v>
      </c>
      <c r="AU219" s="216" t="s">
        <v>83</v>
      </c>
      <c r="AY219" s="18" t="s">
        <v>127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81</v>
      </c>
      <c r="BK219" s="217">
        <f>ROUND(I219*H219,2)</f>
        <v>0</v>
      </c>
      <c r="BL219" s="18" t="s">
        <v>134</v>
      </c>
      <c r="BM219" s="216" t="s">
        <v>889</v>
      </c>
    </row>
    <row r="220" spans="1:51" s="14" customFormat="1" ht="12">
      <c r="A220" s="14"/>
      <c r="B220" s="234"/>
      <c r="C220" s="235"/>
      <c r="D220" s="225" t="s">
        <v>138</v>
      </c>
      <c r="E220" s="236" t="s">
        <v>19</v>
      </c>
      <c r="F220" s="237" t="s">
        <v>890</v>
      </c>
      <c r="G220" s="235"/>
      <c r="H220" s="238">
        <v>7.26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138</v>
      </c>
      <c r="AU220" s="244" t="s">
        <v>83</v>
      </c>
      <c r="AV220" s="14" t="s">
        <v>83</v>
      </c>
      <c r="AW220" s="14" t="s">
        <v>35</v>
      </c>
      <c r="AX220" s="14" t="s">
        <v>81</v>
      </c>
      <c r="AY220" s="244" t="s">
        <v>127</v>
      </c>
    </row>
    <row r="221" spans="1:65" s="2" customFormat="1" ht="24.15" customHeight="1">
      <c r="A221" s="39"/>
      <c r="B221" s="40"/>
      <c r="C221" s="205" t="s">
        <v>293</v>
      </c>
      <c r="D221" s="205" t="s">
        <v>129</v>
      </c>
      <c r="E221" s="206" t="s">
        <v>359</v>
      </c>
      <c r="F221" s="207" t="s">
        <v>360</v>
      </c>
      <c r="G221" s="208" t="s">
        <v>132</v>
      </c>
      <c r="H221" s="209">
        <v>86</v>
      </c>
      <c r="I221" s="210"/>
      <c r="J221" s="211">
        <f>ROUND(I221*H221,2)</f>
        <v>0</v>
      </c>
      <c r="K221" s="207" t="s">
        <v>133</v>
      </c>
      <c r="L221" s="45"/>
      <c r="M221" s="212" t="s">
        <v>19</v>
      </c>
      <c r="N221" s="213" t="s">
        <v>44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134</v>
      </c>
      <c r="AT221" s="216" t="s">
        <v>129</v>
      </c>
      <c r="AU221" s="216" t="s">
        <v>83</v>
      </c>
      <c r="AY221" s="18" t="s">
        <v>127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81</v>
      </c>
      <c r="BK221" s="217">
        <f>ROUND(I221*H221,2)</f>
        <v>0</v>
      </c>
      <c r="BL221" s="18" t="s">
        <v>134</v>
      </c>
      <c r="BM221" s="216" t="s">
        <v>891</v>
      </c>
    </row>
    <row r="222" spans="1:47" s="2" customFormat="1" ht="12">
      <c r="A222" s="39"/>
      <c r="B222" s="40"/>
      <c r="C222" s="41"/>
      <c r="D222" s="218" t="s">
        <v>136</v>
      </c>
      <c r="E222" s="41"/>
      <c r="F222" s="219" t="s">
        <v>362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136</v>
      </c>
      <c r="AU222" s="18" t="s">
        <v>83</v>
      </c>
    </row>
    <row r="223" spans="1:51" s="13" customFormat="1" ht="12">
      <c r="A223" s="13"/>
      <c r="B223" s="223"/>
      <c r="C223" s="224"/>
      <c r="D223" s="225" t="s">
        <v>138</v>
      </c>
      <c r="E223" s="226" t="s">
        <v>19</v>
      </c>
      <c r="F223" s="227" t="s">
        <v>312</v>
      </c>
      <c r="G223" s="224"/>
      <c r="H223" s="226" t="s">
        <v>19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138</v>
      </c>
      <c r="AU223" s="233" t="s">
        <v>83</v>
      </c>
      <c r="AV223" s="13" t="s">
        <v>81</v>
      </c>
      <c r="AW223" s="13" t="s">
        <v>35</v>
      </c>
      <c r="AX223" s="13" t="s">
        <v>73</v>
      </c>
      <c r="AY223" s="233" t="s">
        <v>127</v>
      </c>
    </row>
    <row r="224" spans="1:51" s="13" customFormat="1" ht="12">
      <c r="A224" s="13"/>
      <c r="B224" s="223"/>
      <c r="C224" s="224"/>
      <c r="D224" s="225" t="s">
        <v>138</v>
      </c>
      <c r="E224" s="226" t="s">
        <v>19</v>
      </c>
      <c r="F224" s="227" t="s">
        <v>232</v>
      </c>
      <c r="G224" s="224"/>
      <c r="H224" s="226" t="s">
        <v>19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138</v>
      </c>
      <c r="AU224" s="233" t="s">
        <v>83</v>
      </c>
      <c r="AV224" s="13" t="s">
        <v>81</v>
      </c>
      <c r="AW224" s="13" t="s">
        <v>35</v>
      </c>
      <c r="AX224" s="13" t="s">
        <v>73</v>
      </c>
      <c r="AY224" s="233" t="s">
        <v>127</v>
      </c>
    </row>
    <row r="225" spans="1:51" s="14" customFormat="1" ht="12">
      <c r="A225" s="14"/>
      <c r="B225" s="234"/>
      <c r="C225" s="235"/>
      <c r="D225" s="225" t="s">
        <v>138</v>
      </c>
      <c r="E225" s="236" t="s">
        <v>19</v>
      </c>
      <c r="F225" s="237" t="s">
        <v>695</v>
      </c>
      <c r="G225" s="235"/>
      <c r="H225" s="238">
        <v>86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138</v>
      </c>
      <c r="AU225" s="244" t="s">
        <v>83</v>
      </c>
      <c r="AV225" s="14" t="s">
        <v>83</v>
      </c>
      <c r="AW225" s="14" t="s">
        <v>35</v>
      </c>
      <c r="AX225" s="14" t="s">
        <v>81</v>
      </c>
      <c r="AY225" s="244" t="s">
        <v>127</v>
      </c>
    </row>
    <row r="226" spans="1:65" s="2" customFormat="1" ht="24.15" customHeight="1">
      <c r="A226" s="39"/>
      <c r="B226" s="40"/>
      <c r="C226" s="205" t="s">
        <v>7</v>
      </c>
      <c r="D226" s="205" t="s">
        <v>129</v>
      </c>
      <c r="E226" s="206" t="s">
        <v>365</v>
      </c>
      <c r="F226" s="207" t="s">
        <v>366</v>
      </c>
      <c r="G226" s="208" t="s">
        <v>132</v>
      </c>
      <c r="H226" s="209">
        <v>156</v>
      </c>
      <c r="I226" s="210"/>
      <c r="J226" s="211">
        <f>ROUND(I226*H226,2)</f>
        <v>0</v>
      </c>
      <c r="K226" s="207" t="s">
        <v>133</v>
      </c>
      <c r="L226" s="45"/>
      <c r="M226" s="212" t="s">
        <v>19</v>
      </c>
      <c r="N226" s="213" t="s">
        <v>44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134</v>
      </c>
      <c r="AT226" s="216" t="s">
        <v>129</v>
      </c>
      <c r="AU226" s="216" t="s">
        <v>83</v>
      </c>
      <c r="AY226" s="18" t="s">
        <v>127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81</v>
      </c>
      <c r="BK226" s="217">
        <f>ROUND(I226*H226,2)</f>
        <v>0</v>
      </c>
      <c r="BL226" s="18" t="s">
        <v>134</v>
      </c>
      <c r="BM226" s="216" t="s">
        <v>892</v>
      </c>
    </row>
    <row r="227" spans="1:47" s="2" customFormat="1" ht="12">
      <c r="A227" s="39"/>
      <c r="B227" s="40"/>
      <c r="C227" s="41"/>
      <c r="D227" s="218" t="s">
        <v>136</v>
      </c>
      <c r="E227" s="41"/>
      <c r="F227" s="219" t="s">
        <v>368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136</v>
      </c>
      <c r="AU227" s="18" t="s">
        <v>83</v>
      </c>
    </row>
    <row r="228" spans="1:51" s="13" customFormat="1" ht="12">
      <c r="A228" s="13"/>
      <c r="B228" s="223"/>
      <c r="C228" s="224"/>
      <c r="D228" s="225" t="s">
        <v>138</v>
      </c>
      <c r="E228" s="226" t="s">
        <v>19</v>
      </c>
      <c r="F228" s="227" t="s">
        <v>312</v>
      </c>
      <c r="G228" s="224"/>
      <c r="H228" s="226" t="s">
        <v>19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138</v>
      </c>
      <c r="AU228" s="233" t="s">
        <v>83</v>
      </c>
      <c r="AV228" s="13" t="s">
        <v>81</v>
      </c>
      <c r="AW228" s="13" t="s">
        <v>35</v>
      </c>
      <c r="AX228" s="13" t="s">
        <v>73</v>
      </c>
      <c r="AY228" s="233" t="s">
        <v>127</v>
      </c>
    </row>
    <row r="229" spans="1:51" s="13" customFormat="1" ht="12">
      <c r="A229" s="13"/>
      <c r="B229" s="223"/>
      <c r="C229" s="224"/>
      <c r="D229" s="225" t="s">
        <v>138</v>
      </c>
      <c r="E229" s="226" t="s">
        <v>19</v>
      </c>
      <c r="F229" s="227" t="s">
        <v>232</v>
      </c>
      <c r="G229" s="224"/>
      <c r="H229" s="226" t="s">
        <v>19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138</v>
      </c>
      <c r="AU229" s="233" t="s">
        <v>83</v>
      </c>
      <c r="AV229" s="13" t="s">
        <v>81</v>
      </c>
      <c r="AW229" s="13" t="s">
        <v>35</v>
      </c>
      <c r="AX229" s="13" t="s">
        <v>73</v>
      </c>
      <c r="AY229" s="233" t="s">
        <v>127</v>
      </c>
    </row>
    <row r="230" spans="1:51" s="14" customFormat="1" ht="12">
      <c r="A230" s="14"/>
      <c r="B230" s="234"/>
      <c r="C230" s="235"/>
      <c r="D230" s="225" t="s">
        <v>138</v>
      </c>
      <c r="E230" s="236" t="s">
        <v>19</v>
      </c>
      <c r="F230" s="237" t="s">
        <v>893</v>
      </c>
      <c r="G230" s="235"/>
      <c r="H230" s="238">
        <v>156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138</v>
      </c>
      <c r="AU230" s="244" t="s">
        <v>83</v>
      </c>
      <c r="AV230" s="14" t="s">
        <v>83</v>
      </c>
      <c r="AW230" s="14" t="s">
        <v>35</v>
      </c>
      <c r="AX230" s="14" t="s">
        <v>81</v>
      </c>
      <c r="AY230" s="244" t="s">
        <v>127</v>
      </c>
    </row>
    <row r="231" spans="1:65" s="2" customFormat="1" ht="16.5" customHeight="1">
      <c r="A231" s="39"/>
      <c r="B231" s="40"/>
      <c r="C231" s="205" t="s">
        <v>307</v>
      </c>
      <c r="D231" s="205" t="s">
        <v>129</v>
      </c>
      <c r="E231" s="206" t="s">
        <v>371</v>
      </c>
      <c r="F231" s="207" t="s">
        <v>372</v>
      </c>
      <c r="G231" s="208" t="s">
        <v>132</v>
      </c>
      <c r="H231" s="209">
        <v>242</v>
      </c>
      <c r="I231" s="210"/>
      <c r="J231" s="211">
        <f>ROUND(I231*H231,2)</f>
        <v>0</v>
      </c>
      <c r="K231" s="207" t="s">
        <v>133</v>
      </c>
      <c r="L231" s="45"/>
      <c r="M231" s="212" t="s">
        <v>19</v>
      </c>
      <c r="N231" s="213" t="s">
        <v>44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134</v>
      </c>
      <c r="AT231" s="216" t="s">
        <v>129</v>
      </c>
      <c r="AU231" s="216" t="s">
        <v>83</v>
      </c>
      <c r="AY231" s="18" t="s">
        <v>127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81</v>
      </c>
      <c r="BK231" s="217">
        <f>ROUND(I231*H231,2)</f>
        <v>0</v>
      </c>
      <c r="BL231" s="18" t="s">
        <v>134</v>
      </c>
      <c r="BM231" s="216" t="s">
        <v>894</v>
      </c>
    </row>
    <row r="232" spans="1:47" s="2" customFormat="1" ht="12">
      <c r="A232" s="39"/>
      <c r="B232" s="40"/>
      <c r="C232" s="41"/>
      <c r="D232" s="218" t="s">
        <v>136</v>
      </c>
      <c r="E232" s="41"/>
      <c r="F232" s="219" t="s">
        <v>374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136</v>
      </c>
      <c r="AU232" s="18" t="s">
        <v>83</v>
      </c>
    </row>
    <row r="233" spans="1:51" s="13" customFormat="1" ht="12">
      <c r="A233" s="13"/>
      <c r="B233" s="223"/>
      <c r="C233" s="224"/>
      <c r="D233" s="225" t="s">
        <v>138</v>
      </c>
      <c r="E233" s="226" t="s">
        <v>19</v>
      </c>
      <c r="F233" s="227" t="s">
        <v>312</v>
      </c>
      <c r="G233" s="224"/>
      <c r="H233" s="226" t="s">
        <v>19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138</v>
      </c>
      <c r="AU233" s="233" t="s">
        <v>83</v>
      </c>
      <c r="AV233" s="13" t="s">
        <v>81</v>
      </c>
      <c r="AW233" s="13" t="s">
        <v>35</v>
      </c>
      <c r="AX233" s="13" t="s">
        <v>73</v>
      </c>
      <c r="AY233" s="233" t="s">
        <v>127</v>
      </c>
    </row>
    <row r="234" spans="1:51" s="13" customFormat="1" ht="12">
      <c r="A234" s="13"/>
      <c r="B234" s="223"/>
      <c r="C234" s="224"/>
      <c r="D234" s="225" t="s">
        <v>138</v>
      </c>
      <c r="E234" s="226" t="s">
        <v>19</v>
      </c>
      <c r="F234" s="227" t="s">
        <v>141</v>
      </c>
      <c r="G234" s="224"/>
      <c r="H234" s="226" t="s">
        <v>19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138</v>
      </c>
      <c r="AU234" s="233" t="s">
        <v>83</v>
      </c>
      <c r="AV234" s="13" t="s">
        <v>81</v>
      </c>
      <c r="AW234" s="13" t="s">
        <v>35</v>
      </c>
      <c r="AX234" s="13" t="s">
        <v>73</v>
      </c>
      <c r="AY234" s="233" t="s">
        <v>127</v>
      </c>
    </row>
    <row r="235" spans="1:51" s="14" customFormat="1" ht="12">
      <c r="A235" s="14"/>
      <c r="B235" s="234"/>
      <c r="C235" s="235"/>
      <c r="D235" s="225" t="s">
        <v>138</v>
      </c>
      <c r="E235" s="236" t="s">
        <v>19</v>
      </c>
      <c r="F235" s="237" t="s">
        <v>878</v>
      </c>
      <c r="G235" s="235"/>
      <c r="H235" s="238">
        <v>242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138</v>
      </c>
      <c r="AU235" s="244" t="s">
        <v>83</v>
      </c>
      <c r="AV235" s="14" t="s">
        <v>83</v>
      </c>
      <c r="AW235" s="14" t="s">
        <v>35</v>
      </c>
      <c r="AX235" s="14" t="s">
        <v>73</v>
      </c>
      <c r="AY235" s="244" t="s">
        <v>127</v>
      </c>
    </row>
    <row r="236" spans="1:51" s="15" customFormat="1" ht="12">
      <c r="A236" s="15"/>
      <c r="B236" s="245"/>
      <c r="C236" s="246"/>
      <c r="D236" s="225" t="s">
        <v>138</v>
      </c>
      <c r="E236" s="247" t="s">
        <v>19</v>
      </c>
      <c r="F236" s="248" t="s">
        <v>154</v>
      </c>
      <c r="G236" s="246"/>
      <c r="H236" s="249">
        <v>242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5" t="s">
        <v>138</v>
      </c>
      <c r="AU236" s="255" t="s">
        <v>83</v>
      </c>
      <c r="AV236" s="15" t="s">
        <v>134</v>
      </c>
      <c r="AW236" s="15" t="s">
        <v>35</v>
      </c>
      <c r="AX236" s="15" t="s">
        <v>81</v>
      </c>
      <c r="AY236" s="255" t="s">
        <v>127</v>
      </c>
    </row>
    <row r="237" spans="1:65" s="2" customFormat="1" ht="16.5" customHeight="1">
      <c r="A237" s="39"/>
      <c r="B237" s="40"/>
      <c r="C237" s="205" t="s">
        <v>314</v>
      </c>
      <c r="D237" s="205" t="s">
        <v>129</v>
      </c>
      <c r="E237" s="206" t="s">
        <v>376</v>
      </c>
      <c r="F237" s="207" t="s">
        <v>377</v>
      </c>
      <c r="G237" s="208" t="s">
        <v>132</v>
      </c>
      <c r="H237" s="209">
        <v>3263</v>
      </c>
      <c r="I237" s="210"/>
      <c r="J237" s="211">
        <f>ROUND(I237*H237,2)</f>
        <v>0</v>
      </c>
      <c r="K237" s="207" t="s">
        <v>133</v>
      </c>
      <c r="L237" s="45"/>
      <c r="M237" s="212" t="s">
        <v>19</v>
      </c>
      <c r="N237" s="213" t="s">
        <v>44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134</v>
      </c>
      <c r="AT237" s="216" t="s">
        <v>129</v>
      </c>
      <c r="AU237" s="216" t="s">
        <v>83</v>
      </c>
      <c r="AY237" s="18" t="s">
        <v>127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81</v>
      </c>
      <c r="BK237" s="217">
        <f>ROUND(I237*H237,2)</f>
        <v>0</v>
      </c>
      <c r="BL237" s="18" t="s">
        <v>134</v>
      </c>
      <c r="BM237" s="216" t="s">
        <v>895</v>
      </c>
    </row>
    <row r="238" spans="1:47" s="2" customFormat="1" ht="12">
      <c r="A238" s="39"/>
      <c r="B238" s="40"/>
      <c r="C238" s="41"/>
      <c r="D238" s="218" t="s">
        <v>136</v>
      </c>
      <c r="E238" s="41"/>
      <c r="F238" s="219" t="s">
        <v>379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136</v>
      </c>
      <c r="AU238" s="18" t="s">
        <v>83</v>
      </c>
    </row>
    <row r="239" spans="1:51" s="13" customFormat="1" ht="12">
      <c r="A239" s="13"/>
      <c r="B239" s="223"/>
      <c r="C239" s="224"/>
      <c r="D239" s="225" t="s">
        <v>138</v>
      </c>
      <c r="E239" s="226" t="s">
        <v>19</v>
      </c>
      <c r="F239" s="227" t="s">
        <v>312</v>
      </c>
      <c r="G239" s="224"/>
      <c r="H239" s="226" t="s">
        <v>19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138</v>
      </c>
      <c r="AU239" s="233" t="s">
        <v>83</v>
      </c>
      <c r="AV239" s="13" t="s">
        <v>81</v>
      </c>
      <c r="AW239" s="13" t="s">
        <v>35</v>
      </c>
      <c r="AX239" s="13" t="s">
        <v>73</v>
      </c>
      <c r="AY239" s="233" t="s">
        <v>127</v>
      </c>
    </row>
    <row r="240" spans="1:51" s="13" customFormat="1" ht="12">
      <c r="A240" s="13"/>
      <c r="B240" s="223"/>
      <c r="C240" s="224"/>
      <c r="D240" s="225" t="s">
        <v>138</v>
      </c>
      <c r="E240" s="226" t="s">
        <v>19</v>
      </c>
      <c r="F240" s="227" t="s">
        <v>347</v>
      </c>
      <c r="G240" s="224"/>
      <c r="H240" s="226" t="s">
        <v>19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138</v>
      </c>
      <c r="AU240" s="233" t="s">
        <v>83</v>
      </c>
      <c r="AV240" s="13" t="s">
        <v>81</v>
      </c>
      <c r="AW240" s="13" t="s">
        <v>35</v>
      </c>
      <c r="AX240" s="13" t="s">
        <v>73</v>
      </c>
      <c r="AY240" s="233" t="s">
        <v>127</v>
      </c>
    </row>
    <row r="241" spans="1:51" s="13" customFormat="1" ht="12">
      <c r="A241" s="13"/>
      <c r="B241" s="223"/>
      <c r="C241" s="224"/>
      <c r="D241" s="225" t="s">
        <v>138</v>
      </c>
      <c r="E241" s="226" t="s">
        <v>19</v>
      </c>
      <c r="F241" s="227" t="s">
        <v>150</v>
      </c>
      <c r="G241" s="224"/>
      <c r="H241" s="226" t="s">
        <v>19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138</v>
      </c>
      <c r="AU241" s="233" t="s">
        <v>83</v>
      </c>
      <c r="AV241" s="13" t="s">
        <v>81</v>
      </c>
      <c r="AW241" s="13" t="s">
        <v>35</v>
      </c>
      <c r="AX241" s="13" t="s">
        <v>73</v>
      </c>
      <c r="AY241" s="233" t="s">
        <v>127</v>
      </c>
    </row>
    <row r="242" spans="1:51" s="14" customFormat="1" ht="12">
      <c r="A242" s="14"/>
      <c r="B242" s="234"/>
      <c r="C242" s="235"/>
      <c r="D242" s="225" t="s">
        <v>138</v>
      </c>
      <c r="E242" s="236" t="s">
        <v>19</v>
      </c>
      <c r="F242" s="237" t="s">
        <v>833</v>
      </c>
      <c r="G242" s="235"/>
      <c r="H242" s="238">
        <v>3263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138</v>
      </c>
      <c r="AU242" s="244" t="s">
        <v>83</v>
      </c>
      <c r="AV242" s="14" t="s">
        <v>83</v>
      </c>
      <c r="AW242" s="14" t="s">
        <v>35</v>
      </c>
      <c r="AX242" s="14" t="s">
        <v>81</v>
      </c>
      <c r="AY242" s="244" t="s">
        <v>127</v>
      </c>
    </row>
    <row r="243" spans="1:65" s="2" customFormat="1" ht="21.75" customHeight="1">
      <c r="A243" s="39"/>
      <c r="B243" s="40"/>
      <c r="C243" s="205" t="s">
        <v>321</v>
      </c>
      <c r="D243" s="205" t="s">
        <v>129</v>
      </c>
      <c r="E243" s="206" t="s">
        <v>381</v>
      </c>
      <c r="F243" s="207" t="s">
        <v>382</v>
      </c>
      <c r="G243" s="208" t="s">
        <v>383</v>
      </c>
      <c r="H243" s="209">
        <v>0.326</v>
      </c>
      <c r="I243" s="210"/>
      <c r="J243" s="211">
        <f>ROUND(I243*H243,2)</f>
        <v>0</v>
      </c>
      <c r="K243" s="207" t="s">
        <v>133</v>
      </c>
      <c r="L243" s="45"/>
      <c r="M243" s="212" t="s">
        <v>19</v>
      </c>
      <c r="N243" s="213" t="s">
        <v>44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134</v>
      </c>
      <c r="AT243" s="216" t="s">
        <v>129</v>
      </c>
      <c r="AU243" s="216" t="s">
        <v>83</v>
      </c>
      <c r="AY243" s="18" t="s">
        <v>127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81</v>
      </c>
      <c r="BK243" s="217">
        <f>ROUND(I243*H243,2)</f>
        <v>0</v>
      </c>
      <c r="BL243" s="18" t="s">
        <v>134</v>
      </c>
      <c r="BM243" s="216" t="s">
        <v>896</v>
      </c>
    </row>
    <row r="244" spans="1:47" s="2" customFormat="1" ht="12">
      <c r="A244" s="39"/>
      <c r="B244" s="40"/>
      <c r="C244" s="41"/>
      <c r="D244" s="218" t="s">
        <v>136</v>
      </c>
      <c r="E244" s="41"/>
      <c r="F244" s="219" t="s">
        <v>385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136</v>
      </c>
      <c r="AU244" s="18" t="s">
        <v>83</v>
      </c>
    </row>
    <row r="245" spans="1:51" s="13" customFormat="1" ht="12">
      <c r="A245" s="13"/>
      <c r="B245" s="223"/>
      <c r="C245" s="224"/>
      <c r="D245" s="225" t="s">
        <v>138</v>
      </c>
      <c r="E245" s="226" t="s">
        <v>19</v>
      </c>
      <c r="F245" s="227" t="s">
        <v>312</v>
      </c>
      <c r="G245" s="224"/>
      <c r="H245" s="226" t="s">
        <v>19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138</v>
      </c>
      <c r="AU245" s="233" t="s">
        <v>83</v>
      </c>
      <c r="AV245" s="13" t="s">
        <v>81</v>
      </c>
      <c r="AW245" s="13" t="s">
        <v>35</v>
      </c>
      <c r="AX245" s="13" t="s">
        <v>73</v>
      </c>
      <c r="AY245" s="233" t="s">
        <v>127</v>
      </c>
    </row>
    <row r="246" spans="1:51" s="13" customFormat="1" ht="12">
      <c r="A246" s="13"/>
      <c r="B246" s="223"/>
      <c r="C246" s="224"/>
      <c r="D246" s="225" t="s">
        <v>138</v>
      </c>
      <c r="E246" s="226" t="s">
        <v>19</v>
      </c>
      <c r="F246" s="227" t="s">
        <v>347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138</v>
      </c>
      <c r="AU246" s="233" t="s">
        <v>83</v>
      </c>
      <c r="AV246" s="13" t="s">
        <v>81</v>
      </c>
      <c r="AW246" s="13" t="s">
        <v>35</v>
      </c>
      <c r="AX246" s="13" t="s">
        <v>73</v>
      </c>
      <c r="AY246" s="233" t="s">
        <v>127</v>
      </c>
    </row>
    <row r="247" spans="1:51" s="13" customFormat="1" ht="12">
      <c r="A247" s="13"/>
      <c r="B247" s="223"/>
      <c r="C247" s="224"/>
      <c r="D247" s="225" t="s">
        <v>138</v>
      </c>
      <c r="E247" s="226" t="s">
        <v>19</v>
      </c>
      <c r="F247" s="227" t="s">
        <v>150</v>
      </c>
      <c r="G247" s="224"/>
      <c r="H247" s="226" t="s">
        <v>19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138</v>
      </c>
      <c r="AU247" s="233" t="s">
        <v>83</v>
      </c>
      <c r="AV247" s="13" t="s">
        <v>81</v>
      </c>
      <c r="AW247" s="13" t="s">
        <v>35</v>
      </c>
      <c r="AX247" s="13" t="s">
        <v>73</v>
      </c>
      <c r="AY247" s="233" t="s">
        <v>127</v>
      </c>
    </row>
    <row r="248" spans="1:51" s="14" customFormat="1" ht="12">
      <c r="A248" s="14"/>
      <c r="B248" s="234"/>
      <c r="C248" s="235"/>
      <c r="D248" s="225" t="s">
        <v>138</v>
      </c>
      <c r="E248" s="236" t="s">
        <v>19</v>
      </c>
      <c r="F248" s="237" t="s">
        <v>897</v>
      </c>
      <c r="G248" s="235"/>
      <c r="H248" s="238">
        <v>0.326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138</v>
      </c>
      <c r="AU248" s="244" t="s">
        <v>83</v>
      </c>
      <c r="AV248" s="14" t="s">
        <v>83</v>
      </c>
      <c r="AW248" s="14" t="s">
        <v>35</v>
      </c>
      <c r="AX248" s="14" t="s">
        <v>81</v>
      </c>
      <c r="AY248" s="244" t="s">
        <v>127</v>
      </c>
    </row>
    <row r="249" spans="1:65" s="2" customFormat="1" ht="24.15" customHeight="1">
      <c r="A249" s="39"/>
      <c r="B249" s="40"/>
      <c r="C249" s="205" t="s">
        <v>327</v>
      </c>
      <c r="D249" s="205" t="s">
        <v>129</v>
      </c>
      <c r="E249" s="206" t="s">
        <v>388</v>
      </c>
      <c r="F249" s="207" t="s">
        <v>389</v>
      </c>
      <c r="G249" s="208" t="s">
        <v>132</v>
      </c>
      <c r="H249" s="209">
        <v>4655</v>
      </c>
      <c r="I249" s="210"/>
      <c r="J249" s="211">
        <f>ROUND(I249*H249,2)</f>
        <v>0</v>
      </c>
      <c r="K249" s="207" t="s">
        <v>133</v>
      </c>
      <c r="L249" s="45"/>
      <c r="M249" s="212" t="s">
        <v>19</v>
      </c>
      <c r="N249" s="213" t="s">
        <v>44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134</v>
      </c>
      <c r="AT249" s="216" t="s">
        <v>129</v>
      </c>
      <c r="AU249" s="216" t="s">
        <v>83</v>
      </c>
      <c r="AY249" s="18" t="s">
        <v>127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81</v>
      </c>
      <c r="BK249" s="217">
        <f>ROUND(I249*H249,2)</f>
        <v>0</v>
      </c>
      <c r="BL249" s="18" t="s">
        <v>134</v>
      </c>
      <c r="BM249" s="216" t="s">
        <v>898</v>
      </c>
    </row>
    <row r="250" spans="1:47" s="2" customFormat="1" ht="12">
      <c r="A250" s="39"/>
      <c r="B250" s="40"/>
      <c r="C250" s="41"/>
      <c r="D250" s="218" t="s">
        <v>136</v>
      </c>
      <c r="E250" s="41"/>
      <c r="F250" s="219" t="s">
        <v>391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136</v>
      </c>
      <c r="AU250" s="18" t="s">
        <v>83</v>
      </c>
    </row>
    <row r="251" spans="1:51" s="13" customFormat="1" ht="12">
      <c r="A251" s="13"/>
      <c r="B251" s="223"/>
      <c r="C251" s="224"/>
      <c r="D251" s="225" t="s">
        <v>138</v>
      </c>
      <c r="E251" s="226" t="s">
        <v>19</v>
      </c>
      <c r="F251" s="227" t="s">
        <v>312</v>
      </c>
      <c r="G251" s="224"/>
      <c r="H251" s="226" t="s">
        <v>19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3" t="s">
        <v>138</v>
      </c>
      <c r="AU251" s="233" t="s">
        <v>83</v>
      </c>
      <c r="AV251" s="13" t="s">
        <v>81</v>
      </c>
      <c r="AW251" s="13" t="s">
        <v>35</v>
      </c>
      <c r="AX251" s="13" t="s">
        <v>73</v>
      </c>
      <c r="AY251" s="233" t="s">
        <v>127</v>
      </c>
    </row>
    <row r="252" spans="1:51" s="13" customFormat="1" ht="12">
      <c r="A252" s="13"/>
      <c r="B252" s="223"/>
      <c r="C252" s="224"/>
      <c r="D252" s="225" t="s">
        <v>138</v>
      </c>
      <c r="E252" s="226" t="s">
        <v>19</v>
      </c>
      <c r="F252" s="227" t="s">
        <v>392</v>
      </c>
      <c r="G252" s="224"/>
      <c r="H252" s="226" t="s">
        <v>19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138</v>
      </c>
      <c r="AU252" s="233" t="s">
        <v>83</v>
      </c>
      <c r="AV252" s="13" t="s">
        <v>81</v>
      </c>
      <c r="AW252" s="13" t="s">
        <v>35</v>
      </c>
      <c r="AX252" s="13" t="s">
        <v>73</v>
      </c>
      <c r="AY252" s="233" t="s">
        <v>127</v>
      </c>
    </row>
    <row r="253" spans="1:51" s="14" customFormat="1" ht="12">
      <c r="A253" s="14"/>
      <c r="B253" s="234"/>
      <c r="C253" s="235"/>
      <c r="D253" s="225" t="s">
        <v>138</v>
      </c>
      <c r="E253" s="236" t="s">
        <v>19</v>
      </c>
      <c r="F253" s="237" t="s">
        <v>832</v>
      </c>
      <c r="G253" s="235"/>
      <c r="H253" s="238">
        <v>4655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138</v>
      </c>
      <c r="AU253" s="244" t="s">
        <v>83</v>
      </c>
      <c r="AV253" s="14" t="s">
        <v>83</v>
      </c>
      <c r="AW253" s="14" t="s">
        <v>35</v>
      </c>
      <c r="AX253" s="14" t="s">
        <v>81</v>
      </c>
      <c r="AY253" s="244" t="s">
        <v>127</v>
      </c>
    </row>
    <row r="254" spans="1:65" s="2" customFormat="1" ht="16.5" customHeight="1">
      <c r="A254" s="39"/>
      <c r="B254" s="40"/>
      <c r="C254" s="256" t="s">
        <v>335</v>
      </c>
      <c r="D254" s="256" t="s">
        <v>315</v>
      </c>
      <c r="E254" s="257" t="s">
        <v>394</v>
      </c>
      <c r="F254" s="258" t="s">
        <v>395</v>
      </c>
      <c r="G254" s="259" t="s">
        <v>396</v>
      </c>
      <c r="H254" s="260">
        <v>3</v>
      </c>
      <c r="I254" s="261"/>
      <c r="J254" s="262">
        <f>ROUND(I254*H254,2)</f>
        <v>0</v>
      </c>
      <c r="K254" s="258" t="s">
        <v>133</v>
      </c>
      <c r="L254" s="263"/>
      <c r="M254" s="264" t="s">
        <v>19</v>
      </c>
      <c r="N254" s="265" t="s">
        <v>44</v>
      </c>
      <c r="O254" s="85"/>
      <c r="P254" s="214">
        <f>O254*H254</f>
        <v>0</v>
      </c>
      <c r="Q254" s="214">
        <v>0.001</v>
      </c>
      <c r="R254" s="214">
        <f>Q254*H254</f>
        <v>0.003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194</v>
      </c>
      <c r="AT254" s="216" t="s">
        <v>315</v>
      </c>
      <c r="AU254" s="216" t="s">
        <v>83</v>
      </c>
      <c r="AY254" s="18" t="s">
        <v>127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81</v>
      </c>
      <c r="BK254" s="217">
        <f>ROUND(I254*H254,2)</f>
        <v>0</v>
      </c>
      <c r="BL254" s="18" t="s">
        <v>134</v>
      </c>
      <c r="BM254" s="216" t="s">
        <v>899</v>
      </c>
    </row>
    <row r="255" spans="1:51" s="13" customFormat="1" ht="12">
      <c r="A255" s="13"/>
      <c r="B255" s="223"/>
      <c r="C255" s="224"/>
      <c r="D255" s="225" t="s">
        <v>138</v>
      </c>
      <c r="E255" s="226" t="s">
        <v>19</v>
      </c>
      <c r="F255" s="227" t="s">
        <v>312</v>
      </c>
      <c r="G255" s="224"/>
      <c r="H255" s="226" t="s">
        <v>19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138</v>
      </c>
      <c r="AU255" s="233" t="s">
        <v>83</v>
      </c>
      <c r="AV255" s="13" t="s">
        <v>81</v>
      </c>
      <c r="AW255" s="13" t="s">
        <v>35</v>
      </c>
      <c r="AX255" s="13" t="s">
        <v>73</v>
      </c>
      <c r="AY255" s="233" t="s">
        <v>127</v>
      </c>
    </row>
    <row r="256" spans="1:51" s="14" customFormat="1" ht="12">
      <c r="A256" s="14"/>
      <c r="B256" s="234"/>
      <c r="C256" s="235"/>
      <c r="D256" s="225" t="s">
        <v>138</v>
      </c>
      <c r="E256" s="236" t="s">
        <v>19</v>
      </c>
      <c r="F256" s="237" t="s">
        <v>900</v>
      </c>
      <c r="G256" s="235"/>
      <c r="H256" s="238">
        <v>2.328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138</v>
      </c>
      <c r="AU256" s="244" t="s">
        <v>83</v>
      </c>
      <c r="AV256" s="14" t="s">
        <v>83</v>
      </c>
      <c r="AW256" s="14" t="s">
        <v>35</v>
      </c>
      <c r="AX256" s="14" t="s">
        <v>73</v>
      </c>
      <c r="AY256" s="244" t="s">
        <v>127</v>
      </c>
    </row>
    <row r="257" spans="1:51" s="13" customFormat="1" ht="12">
      <c r="A257" s="13"/>
      <c r="B257" s="223"/>
      <c r="C257" s="224"/>
      <c r="D257" s="225" t="s">
        <v>138</v>
      </c>
      <c r="E257" s="226" t="s">
        <v>19</v>
      </c>
      <c r="F257" s="227" t="s">
        <v>399</v>
      </c>
      <c r="G257" s="224"/>
      <c r="H257" s="226" t="s">
        <v>19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138</v>
      </c>
      <c r="AU257" s="233" t="s">
        <v>83</v>
      </c>
      <c r="AV257" s="13" t="s">
        <v>81</v>
      </c>
      <c r="AW257" s="13" t="s">
        <v>35</v>
      </c>
      <c r="AX257" s="13" t="s">
        <v>73</v>
      </c>
      <c r="AY257" s="233" t="s">
        <v>127</v>
      </c>
    </row>
    <row r="258" spans="1:51" s="14" customFormat="1" ht="12">
      <c r="A258" s="14"/>
      <c r="B258" s="234"/>
      <c r="C258" s="235"/>
      <c r="D258" s="225" t="s">
        <v>138</v>
      </c>
      <c r="E258" s="236" t="s">
        <v>19</v>
      </c>
      <c r="F258" s="237" t="s">
        <v>901</v>
      </c>
      <c r="G258" s="235"/>
      <c r="H258" s="238">
        <v>0.672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138</v>
      </c>
      <c r="AU258" s="244" t="s">
        <v>83</v>
      </c>
      <c r="AV258" s="14" t="s">
        <v>83</v>
      </c>
      <c r="AW258" s="14" t="s">
        <v>35</v>
      </c>
      <c r="AX258" s="14" t="s">
        <v>73</v>
      </c>
      <c r="AY258" s="244" t="s">
        <v>127</v>
      </c>
    </row>
    <row r="259" spans="1:51" s="15" customFormat="1" ht="12">
      <c r="A259" s="15"/>
      <c r="B259" s="245"/>
      <c r="C259" s="246"/>
      <c r="D259" s="225" t="s">
        <v>138</v>
      </c>
      <c r="E259" s="247" t="s">
        <v>19</v>
      </c>
      <c r="F259" s="248" t="s">
        <v>154</v>
      </c>
      <c r="G259" s="246"/>
      <c r="H259" s="249">
        <v>3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5" t="s">
        <v>138</v>
      </c>
      <c r="AU259" s="255" t="s">
        <v>83</v>
      </c>
      <c r="AV259" s="15" t="s">
        <v>134</v>
      </c>
      <c r="AW259" s="15" t="s">
        <v>35</v>
      </c>
      <c r="AX259" s="15" t="s">
        <v>81</v>
      </c>
      <c r="AY259" s="255" t="s">
        <v>127</v>
      </c>
    </row>
    <row r="260" spans="1:63" s="12" customFormat="1" ht="22.8" customHeight="1">
      <c r="A260" s="12"/>
      <c r="B260" s="189"/>
      <c r="C260" s="190"/>
      <c r="D260" s="191" t="s">
        <v>72</v>
      </c>
      <c r="E260" s="203" t="s">
        <v>83</v>
      </c>
      <c r="F260" s="203" t="s">
        <v>401</v>
      </c>
      <c r="G260" s="190"/>
      <c r="H260" s="190"/>
      <c r="I260" s="193"/>
      <c r="J260" s="204">
        <f>BK260</f>
        <v>0</v>
      </c>
      <c r="K260" s="190"/>
      <c r="L260" s="195"/>
      <c r="M260" s="196"/>
      <c r="N260" s="197"/>
      <c r="O260" s="197"/>
      <c r="P260" s="198">
        <f>SUM(P261:P281)</f>
        <v>0</v>
      </c>
      <c r="Q260" s="197"/>
      <c r="R260" s="198">
        <f>SUM(R261:R281)</f>
        <v>349.99901019999993</v>
      </c>
      <c r="S260" s="197"/>
      <c r="T260" s="199">
        <f>SUM(T261:T281)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0" t="s">
        <v>81</v>
      </c>
      <c r="AT260" s="201" t="s">
        <v>72</v>
      </c>
      <c r="AU260" s="201" t="s">
        <v>81</v>
      </c>
      <c r="AY260" s="200" t="s">
        <v>127</v>
      </c>
      <c r="BK260" s="202">
        <f>SUM(BK261:BK281)</f>
        <v>0</v>
      </c>
    </row>
    <row r="261" spans="1:65" s="2" customFormat="1" ht="16.5" customHeight="1">
      <c r="A261" s="39"/>
      <c r="B261" s="40"/>
      <c r="C261" s="205" t="s">
        <v>342</v>
      </c>
      <c r="D261" s="205" t="s">
        <v>129</v>
      </c>
      <c r="E261" s="206" t="s">
        <v>403</v>
      </c>
      <c r="F261" s="207" t="s">
        <v>404</v>
      </c>
      <c r="G261" s="208" t="s">
        <v>172</v>
      </c>
      <c r="H261" s="209">
        <v>621</v>
      </c>
      <c r="I261" s="210"/>
      <c r="J261" s="211">
        <f>ROUND(I261*H261,2)</f>
        <v>0</v>
      </c>
      <c r="K261" s="207" t="s">
        <v>133</v>
      </c>
      <c r="L261" s="45"/>
      <c r="M261" s="212" t="s">
        <v>19</v>
      </c>
      <c r="N261" s="213" t="s">
        <v>44</v>
      </c>
      <c r="O261" s="85"/>
      <c r="P261" s="214">
        <f>O261*H261</f>
        <v>0</v>
      </c>
      <c r="Q261" s="214">
        <v>0.00049</v>
      </c>
      <c r="R261" s="214">
        <f>Q261*H261</f>
        <v>0.30429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134</v>
      </c>
      <c r="AT261" s="216" t="s">
        <v>129</v>
      </c>
      <c r="AU261" s="216" t="s">
        <v>83</v>
      </c>
      <c r="AY261" s="18" t="s">
        <v>127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81</v>
      </c>
      <c r="BK261" s="217">
        <f>ROUND(I261*H261,2)</f>
        <v>0</v>
      </c>
      <c r="BL261" s="18" t="s">
        <v>134</v>
      </c>
      <c r="BM261" s="216" t="s">
        <v>902</v>
      </c>
    </row>
    <row r="262" spans="1:47" s="2" customFormat="1" ht="12">
      <c r="A262" s="39"/>
      <c r="B262" s="40"/>
      <c r="C262" s="41"/>
      <c r="D262" s="218" t="s">
        <v>136</v>
      </c>
      <c r="E262" s="41"/>
      <c r="F262" s="219" t="s">
        <v>406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136</v>
      </c>
      <c r="AU262" s="18" t="s">
        <v>83</v>
      </c>
    </row>
    <row r="263" spans="1:51" s="13" customFormat="1" ht="12">
      <c r="A263" s="13"/>
      <c r="B263" s="223"/>
      <c r="C263" s="224"/>
      <c r="D263" s="225" t="s">
        <v>138</v>
      </c>
      <c r="E263" s="226" t="s">
        <v>19</v>
      </c>
      <c r="F263" s="227" t="s">
        <v>430</v>
      </c>
      <c r="G263" s="224"/>
      <c r="H263" s="226" t="s">
        <v>19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138</v>
      </c>
      <c r="AU263" s="233" t="s">
        <v>83</v>
      </c>
      <c r="AV263" s="13" t="s">
        <v>81</v>
      </c>
      <c r="AW263" s="13" t="s">
        <v>35</v>
      </c>
      <c r="AX263" s="13" t="s">
        <v>73</v>
      </c>
      <c r="AY263" s="233" t="s">
        <v>127</v>
      </c>
    </row>
    <row r="264" spans="1:51" s="13" customFormat="1" ht="12">
      <c r="A264" s="13"/>
      <c r="B264" s="223"/>
      <c r="C264" s="224"/>
      <c r="D264" s="225" t="s">
        <v>138</v>
      </c>
      <c r="E264" s="226" t="s">
        <v>19</v>
      </c>
      <c r="F264" s="227" t="s">
        <v>903</v>
      </c>
      <c r="G264" s="224"/>
      <c r="H264" s="226" t="s">
        <v>19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138</v>
      </c>
      <c r="AU264" s="233" t="s">
        <v>83</v>
      </c>
      <c r="AV264" s="13" t="s">
        <v>81</v>
      </c>
      <c r="AW264" s="13" t="s">
        <v>35</v>
      </c>
      <c r="AX264" s="13" t="s">
        <v>73</v>
      </c>
      <c r="AY264" s="233" t="s">
        <v>127</v>
      </c>
    </row>
    <row r="265" spans="1:51" s="14" customFormat="1" ht="12">
      <c r="A265" s="14"/>
      <c r="B265" s="234"/>
      <c r="C265" s="235"/>
      <c r="D265" s="225" t="s">
        <v>138</v>
      </c>
      <c r="E265" s="236" t="s">
        <v>19</v>
      </c>
      <c r="F265" s="237" t="s">
        <v>904</v>
      </c>
      <c r="G265" s="235"/>
      <c r="H265" s="238">
        <v>621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138</v>
      </c>
      <c r="AU265" s="244" t="s">
        <v>83</v>
      </c>
      <c r="AV265" s="14" t="s">
        <v>83</v>
      </c>
      <c r="AW265" s="14" t="s">
        <v>35</v>
      </c>
      <c r="AX265" s="14" t="s">
        <v>81</v>
      </c>
      <c r="AY265" s="244" t="s">
        <v>127</v>
      </c>
    </row>
    <row r="266" spans="1:65" s="2" customFormat="1" ht="24.15" customHeight="1">
      <c r="A266" s="39"/>
      <c r="B266" s="40"/>
      <c r="C266" s="205" t="s">
        <v>348</v>
      </c>
      <c r="D266" s="205" t="s">
        <v>129</v>
      </c>
      <c r="E266" s="206" t="s">
        <v>410</v>
      </c>
      <c r="F266" s="207" t="s">
        <v>411</v>
      </c>
      <c r="G266" s="208" t="s">
        <v>132</v>
      </c>
      <c r="H266" s="209">
        <v>132.74</v>
      </c>
      <c r="I266" s="210"/>
      <c r="J266" s="211">
        <f>ROUND(I266*H266,2)</f>
        <v>0</v>
      </c>
      <c r="K266" s="207" t="s">
        <v>133</v>
      </c>
      <c r="L266" s="45"/>
      <c r="M266" s="212" t="s">
        <v>19</v>
      </c>
      <c r="N266" s="213" t="s">
        <v>44</v>
      </c>
      <c r="O266" s="85"/>
      <c r="P266" s="214">
        <f>O266*H266</f>
        <v>0</v>
      </c>
      <c r="Q266" s="214">
        <v>0.0001</v>
      </c>
      <c r="R266" s="214">
        <f>Q266*H266</f>
        <v>0.013274000000000001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134</v>
      </c>
      <c r="AT266" s="216" t="s">
        <v>129</v>
      </c>
      <c r="AU266" s="216" t="s">
        <v>83</v>
      </c>
      <c r="AY266" s="18" t="s">
        <v>127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81</v>
      </c>
      <c r="BK266" s="217">
        <f>ROUND(I266*H266,2)</f>
        <v>0</v>
      </c>
      <c r="BL266" s="18" t="s">
        <v>134</v>
      </c>
      <c r="BM266" s="216" t="s">
        <v>905</v>
      </c>
    </row>
    <row r="267" spans="1:47" s="2" customFormat="1" ht="12">
      <c r="A267" s="39"/>
      <c r="B267" s="40"/>
      <c r="C267" s="41"/>
      <c r="D267" s="218" t="s">
        <v>136</v>
      </c>
      <c r="E267" s="41"/>
      <c r="F267" s="219" t="s">
        <v>413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136</v>
      </c>
      <c r="AU267" s="18" t="s">
        <v>83</v>
      </c>
    </row>
    <row r="268" spans="1:51" s="13" customFormat="1" ht="12">
      <c r="A268" s="13"/>
      <c r="B268" s="223"/>
      <c r="C268" s="224"/>
      <c r="D268" s="225" t="s">
        <v>138</v>
      </c>
      <c r="E268" s="226" t="s">
        <v>19</v>
      </c>
      <c r="F268" s="227" t="s">
        <v>430</v>
      </c>
      <c r="G268" s="224"/>
      <c r="H268" s="226" t="s">
        <v>19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138</v>
      </c>
      <c r="AU268" s="233" t="s">
        <v>83</v>
      </c>
      <c r="AV268" s="13" t="s">
        <v>81</v>
      </c>
      <c r="AW268" s="13" t="s">
        <v>35</v>
      </c>
      <c r="AX268" s="13" t="s">
        <v>73</v>
      </c>
      <c r="AY268" s="233" t="s">
        <v>127</v>
      </c>
    </row>
    <row r="269" spans="1:51" s="13" customFormat="1" ht="12">
      <c r="A269" s="13"/>
      <c r="B269" s="223"/>
      <c r="C269" s="224"/>
      <c r="D269" s="225" t="s">
        <v>138</v>
      </c>
      <c r="E269" s="226" t="s">
        <v>19</v>
      </c>
      <c r="F269" s="227" t="s">
        <v>906</v>
      </c>
      <c r="G269" s="224"/>
      <c r="H269" s="226" t="s">
        <v>19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138</v>
      </c>
      <c r="AU269" s="233" t="s">
        <v>83</v>
      </c>
      <c r="AV269" s="13" t="s">
        <v>81</v>
      </c>
      <c r="AW269" s="13" t="s">
        <v>35</v>
      </c>
      <c r="AX269" s="13" t="s">
        <v>73</v>
      </c>
      <c r="AY269" s="233" t="s">
        <v>127</v>
      </c>
    </row>
    <row r="270" spans="1:51" s="14" customFormat="1" ht="12">
      <c r="A270" s="14"/>
      <c r="B270" s="234"/>
      <c r="C270" s="235"/>
      <c r="D270" s="225" t="s">
        <v>138</v>
      </c>
      <c r="E270" s="236" t="s">
        <v>19</v>
      </c>
      <c r="F270" s="237" t="s">
        <v>907</v>
      </c>
      <c r="G270" s="235"/>
      <c r="H270" s="238">
        <v>132.74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138</v>
      </c>
      <c r="AU270" s="244" t="s">
        <v>83</v>
      </c>
      <c r="AV270" s="14" t="s">
        <v>83</v>
      </c>
      <c r="AW270" s="14" t="s">
        <v>35</v>
      </c>
      <c r="AX270" s="14" t="s">
        <v>81</v>
      </c>
      <c r="AY270" s="244" t="s">
        <v>127</v>
      </c>
    </row>
    <row r="271" spans="1:65" s="2" customFormat="1" ht="16.5" customHeight="1">
      <c r="A271" s="39"/>
      <c r="B271" s="40"/>
      <c r="C271" s="256" t="s">
        <v>353</v>
      </c>
      <c r="D271" s="256" t="s">
        <v>315</v>
      </c>
      <c r="E271" s="257" t="s">
        <v>417</v>
      </c>
      <c r="F271" s="258" t="s">
        <v>418</v>
      </c>
      <c r="G271" s="259" t="s">
        <v>132</v>
      </c>
      <c r="H271" s="260">
        <v>157.231</v>
      </c>
      <c r="I271" s="261"/>
      <c r="J271" s="262">
        <f>ROUND(I271*H271,2)</f>
        <v>0</v>
      </c>
      <c r="K271" s="258" t="s">
        <v>133</v>
      </c>
      <c r="L271" s="263"/>
      <c r="M271" s="264" t="s">
        <v>19</v>
      </c>
      <c r="N271" s="265" t="s">
        <v>44</v>
      </c>
      <c r="O271" s="85"/>
      <c r="P271" s="214">
        <f>O271*H271</f>
        <v>0</v>
      </c>
      <c r="Q271" s="214">
        <v>0.0002</v>
      </c>
      <c r="R271" s="214">
        <f>Q271*H271</f>
        <v>0.0314462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194</v>
      </c>
      <c r="AT271" s="216" t="s">
        <v>315</v>
      </c>
      <c r="AU271" s="216" t="s">
        <v>83</v>
      </c>
      <c r="AY271" s="18" t="s">
        <v>127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81</v>
      </c>
      <c r="BK271" s="217">
        <f>ROUND(I271*H271,2)</f>
        <v>0</v>
      </c>
      <c r="BL271" s="18" t="s">
        <v>134</v>
      </c>
      <c r="BM271" s="216" t="s">
        <v>908</v>
      </c>
    </row>
    <row r="272" spans="1:51" s="14" customFormat="1" ht="12">
      <c r="A272" s="14"/>
      <c r="B272" s="234"/>
      <c r="C272" s="235"/>
      <c r="D272" s="225" t="s">
        <v>138</v>
      </c>
      <c r="E272" s="236" t="s">
        <v>19</v>
      </c>
      <c r="F272" s="237" t="s">
        <v>909</v>
      </c>
      <c r="G272" s="235"/>
      <c r="H272" s="238">
        <v>157.231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4" t="s">
        <v>138</v>
      </c>
      <c r="AU272" s="244" t="s">
        <v>83</v>
      </c>
      <c r="AV272" s="14" t="s">
        <v>83</v>
      </c>
      <c r="AW272" s="14" t="s">
        <v>35</v>
      </c>
      <c r="AX272" s="14" t="s">
        <v>81</v>
      </c>
      <c r="AY272" s="244" t="s">
        <v>127</v>
      </c>
    </row>
    <row r="273" spans="1:65" s="2" customFormat="1" ht="24.15" customHeight="1">
      <c r="A273" s="39"/>
      <c r="B273" s="40"/>
      <c r="C273" s="205" t="s">
        <v>358</v>
      </c>
      <c r="D273" s="205" t="s">
        <v>129</v>
      </c>
      <c r="E273" s="206" t="s">
        <v>422</v>
      </c>
      <c r="F273" s="207" t="s">
        <v>423</v>
      </c>
      <c r="G273" s="208" t="s">
        <v>172</v>
      </c>
      <c r="H273" s="209">
        <v>621</v>
      </c>
      <c r="I273" s="210"/>
      <c r="J273" s="211">
        <f>ROUND(I273*H273,2)</f>
        <v>0</v>
      </c>
      <c r="K273" s="207" t="s">
        <v>133</v>
      </c>
      <c r="L273" s="45"/>
      <c r="M273" s="212" t="s">
        <v>19</v>
      </c>
      <c r="N273" s="213" t="s">
        <v>44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134</v>
      </c>
      <c r="AT273" s="216" t="s">
        <v>129</v>
      </c>
      <c r="AU273" s="216" t="s">
        <v>83</v>
      </c>
      <c r="AY273" s="18" t="s">
        <v>127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81</v>
      </c>
      <c r="BK273" s="217">
        <f>ROUND(I273*H273,2)</f>
        <v>0</v>
      </c>
      <c r="BL273" s="18" t="s">
        <v>134</v>
      </c>
      <c r="BM273" s="216" t="s">
        <v>910</v>
      </c>
    </row>
    <row r="274" spans="1:47" s="2" customFormat="1" ht="12">
      <c r="A274" s="39"/>
      <c r="B274" s="40"/>
      <c r="C274" s="41"/>
      <c r="D274" s="218" t="s">
        <v>136</v>
      </c>
      <c r="E274" s="41"/>
      <c r="F274" s="219" t="s">
        <v>425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136</v>
      </c>
      <c r="AU274" s="18" t="s">
        <v>83</v>
      </c>
    </row>
    <row r="275" spans="1:51" s="13" customFormat="1" ht="12">
      <c r="A275" s="13"/>
      <c r="B275" s="223"/>
      <c r="C275" s="224"/>
      <c r="D275" s="225" t="s">
        <v>138</v>
      </c>
      <c r="E275" s="226" t="s">
        <v>19</v>
      </c>
      <c r="F275" s="227" t="s">
        <v>430</v>
      </c>
      <c r="G275" s="224"/>
      <c r="H275" s="226" t="s">
        <v>19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138</v>
      </c>
      <c r="AU275" s="233" t="s">
        <v>83</v>
      </c>
      <c r="AV275" s="13" t="s">
        <v>81</v>
      </c>
      <c r="AW275" s="13" t="s">
        <v>35</v>
      </c>
      <c r="AX275" s="13" t="s">
        <v>73</v>
      </c>
      <c r="AY275" s="233" t="s">
        <v>127</v>
      </c>
    </row>
    <row r="276" spans="1:51" s="13" customFormat="1" ht="12">
      <c r="A276" s="13"/>
      <c r="B276" s="223"/>
      <c r="C276" s="224"/>
      <c r="D276" s="225" t="s">
        <v>138</v>
      </c>
      <c r="E276" s="226" t="s">
        <v>19</v>
      </c>
      <c r="F276" s="227" t="s">
        <v>903</v>
      </c>
      <c r="G276" s="224"/>
      <c r="H276" s="226" t="s">
        <v>19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138</v>
      </c>
      <c r="AU276" s="233" t="s">
        <v>83</v>
      </c>
      <c r="AV276" s="13" t="s">
        <v>81</v>
      </c>
      <c r="AW276" s="13" t="s">
        <v>35</v>
      </c>
      <c r="AX276" s="13" t="s">
        <v>73</v>
      </c>
      <c r="AY276" s="233" t="s">
        <v>127</v>
      </c>
    </row>
    <row r="277" spans="1:51" s="14" customFormat="1" ht="12">
      <c r="A277" s="14"/>
      <c r="B277" s="234"/>
      <c r="C277" s="235"/>
      <c r="D277" s="225" t="s">
        <v>138</v>
      </c>
      <c r="E277" s="236" t="s">
        <v>19</v>
      </c>
      <c r="F277" s="237" t="s">
        <v>904</v>
      </c>
      <c r="G277" s="235"/>
      <c r="H277" s="238">
        <v>621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138</v>
      </c>
      <c r="AU277" s="244" t="s">
        <v>83</v>
      </c>
      <c r="AV277" s="14" t="s">
        <v>83</v>
      </c>
      <c r="AW277" s="14" t="s">
        <v>35</v>
      </c>
      <c r="AX277" s="14" t="s">
        <v>81</v>
      </c>
      <c r="AY277" s="244" t="s">
        <v>127</v>
      </c>
    </row>
    <row r="278" spans="1:65" s="2" customFormat="1" ht="16.5" customHeight="1">
      <c r="A278" s="39"/>
      <c r="B278" s="40"/>
      <c r="C278" s="256" t="s">
        <v>364</v>
      </c>
      <c r="D278" s="256" t="s">
        <v>315</v>
      </c>
      <c r="E278" s="257" t="s">
        <v>427</v>
      </c>
      <c r="F278" s="258" t="s">
        <v>428</v>
      </c>
      <c r="G278" s="259" t="s">
        <v>330</v>
      </c>
      <c r="H278" s="260">
        <v>349.65</v>
      </c>
      <c r="I278" s="261"/>
      <c r="J278" s="262">
        <f>ROUND(I278*H278,2)</f>
        <v>0</v>
      </c>
      <c r="K278" s="258" t="s">
        <v>133</v>
      </c>
      <c r="L278" s="263"/>
      <c r="M278" s="264" t="s">
        <v>19</v>
      </c>
      <c r="N278" s="265" t="s">
        <v>44</v>
      </c>
      <c r="O278" s="85"/>
      <c r="P278" s="214">
        <f>O278*H278</f>
        <v>0</v>
      </c>
      <c r="Q278" s="214">
        <v>1</v>
      </c>
      <c r="R278" s="214">
        <f>Q278*H278</f>
        <v>349.65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194</v>
      </c>
      <c r="AT278" s="216" t="s">
        <v>315</v>
      </c>
      <c r="AU278" s="216" t="s">
        <v>83</v>
      </c>
      <c r="AY278" s="18" t="s">
        <v>127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81</v>
      </c>
      <c r="BK278" s="217">
        <f>ROUND(I278*H278,2)</f>
        <v>0</v>
      </c>
      <c r="BL278" s="18" t="s">
        <v>134</v>
      </c>
      <c r="BM278" s="216" t="s">
        <v>911</v>
      </c>
    </row>
    <row r="279" spans="1:51" s="13" customFormat="1" ht="12">
      <c r="A279" s="13"/>
      <c r="B279" s="223"/>
      <c r="C279" s="224"/>
      <c r="D279" s="225" t="s">
        <v>138</v>
      </c>
      <c r="E279" s="226" t="s">
        <v>19</v>
      </c>
      <c r="F279" s="227" t="s">
        <v>430</v>
      </c>
      <c r="G279" s="224"/>
      <c r="H279" s="226" t="s">
        <v>19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138</v>
      </c>
      <c r="AU279" s="233" t="s">
        <v>83</v>
      </c>
      <c r="AV279" s="13" t="s">
        <v>81</v>
      </c>
      <c r="AW279" s="13" t="s">
        <v>35</v>
      </c>
      <c r="AX279" s="13" t="s">
        <v>73</v>
      </c>
      <c r="AY279" s="233" t="s">
        <v>127</v>
      </c>
    </row>
    <row r="280" spans="1:51" s="13" customFormat="1" ht="12">
      <c r="A280" s="13"/>
      <c r="B280" s="223"/>
      <c r="C280" s="224"/>
      <c r="D280" s="225" t="s">
        <v>138</v>
      </c>
      <c r="E280" s="226" t="s">
        <v>19</v>
      </c>
      <c r="F280" s="227" t="s">
        <v>912</v>
      </c>
      <c r="G280" s="224"/>
      <c r="H280" s="226" t="s">
        <v>19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138</v>
      </c>
      <c r="AU280" s="233" t="s">
        <v>83</v>
      </c>
      <c r="AV280" s="13" t="s">
        <v>81</v>
      </c>
      <c r="AW280" s="13" t="s">
        <v>35</v>
      </c>
      <c r="AX280" s="13" t="s">
        <v>73</v>
      </c>
      <c r="AY280" s="233" t="s">
        <v>127</v>
      </c>
    </row>
    <row r="281" spans="1:51" s="14" customFormat="1" ht="12">
      <c r="A281" s="14"/>
      <c r="B281" s="234"/>
      <c r="C281" s="235"/>
      <c r="D281" s="225" t="s">
        <v>138</v>
      </c>
      <c r="E281" s="236" t="s">
        <v>19</v>
      </c>
      <c r="F281" s="237" t="s">
        <v>913</v>
      </c>
      <c r="G281" s="235"/>
      <c r="H281" s="238">
        <v>349.65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138</v>
      </c>
      <c r="AU281" s="244" t="s">
        <v>83</v>
      </c>
      <c r="AV281" s="14" t="s">
        <v>83</v>
      </c>
      <c r="AW281" s="14" t="s">
        <v>35</v>
      </c>
      <c r="AX281" s="14" t="s">
        <v>81</v>
      </c>
      <c r="AY281" s="244" t="s">
        <v>127</v>
      </c>
    </row>
    <row r="282" spans="1:63" s="12" customFormat="1" ht="22.8" customHeight="1">
      <c r="A282" s="12"/>
      <c r="B282" s="189"/>
      <c r="C282" s="190"/>
      <c r="D282" s="191" t="s">
        <v>72</v>
      </c>
      <c r="E282" s="203" t="s">
        <v>169</v>
      </c>
      <c r="F282" s="203" t="s">
        <v>448</v>
      </c>
      <c r="G282" s="190"/>
      <c r="H282" s="190"/>
      <c r="I282" s="193"/>
      <c r="J282" s="204">
        <f>BK282</f>
        <v>0</v>
      </c>
      <c r="K282" s="190"/>
      <c r="L282" s="195"/>
      <c r="M282" s="196"/>
      <c r="N282" s="197"/>
      <c r="O282" s="197"/>
      <c r="P282" s="198">
        <f>SUM(P283:P355)</f>
        <v>0</v>
      </c>
      <c r="Q282" s="197"/>
      <c r="R282" s="198">
        <f>SUM(R283:R355)</f>
        <v>5406.212415</v>
      </c>
      <c r="S282" s="197"/>
      <c r="T282" s="199">
        <f>SUM(T283:T355)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0" t="s">
        <v>81</v>
      </c>
      <c r="AT282" s="201" t="s">
        <v>72</v>
      </c>
      <c r="AU282" s="201" t="s">
        <v>81</v>
      </c>
      <c r="AY282" s="200" t="s">
        <v>127</v>
      </c>
      <c r="BK282" s="202">
        <f>SUM(BK283:BK355)</f>
        <v>0</v>
      </c>
    </row>
    <row r="283" spans="1:65" s="2" customFormat="1" ht="21.75" customHeight="1">
      <c r="A283" s="39"/>
      <c r="B283" s="40"/>
      <c r="C283" s="205" t="s">
        <v>370</v>
      </c>
      <c r="D283" s="205" t="s">
        <v>129</v>
      </c>
      <c r="E283" s="206" t="s">
        <v>474</v>
      </c>
      <c r="F283" s="207" t="s">
        <v>475</v>
      </c>
      <c r="G283" s="208" t="s">
        <v>132</v>
      </c>
      <c r="H283" s="209">
        <v>3294</v>
      </c>
      <c r="I283" s="210"/>
      <c r="J283" s="211">
        <f>ROUND(I283*H283,2)</f>
        <v>0</v>
      </c>
      <c r="K283" s="207" t="s">
        <v>133</v>
      </c>
      <c r="L283" s="45"/>
      <c r="M283" s="212" t="s">
        <v>19</v>
      </c>
      <c r="N283" s="213" t="s">
        <v>44</v>
      </c>
      <c r="O283" s="85"/>
      <c r="P283" s="214">
        <f>O283*H283</f>
        <v>0</v>
      </c>
      <c r="Q283" s="214">
        <v>0.345</v>
      </c>
      <c r="R283" s="214">
        <f>Q283*H283</f>
        <v>1136.4299999999998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134</v>
      </c>
      <c r="AT283" s="216" t="s">
        <v>129</v>
      </c>
      <c r="AU283" s="216" t="s">
        <v>83</v>
      </c>
      <c r="AY283" s="18" t="s">
        <v>127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81</v>
      </c>
      <c r="BK283" s="217">
        <f>ROUND(I283*H283,2)</f>
        <v>0</v>
      </c>
      <c r="BL283" s="18" t="s">
        <v>134</v>
      </c>
      <c r="BM283" s="216" t="s">
        <v>914</v>
      </c>
    </row>
    <row r="284" spans="1:47" s="2" customFormat="1" ht="12">
      <c r="A284" s="39"/>
      <c r="B284" s="40"/>
      <c r="C284" s="41"/>
      <c r="D284" s="218" t="s">
        <v>136</v>
      </c>
      <c r="E284" s="41"/>
      <c r="F284" s="219" t="s">
        <v>477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136</v>
      </c>
      <c r="AU284" s="18" t="s">
        <v>83</v>
      </c>
    </row>
    <row r="285" spans="1:51" s="13" customFormat="1" ht="12">
      <c r="A285" s="13"/>
      <c r="B285" s="223"/>
      <c r="C285" s="224"/>
      <c r="D285" s="225" t="s">
        <v>138</v>
      </c>
      <c r="E285" s="226" t="s">
        <v>19</v>
      </c>
      <c r="F285" s="227" t="s">
        <v>312</v>
      </c>
      <c r="G285" s="224"/>
      <c r="H285" s="226" t="s">
        <v>19</v>
      </c>
      <c r="I285" s="228"/>
      <c r="J285" s="224"/>
      <c r="K285" s="224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138</v>
      </c>
      <c r="AU285" s="233" t="s">
        <v>83</v>
      </c>
      <c r="AV285" s="13" t="s">
        <v>81</v>
      </c>
      <c r="AW285" s="13" t="s">
        <v>35</v>
      </c>
      <c r="AX285" s="13" t="s">
        <v>73</v>
      </c>
      <c r="AY285" s="233" t="s">
        <v>127</v>
      </c>
    </row>
    <row r="286" spans="1:51" s="13" customFormat="1" ht="12">
      <c r="A286" s="13"/>
      <c r="B286" s="223"/>
      <c r="C286" s="224"/>
      <c r="D286" s="225" t="s">
        <v>138</v>
      </c>
      <c r="E286" s="226" t="s">
        <v>19</v>
      </c>
      <c r="F286" s="227" t="s">
        <v>232</v>
      </c>
      <c r="G286" s="224"/>
      <c r="H286" s="226" t="s">
        <v>19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138</v>
      </c>
      <c r="AU286" s="233" t="s">
        <v>83</v>
      </c>
      <c r="AV286" s="13" t="s">
        <v>81</v>
      </c>
      <c r="AW286" s="13" t="s">
        <v>35</v>
      </c>
      <c r="AX286" s="13" t="s">
        <v>73</v>
      </c>
      <c r="AY286" s="233" t="s">
        <v>127</v>
      </c>
    </row>
    <row r="287" spans="1:51" s="14" customFormat="1" ht="12">
      <c r="A287" s="14"/>
      <c r="B287" s="234"/>
      <c r="C287" s="235"/>
      <c r="D287" s="225" t="s">
        <v>138</v>
      </c>
      <c r="E287" s="236" t="s">
        <v>19</v>
      </c>
      <c r="F287" s="237" t="s">
        <v>915</v>
      </c>
      <c r="G287" s="235"/>
      <c r="H287" s="238">
        <v>3253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138</v>
      </c>
      <c r="AU287" s="244" t="s">
        <v>83</v>
      </c>
      <c r="AV287" s="14" t="s">
        <v>83</v>
      </c>
      <c r="AW287" s="14" t="s">
        <v>35</v>
      </c>
      <c r="AX287" s="14" t="s">
        <v>73</v>
      </c>
      <c r="AY287" s="244" t="s">
        <v>127</v>
      </c>
    </row>
    <row r="288" spans="1:51" s="13" customFormat="1" ht="12">
      <c r="A288" s="13"/>
      <c r="B288" s="223"/>
      <c r="C288" s="224"/>
      <c r="D288" s="225" t="s">
        <v>138</v>
      </c>
      <c r="E288" s="226" t="s">
        <v>19</v>
      </c>
      <c r="F288" s="227" t="s">
        <v>479</v>
      </c>
      <c r="G288" s="224"/>
      <c r="H288" s="226" t="s">
        <v>19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138</v>
      </c>
      <c r="AU288" s="233" t="s">
        <v>83</v>
      </c>
      <c r="AV288" s="13" t="s">
        <v>81</v>
      </c>
      <c r="AW288" s="13" t="s">
        <v>35</v>
      </c>
      <c r="AX288" s="13" t="s">
        <v>73</v>
      </c>
      <c r="AY288" s="233" t="s">
        <v>127</v>
      </c>
    </row>
    <row r="289" spans="1:51" s="13" customFormat="1" ht="12">
      <c r="A289" s="13"/>
      <c r="B289" s="223"/>
      <c r="C289" s="224"/>
      <c r="D289" s="225" t="s">
        <v>138</v>
      </c>
      <c r="E289" s="226" t="s">
        <v>19</v>
      </c>
      <c r="F289" s="227" t="s">
        <v>916</v>
      </c>
      <c r="G289" s="224"/>
      <c r="H289" s="226" t="s">
        <v>19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138</v>
      </c>
      <c r="AU289" s="233" t="s">
        <v>83</v>
      </c>
      <c r="AV289" s="13" t="s">
        <v>81</v>
      </c>
      <c r="AW289" s="13" t="s">
        <v>35</v>
      </c>
      <c r="AX289" s="13" t="s">
        <v>73</v>
      </c>
      <c r="AY289" s="233" t="s">
        <v>127</v>
      </c>
    </row>
    <row r="290" spans="1:51" s="14" customFormat="1" ht="12">
      <c r="A290" s="14"/>
      <c r="B290" s="234"/>
      <c r="C290" s="235"/>
      <c r="D290" s="225" t="s">
        <v>138</v>
      </c>
      <c r="E290" s="236" t="s">
        <v>19</v>
      </c>
      <c r="F290" s="237" t="s">
        <v>917</v>
      </c>
      <c r="G290" s="235"/>
      <c r="H290" s="238">
        <v>41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138</v>
      </c>
      <c r="AU290" s="244" t="s">
        <v>83</v>
      </c>
      <c r="AV290" s="14" t="s">
        <v>83</v>
      </c>
      <c r="AW290" s="14" t="s">
        <v>35</v>
      </c>
      <c r="AX290" s="14" t="s">
        <v>73</v>
      </c>
      <c r="AY290" s="244" t="s">
        <v>127</v>
      </c>
    </row>
    <row r="291" spans="1:51" s="15" customFormat="1" ht="12">
      <c r="A291" s="15"/>
      <c r="B291" s="245"/>
      <c r="C291" s="246"/>
      <c r="D291" s="225" t="s">
        <v>138</v>
      </c>
      <c r="E291" s="247" t="s">
        <v>19</v>
      </c>
      <c r="F291" s="248" t="s">
        <v>154</v>
      </c>
      <c r="G291" s="246"/>
      <c r="H291" s="249">
        <v>3294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5" t="s">
        <v>138</v>
      </c>
      <c r="AU291" s="255" t="s">
        <v>83</v>
      </c>
      <c r="AV291" s="15" t="s">
        <v>134</v>
      </c>
      <c r="AW291" s="15" t="s">
        <v>35</v>
      </c>
      <c r="AX291" s="15" t="s">
        <v>81</v>
      </c>
      <c r="AY291" s="255" t="s">
        <v>127</v>
      </c>
    </row>
    <row r="292" spans="1:65" s="2" customFormat="1" ht="21.75" customHeight="1">
      <c r="A292" s="39"/>
      <c r="B292" s="40"/>
      <c r="C292" s="205" t="s">
        <v>375</v>
      </c>
      <c r="D292" s="205" t="s">
        <v>129</v>
      </c>
      <c r="E292" s="206" t="s">
        <v>918</v>
      </c>
      <c r="F292" s="207" t="s">
        <v>919</v>
      </c>
      <c r="G292" s="208" t="s">
        <v>132</v>
      </c>
      <c r="H292" s="209">
        <v>1816</v>
      </c>
      <c r="I292" s="210"/>
      <c r="J292" s="211">
        <f>ROUND(I292*H292,2)</f>
        <v>0</v>
      </c>
      <c r="K292" s="207" t="s">
        <v>133</v>
      </c>
      <c r="L292" s="45"/>
      <c r="M292" s="212" t="s">
        <v>19</v>
      </c>
      <c r="N292" s="213" t="s">
        <v>44</v>
      </c>
      <c r="O292" s="85"/>
      <c r="P292" s="214">
        <f>O292*H292</f>
        <v>0</v>
      </c>
      <c r="Q292" s="214">
        <v>0.414</v>
      </c>
      <c r="R292" s="214">
        <f>Q292*H292</f>
        <v>751.824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134</v>
      </c>
      <c r="AT292" s="216" t="s">
        <v>129</v>
      </c>
      <c r="AU292" s="216" t="s">
        <v>83</v>
      </c>
      <c r="AY292" s="18" t="s">
        <v>127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81</v>
      </c>
      <c r="BK292" s="217">
        <f>ROUND(I292*H292,2)</f>
        <v>0</v>
      </c>
      <c r="BL292" s="18" t="s">
        <v>134</v>
      </c>
      <c r="BM292" s="216" t="s">
        <v>920</v>
      </c>
    </row>
    <row r="293" spans="1:47" s="2" customFormat="1" ht="12">
      <c r="A293" s="39"/>
      <c r="B293" s="40"/>
      <c r="C293" s="41"/>
      <c r="D293" s="218" t="s">
        <v>136</v>
      </c>
      <c r="E293" s="41"/>
      <c r="F293" s="219" t="s">
        <v>921</v>
      </c>
      <c r="G293" s="41"/>
      <c r="H293" s="41"/>
      <c r="I293" s="220"/>
      <c r="J293" s="41"/>
      <c r="K293" s="41"/>
      <c r="L293" s="45"/>
      <c r="M293" s="221"/>
      <c r="N293" s="222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136</v>
      </c>
      <c r="AU293" s="18" t="s">
        <v>83</v>
      </c>
    </row>
    <row r="294" spans="1:51" s="13" customFormat="1" ht="12">
      <c r="A294" s="13"/>
      <c r="B294" s="223"/>
      <c r="C294" s="224"/>
      <c r="D294" s="225" t="s">
        <v>138</v>
      </c>
      <c r="E294" s="226" t="s">
        <v>19</v>
      </c>
      <c r="F294" s="227" t="s">
        <v>312</v>
      </c>
      <c r="G294" s="224"/>
      <c r="H294" s="226" t="s">
        <v>19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138</v>
      </c>
      <c r="AU294" s="233" t="s">
        <v>83</v>
      </c>
      <c r="AV294" s="13" t="s">
        <v>81</v>
      </c>
      <c r="AW294" s="13" t="s">
        <v>35</v>
      </c>
      <c r="AX294" s="13" t="s">
        <v>73</v>
      </c>
      <c r="AY294" s="233" t="s">
        <v>127</v>
      </c>
    </row>
    <row r="295" spans="1:51" s="13" customFormat="1" ht="12">
      <c r="A295" s="13"/>
      <c r="B295" s="223"/>
      <c r="C295" s="224"/>
      <c r="D295" s="225" t="s">
        <v>138</v>
      </c>
      <c r="E295" s="226" t="s">
        <v>19</v>
      </c>
      <c r="F295" s="227" t="s">
        <v>922</v>
      </c>
      <c r="G295" s="224"/>
      <c r="H295" s="226" t="s">
        <v>19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138</v>
      </c>
      <c r="AU295" s="233" t="s">
        <v>83</v>
      </c>
      <c r="AV295" s="13" t="s">
        <v>81</v>
      </c>
      <c r="AW295" s="13" t="s">
        <v>35</v>
      </c>
      <c r="AX295" s="13" t="s">
        <v>73</v>
      </c>
      <c r="AY295" s="233" t="s">
        <v>127</v>
      </c>
    </row>
    <row r="296" spans="1:51" s="14" customFormat="1" ht="12">
      <c r="A296" s="14"/>
      <c r="B296" s="234"/>
      <c r="C296" s="235"/>
      <c r="D296" s="225" t="s">
        <v>138</v>
      </c>
      <c r="E296" s="236" t="s">
        <v>19</v>
      </c>
      <c r="F296" s="237" t="s">
        <v>923</v>
      </c>
      <c r="G296" s="235"/>
      <c r="H296" s="238">
        <v>1794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4" t="s">
        <v>138</v>
      </c>
      <c r="AU296" s="244" t="s">
        <v>83</v>
      </c>
      <c r="AV296" s="14" t="s">
        <v>83</v>
      </c>
      <c r="AW296" s="14" t="s">
        <v>35</v>
      </c>
      <c r="AX296" s="14" t="s">
        <v>73</v>
      </c>
      <c r="AY296" s="244" t="s">
        <v>127</v>
      </c>
    </row>
    <row r="297" spans="1:51" s="13" customFormat="1" ht="12">
      <c r="A297" s="13"/>
      <c r="B297" s="223"/>
      <c r="C297" s="224"/>
      <c r="D297" s="225" t="s">
        <v>138</v>
      </c>
      <c r="E297" s="226" t="s">
        <v>19</v>
      </c>
      <c r="F297" s="227" t="s">
        <v>479</v>
      </c>
      <c r="G297" s="224"/>
      <c r="H297" s="226" t="s">
        <v>19</v>
      </c>
      <c r="I297" s="228"/>
      <c r="J297" s="224"/>
      <c r="K297" s="224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138</v>
      </c>
      <c r="AU297" s="233" t="s">
        <v>83</v>
      </c>
      <c r="AV297" s="13" t="s">
        <v>81</v>
      </c>
      <c r="AW297" s="13" t="s">
        <v>35</v>
      </c>
      <c r="AX297" s="13" t="s">
        <v>73</v>
      </c>
      <c r="AY297" s="233" t="s">
        <v>127</v>
      </c>
    </row>
    <row r="298" spans="1:51" s="13" customFormat="1" ht="12">
      <c r="A298" s="13"/>
      <c r="B298" s="223"/>
      <c r="C298" s="224"/>
      <c r="D298" s="225" t="s">
        <v>138</v>
      </c>
      <c r="E298" s="226" t="s">
        <v>19</v>
      </c>
      <c r="F298" s="227" t="s">
        <v>924</v>
      </c>
      <c r="G298" s="224"/>
      <c r="H298" s="226" t="s">
        <v>19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138</v>
      </c>
      <c r="AU298" s="233" t="s">
        <v>83</v>
      </c>
      <c r="AV298" s="13" t="s">
        <v>81</v>
      </c>
      <c r="AW298" s="13" t="s">
        <v>35</v>
      </c>
      <c r="AX298" s="13" t="s">
        <v>73</v>
      </c>
      <c r="AY298" s="233" t="s">
        <v>127</v>
      </c>
    </row>
    <row r="299" spans="1:51" s="14" customFormat="1" ht="12">
      <c r="A299" s="14"/>
      <c r="B299" s="234"/>
      <c r="C299" s="235"/>
      <c r="D299" s="225" t="s">
        <v>138</v>
      </c>
      <c r="E299" s="236" t="s">
        <v>19</v>
      </c>
      <c r="F299" s="237" t="s">
        <v>307</v>
      </c>
      <c r="G299" s="235"/>
      <c r="H299" s="238">
        <v>22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4" t="s">
        <v>138</v>
      </c>
      <c r="AU299" s="244" t="s">
        <v>83</v>
      </c>
      <c r="AV299" s="14" t="s">
        <v>83</v>
      </c>
      <c r="AW299" s="14" t="s">
        <v>35</v>
      </c>
      <c r="AX299" s="14" t="s">
        <v>73</v>
      </c>
      <c r="AY299" s="244" t="s">
        <v>127</v>
      </c>
    </row>
    <row r="300" spans="1:51" s="15" customFormat="1" ht="12">
      <c r="A300" s="15"/>
      <c r="B300" s="245"/>
      <c r="C300" s="246"/>
      <c r="D300" s="225" t="s">
        <v>138</v>
      </c>
      <c r="E300" s="247" t="s">
        <v>19</v>
      </c>
      <c r="F300" s="248" t="s">
        <v>154</v>
      </c>
      <c r="G300" s="246"/>
      <c r="H300" s="249">
        <v>1816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5" t="s">
        <v>138</v>
      </c>
      <c r="AU300" s="255" t="s">
        <v>83</v>
      </c>
      <c r="AV300" s="15" t="s">
        <v>134</v>
      </c>
      <c r="AW300" s="15" t="s">
        <v>35</v>
      </c>
      <c r="AX300" s="15" t="s">
        <v>81</v>
      </c>
      <c r="AY300" s="255" t="s">
        <v>127</v>
      </c>
    </row>
    <row r="301" spans="1:65" s="2" customFormat="1" ht="21.75" customHeight="1">
      <c r="A301" s="39"/>
      <c r="B301" s="40"/>
      <c r="C301" s="205" t="s">
        <v>380</v>
      </c>
      <c r="D301" s="205" t="s">
        <v>129</v>
      </c>
      <c r="E301" s="206" t="s">
        <v>482</v>
      </c>
      <c r="F301" s="207" t="s">
        <v>483</v>
      </c>
      <c r="G301" s="208" t="s">
        <v>132</v>
      </c>
      <c r="H301" s="209">
        <v>2419</v>
      </c>
      <c r="I301" s="210"/>
      <c r="J301" s="211">
        <f>ROUND(I301*H301,2)</f>
        <v>0</v>
      </c>
      <c r="K301" s="207" t="s">
        <v>133</v>
      </c>
      <c r="L301" s="45"/>
      <c r="M301" s="212" t="s">
        <v>19</v>
      </c>
      <c r="N301" s="213" t="s">
        <v>44</v>
      </c>
      <c r="O301" s="85"/>
      <c r="P301" s="214">
        <f>O301*H301</f>
        <v>0</v>
      </c>
      <c r="Q301" s="214">
        <v>0.46</v>
      </c>
      <c r="R301" s="214">
        <f>Q301*H301</f>
        <v>1112.74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134</v>
      </c>
      <c r="AT301" s="216" t="s">
        <v>129</v>
      </c>
      <c r="AU301" s="216" t="s">
        <v>83</v>
      </c>
      <c r="AY301" s="18" t="s">
        <v>127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81</v>
      </c>
      <c r="BK301" s="217">
        <f>ROUND(I301*H301,2)</f>
        <v>0</v>
      </c>
      <c r="BL301" s="18" t="s">
        <v>134</v>
      </c>
      <c r="BM301" s="216" t="s">
        <v>925</v>
      </c>
    </row>
    <row r="302" spans="1:47" s="2" customFormat="1" ht="12">
      <c r="A302" s="39"/>
      <c r="B302" s="40"/>
      <c r="C302" s="41"/>
      <c r="D302" s="218" t="s">
        <v>136</v>
      </c>
      <c r="E302" s="41"/>
      <c r="F302" s="219" t="s">
        <v>485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136</v>
      </c>
      <c r="AU302" s="18" t="s">
        <v>83</v>
      </c>
    </row>
    <row r="303" spans="1:51" s="13" customFormat="1" ht="12">
      <c r="A303" s="13"/>
      <c r="B303" s="223"/>
      <c r="C303" s="224"/>
      <c r="D303" s="225" t="s">
        <v>138</v>
      </c>
      <c r="E303" s="226" t="s">
        <v>19</v>
      </c>
      <c r="F303" s="227" t="s">
        <v>312</v>
      </c>
      <c r="G303" s="224"/>
      <c r="H303" s="226" t="s">
        <v>19</v>
      </c>
      <c r="I303" s="228"/>
      <c r="J303" s="224"/>
      <c r="K303" s="224"/>
      <c r="L303" s="229"/>
      <c r="M303" s="230"/>
      <c r="N303" s="231"/>
      <c r="O303" s="231"/>
      <c r="P303" s="231"/>
      <c r="Q303" s="231"/>
      <c r="R303" s="231"/>
      <c r="S303" s="231"/>
      <c r="T303" s="23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3" t="s">
        <v>138</v>
      </c>
      <c r="AU303" s="233" t="s">
        <v>83</v>
      </c>
      <c r="AV303" s="13" t="s">
        <v>81</v>
      </c>
      <c r="AW303" s="13" t="s">
        <v>35</v>
      </c>
      <c r="AX303" s="13" t="s">
        <v>73</v>
      </c>
      <c r="AY303" s="233" t="s">
        <v>127</v>
      </c>
    </row>
    <row r="304" spans="1:51" s="13" customFormat="1" ht="12">
      <c r="A304" s="13"/>
      <c r="B304" s="223"/>
      <c r="C304" s="224"/>
      <c r="D304" s="225" t="s">
        <v>138</v>
      </c>
      <c r="E304" s="226" t="s">
        <v>19</v>
      </c>
      <c r="F304" s="227" t="s">
        <v>926</v>
      </c>
      <c r="G304" s="224"/>
      <c r="H304" s="226" t="s">
        <v>19</v>
      </c>
      <c r="I304" s="228"/>
      <c r="J304" s="224"/>
      <c r="K304" s="224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138</v>
      </c>
      <c r="AU304" s="233" t="s">
        <v>83</v>
      </c>
      <c r="AV304" s="13" t="s">
        <v>81</v>
      </c>
      <c r="AW304" s="13" t="s">
        <v>35</v>
      </c>
      <c r="AX304" s="13" t="s">
        <v>73</v>
      </c>
      <c r="AY304" s="233" t="s">
        <v>127</v>
      </c>
    </row>
    <row r="305" spans="1:51" s="14" customFormat="1" ht="12">
      <c r="A305" s="14"/>
      <c r="B305" s="234"/>
      <c r="C305" s="235"/>
      <c r="D305" s="225" t="s">
        <v>138</v>
      </c>
      <c r="E305" s="236" t="s">
        <v>19</v>
      </c>
      <c r="F305" s="237" t="s">
        <v>927</v>
      </c>
      <c r="G305" s="235"/>
      <c r="H305" s="238">
        <v>2400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138</v>
      </c>
      <c r="AU305" s="244" t="s">
        <v>83</v>
      </c>
      <c r="AV305" s="14" t="s">
        <v>83</v>
      </c>
      <c r="AW305" s="14" t="s">
        <v>35</v>
      </c>
      <c r="AX305" s="14" t="s">
        <v>73</v>
      </c>
      <c r="AY305" s="244" t="s">
        <v>127</v>
      </c>
    </row>
    <row r="306" spans="1:51" s="13" customFormat="1" ht="12">
      <c r="A306" s="13"/>
      <c r="B306" s="223"/>
      <c r="C306" s="224"/>
      <c r="D306" s="225" t="s">
        <v>138</v>
      </c>
      <c r="E306" s="226" t="s">
        <v>19</v>
      </c>
      <c r="F306" s="227" t="s">
        <v>479</v>
      </c>
      <c r="G306" s="224"/>
      <c r="H306" s="226" t="s">
        <v>19</v>
      </c>
      <c r="I306" s="228"/>
      <c r="J306" s="224"/>
      <c r="K306" s="224"/>
      <c r="L306" s="229"/>
      <c r="M306" s="230"/>
      <c r="N306" s="231"/>
      <c r="O306" s="231"/>
      <c r="P306" s="231"/>
      <c r="Q306" s="231"/>
      <c r="R306" s="231"/>
      <c r="S306" s="231"/>
      <c r="T306" s="23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3" t="s">
        <v>138</v>
      </c>
      <c r="AU306" s="233" t="s">
        <v>83</v>
      </c>
      <c r="AV306" s="13" t="s">
        <v>81</v>
      </c>
      <c r="AW306" s="13" t="s">
        <v>35</v>
      </c>
      <c r="AX306" s="13" t="s">
        <v>73</v>
      </c>
      <c r="AY306" s="233" t="s">
        <v>127</v>
      </c>
    </row>
    <row r="307" spans="1:51" s="13" customFormat="1" ht="12">
      <c r="A307" s="13"/>
      <c r="B307" s="223"/>
      <c r="C307" s="224"/>
      <c r="D307" s="225" t="s">
        <v>138</v>
      </c>
      <c r="E307" s="226" t="s">
        <v>19</v>
      </c>
      <c r="F307" s="227" t="s">
        <v>928</v>
      </c>
      <c r="G307" s="224"/>
      <c r="H307" s="226" t="s">
        <v>19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138</v>
      </c>
      <c r="AU307" s="233" t="s">
        <v>83</v>
      </c>
      <c r="AV307" s="13" t="s">
        <v>81</v>
      </c>
      <c r="AW307" s="13" t="s">
        <v>35</v>
      </c>
      <c r="AX307" s="13" t="s">
        <v>73</v>
      </c>
      <c r="AY307" s="233" t="s">
        <v>127</v>
      </c>
    </row>
    <row r="308" spans="1:51" s="14" customFormat="1" ht="12">
      <c r="A308" s="14"/>
      <c r="B308" s="234"/>
      <c r="C308" s="235"/>
      <c r="D308" s="225" t="s">
        <v>138</v>
      </c>
      <c r="E308" s="236" t="s">
        <v>19</v>
      </c>
      <c r="F308" s="237" t="s">
        <v>284</v>
      </c>
      <c r="G308" s="235"/>
      <c r="H308" s="238">
        <v>19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138</v>
      </c>
      <c r="AU308" s="244" t="s">
        <v>83</v>
      </c>
      <c r="AV308" s="14" t="s">
        <v>83</v>
      </c>
      <c r="AW308" s="14" t="s">
        <v>35</v>
      </c>
      <c r="AX308" s="14" t="s">
        <v>73</v>
      </c>
      <c r="AY308" s="244" t="s">
        <v>127</v>
      </c>
    </row>
    <row r="309" spans="1:51" s="15" customFormat="1" ht="12">
      <c r="A309" s="15"/>
      <c r="B309" s="245"/>
      <c r="C309" s="246"/>
      <c r="D309" s="225" t="s">
        <v>138</v>
      </c>
      <c r="E309" s="247" t="s">
        <v>19</v>
      </c>
      <c r="F309" s="248" t="s">
        <v>154</v>
      </c>
      <c r="G309" s="246"/>
      <c r="H309" s="249">
        <v>2419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5" t="s">
        <v>138</v>
      </c>
      <c r="AU309" s="255" t="s">
        <v>83</v>
      </c>
      <c r="AV309" s="15" t="s">
        <v>134</v>
      </c>
      <c r="AW309" s="15" t="s">
        <v>35</v>
      </c>
      <c r="AX309" s="15" t="s">
        <v>81</v>
      </c>
      <c r="AY309" s="255" t="s">
        <v>127</v>
      </c>
    </row>
    <row r="310" spans="1:65" s="2" customFormat="1" ht="24.15" customHeight="1">
      <c r="A310" s="39"/>
      <c r="B310" s="40"/>
      <c r="C310" s="205" t="s">
        <v>387</v>
      </c>
      <c r="D310" s="205" t="s">
        <v>129</v>
      </c>
      <c r="E310" s="206" t="s">
        <v>929</v>
      </c>
      <c r="F310" s="207" t="s">
        <v>930</v>
      </c>
      <c r="G310" s="208" t="s">
        <v>132</v>
      </c>
      <c r="H310" s="209">
        <v>4888.959</v>
      </c>
      <c r="I310" s="210"/>
      <c r="J310" s="211">
        <f>ROUND(I310*H310,2)</f>
        <v>0</v>
      </c>
      <c r="K310" s="207" t="s">
        <v>133</v>
      </c>
      <c r="L310" s="45"/>
      <c r="M310" s="212" t="s">
        <v>19</v>
      </c>
      <c r="N310" s="213" t="s">
        <v>44</v>
      </c>
      <c r="O310" s="85"/>
      <c r="P310" s="214">
        <f>O310*H310</f>
        <v>0</v>
      </c>
      <c r="Q310" s="214">
        <v>0.285</v>
      </c>
      <c r="R310" s="214">
        <f>Q310*H310</f>
        <v>1393.3533149999998</v>
      </c>
      <c r="S310" s="214">
        <v>0</v>
      </c>
      <c r="T310" s="21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6" t="s">
        <v>134</v>
      </c>
      <c r="AT310" s="216" t="s">
        <v>129</v>
      </c>
      <c r="AU310" s="216" t="s">
        <v>83</v>
      </c>
      <c r="AY310" s="18" t="s">
        <v>127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81</v>
      </c>
      <c r="BK310" s="217">
        <f>ROUND(I310*H310,2)</f>
        <v>0</v>
      </c>
      <c r="BL310" s="18" t="s">
        <v>134</v>
      </c>
      <c r="BM310" s="216" t="s">
        <v>931</v>
      </c>
    </row>
    <row r="311" spans="1:47" s="2" customFormat="1" ht="12">
      <c r="A311" s="39"/>
      <c r="B311" s="40"/>
      <c r="C311" s="41"/>
      <c r="D311" s="218" t="s">
        <v>136</v>
      </c>
      <c r="E311" s="41"/>
      <c r="F311" s="219" t="s">
        <v>932</v>
      </c>
      <c r="G311" s="41"/>
      <c r="H311" s="41"/>
      <c r="I311" s="220"/>
      <c r="J311" s="41"/>
      <c r="K311" s="41"/>
      <c r="L311" s="45"/>
      <c r="M311" s="221"/>
      <c r="N311" s="22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136</v>
      </c>
      <c r="AU311" s="18" t="s">
        <v>83</v>
      </c>
    </row>
    <row r="312" spans="1:51" s="13" customFormat="1" ht="12">
      <c r="A312" s="13"/>
      <c r="B312" s="223"/>
      <c r="C312" s="224"/>
      <c r="D312" s="225" t="s">
        <v>138</v>
      </c>
      <c r="E312" s="226" t="s">
        <v>19</v>
      </c>
      <c r="F312" s="227" t="s">
        <v>430</v>
      </c>
      <c r="G312" s="224"/>
      <c r="H312" s="226" t="s">
        <v>19</v>
      </c>
      <c r="I312" s="228"/>
      <c r="J312" s="224"/>
      <c r="K312" s="224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138</v>
      </c>
      <c r="AU312" s="233" t="s">
        <v>83</v>
      </c>
      <c r="AV312" s="13" t="s">
        <v>81</v>
      </c>
      <c r="AW312" s="13" t="s">
        <v>35</v>
      </c>
      <c r="AX312" s="13" t="s">
        <v>73</v>
      </c>
      <c r="AY312" s="233" t="s">
        <v>127</v>
      </c>
    </row>
    <row r="313" spans="1:51" s="13" customFormat="1" ht="12">
      <c r="A313" s="13"/>
      <c r="B313" s="223"/>
      <c r="C313" s="224"/>
      <c r="D313" s="225" t="s">
        <v>138</v>
      </c>
      <c r="E313" s="226" t="s">
        <v>19</v>
      </c>
      <c r="F313" s="227" t="s">
        <v>933</v>
      </c>
      <c r="G313" s="224"/>
      <c r="H313" s="226" t="s">
        <v>19</v>
      </c>
      <c r="I313" s="228"/>
      <c r="J313" s="224"/>
      <c r="K313" s="224"/>
      <c r="L313" s="229"/>
      <c r="M313" s="230"/>
      <c r="N313" s="231"/>
      <c r="O313" s="231"/>
      <c r="P313" s="231"/>
      <c r="Q313" s="231"/>
      <c r="R313" s="231"/>
      <c r="S313" s="231"/>
      <c r="T313" s="23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3" t="s">
        <v>138</v>
      </c>
      <c r="AU313" s="233" t="s">
        <v>83</v>
      </c>
      <c r="AV313" s="13" t="s">
        <v>81</v>
      </c>
      <c r="AW313" s="13" t="s">
        <v>35</v>
      </c>
      <c r="AX313" s="13" t="s">
        <v>73</v>
      </c>
      <c r="AY313" s="233" t="s">
        <v>127</v>
      </c>
    </row>
    <row r="314" spans="1:51" s="13" customFormat="1" ht="12">
      <c r="A314" s="13"/>
      <c r="B314" s="223"/>
      <c r="C314" s="224"/>
      <c r="D314" s="225" t="s">
        <v>138</v>
      </c>
      <c r="E314" s="226" t="s">
        <v>19</v>
      </c>
      <c r="F314" s="227" t="s">
        <v>934</v>
      </c>
      <c r="G314" s="224"/>
      <c r="H314" s="226" t="s">
        <v>19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138</v>
      </c>
      <c r="AU314" s="233" t="s">
        <v>83</v>
      </c>
      <c r="AV314" s="13" t="s">
        <v>81</v>
      </c>
      <c r="AW314" s="13" t="s">
        <v>35</v>
      </c>
      <c r="AX314" s="13" t="s">
        <v>73</v>
      </c>
      <c r="AY314" s="233" t="s">
        <v>127</v>
      </c>
    </row>
    <row r="315" spans="1:51" s="14" customFormat="1" ht="12">
      <c r="A315" s="14"/>
      <c r="B315" s="234"/>
      <c r="C315" s="235"/>
      <c r="D315" s="225" t="s">
        <v>138</v>
      </c>
      <c r="E315" s="236" t="s">
        <v>19</v>
      </c>
      <c r="F315" s="237" t="s">
        <v>935</v>
      </c>
      <c r="G315" s="235"/>
      <c r="H315" s="238">
        <v>4888.959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138</v>
      </c>
      <c r="AU315" s="244" t="s">
        <v>83</v>
      </c>
      <c r="AV315" s="14" t="s">
        <v>83</v>
      </c>
      <c r="AW315" s="14" t="s">
        <v>35</v>
      </c>
      <c r="AX315" s="14" t="s">
        <v>81</v>
      </c>
      <c r="AY315" s="244" t="s">
        <v>127</v>
      </c>
    </row>
    <row r="316" spans="1:65" s="2" customFormat="1" ht="24.15" customHeight="1">
      <c r="A316" s="39"/>
      <c r="B316" s="40"/>
      <c r="C316" s="205" t="s">
        <v>393</v>
      </c>
      <c r="D316" s="205" t="s">
        <v>129</v>
      </c>
      <c r="E316" s="206" t="s">
        <v>488</v>
      </c>
      <c r="F316" s="207" t="s">
        <v>489</v>
      </c>
      <c r="G316" s="208" t="s">
        <v>132</v>
      </c>
      <c r="H316" s="209">
        <v>2666</v>
      </c>
      <c r="I316" s="210"/>
      <c r="J316" s="211">
        <f>ROUND(I316*H316,2)</f>
        <v>0</v>
      </c>
      <c r="K316" s="207" t="s">
        <v>133</v>
      </c>
      <c r="L316" s="45"/>
      <c r="M316" s="212" t="s">
        <v>19</v>
      </c>
      <c r="N316" s="213" t="s">
        <v>44</v>
      </c>
      <c r="O316" s="85"/>
      <c r="P316" s="214">
        <f>O316*H316</f>
        <v>0</v>
      </c>
      <c r="Q316" s="214">
        <v>0.211</v>
      </c>
      <c r="R316" s="214">
        <f>Q316*H316</f>
        <v>562.526</v>
      </c>
      <c r="S316" s="214">
        <v>0</v>
      </c>
      <c r="T316" s="21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6" t="s">
        <v>134</v>
      </c>
      <c r="AT316" s="216" t="s">
        <v>129</v>
      </c>
      <c r="AU316" s="216" t="s">
        <v>83</v>
      </c>
      <c r="AY316" s="18" t="s">
        <v>127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81</v>
      </c>
      <c r="BK316" s="217">
        <f>ROUND(I316*H316,2)</f>
        <v>0</v>
      </c>
      <c r="BL316" s="18" t="s">
        <v>134</v>
      </c>
      <c r="BM316" s="216" t="s">
        <v>936</v>
      </c>
    </row>
    <row r="317" spans="1:47" s="2" customFormat="1" ht="12">
      <c r="A317" s="39"/>
      <c r="B317" s="40"/>
      <c r="C317" s="41"/>
      <c r="D317" s="218" t="s">
        <v>136</v>
      </c>
      <c r="E317" s="41"/>
      <c r="F317" s="219" t="s">
        <v>491</v>
      </c>
      <c r="G317" s="41"/>
      <c r="H317" s="41"/>
      <c r="I317" s="220"/>
      <c r="J317" s="41"/>
      <c r="K317" s="41"/>
      <c r="L317" s="45"/>
      <c r="M317" s="221"/>
      <c r="N317" s="222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136</v>
      </c>
      <c r="AU317" s="18" t="s">
        <v>83</v>
      </c>
    </row>
    <row r="318" spans="1:51" s="13" customFormat="1" ht="12">
      <c r="A318" s="13"/>
      <c r="B318" s="223"/>
      <c r="C318" s="224"/>
      <c r="D318" s="225" t="s">
        <v>138</v>
      </c>
      <c r="E318" s="226" t="s">
        <v>19</v>
      </c>
      <c r="F318" s="227" t="s">
        <v>430</v>
      </c>
      <c r="G318" s="224"/>
      <c r="H318" s="226" t="s">
        <v>19</v>
      </c>
      <c r="I318" s="228"/>
      <c r="J318" s="224"/>
      <c r="K318" s="224"/>
      <c r="L318" s="229"/>
      <c r="M318" s="230"/>
      <c r="N318" s="231"/>
      <c r="O318" s="231"/>
      <c r="P318" s="231"/>
      <c r="Q318" s="231"/>
      <c r="R318" s="231"/>
      <c r="S318" s="231"/>
      <c r="T318" s="23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3" t="s">
        <v>138</v>
      </c>
      <c r="AU318" s="233" t="s">
        <v>83</v>
      </c>
      <c r="AV318" s="13" t="s">
        <v>81</v>
      </c>
      <c r="AW318" s="13" t="s">
        <v>35</v>
      </c>
      <c r="AX318" s="13" t="s">
        <v>73</v>
      </c>
      <c r="AY318" s="233" t="s">
        <v>127</v>
      </c>
    </row>
    <row r="319" spans="1:51" s="13" customFormat="1" ht="12">
      <c r="A319" s="13"/>
      <c r="B319" s="223"/>
      <c r="C319" s="224"/>
      <c r="D319" s="225" t="s">
        <v>138</v>
      </c>
      <c r="E319" s="226" t="s">
        <v>19</v>
      </c>
      <c r="F319" s="227" t="s">
        <v>340</v>
      </c>
      <c r="G319" s="224"/>
      <c r="H319" s="226" t="s">
        <v>19</v>
      </c>
      <c r="I319" s="228"/>
      <c r="J319" s="224"/>
      <c r="K319" s="224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138</v>
      </c>
      <c r="AU319" s="233" t="s">
        <v>83</v>
      </c>
      <c r="AV319" s="13" t="s">
        <v>81</v>
      </c>
      <c r="AW319" s="13" t="s">
        <v>35</v>
      </c>
      <c r="AX319" s="13" t="s">
        <v>73</v>
      </c>
      <c r="AY319" s="233" t="s">
        <v>127</v>
      </c>
    </row>
    <row r="320" spans="1:51" s="14" customFormat="1" ht="12">
      <c r="A320" s="14"/>
      <c r="B320" s="234"/>
      <c r="C320" s="235"/>
      <c r="D320" s="225" t="s">
        <v>138</v>
      </c>
      <c r="E320" s="236" t="s">
        <v>19</v>
      </c>
      <c r="F320" s="237" t="s">
        <v>937</v>
      </c>
      <c r="G320" s="235"/>
      <c r="H320" s="238">
        <v>2625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138</v>
      </c>
      <c r="AU320" s="244" t="s">
        <v>83</v>
      </c>
      <c r="AV320" s="14" t="s">
        <v>83</v>
      </c>
      <c r="AW320" s="14" t="s">
        <v>35</v>
      </c>
      <c r="AX320" s="14" t="s">
        <v>73</v>
      </c>
      <c r="AY320" s="244" t="s">
        <v>127</v>
      </c>
    </row>
    <row r="321" spans="1:51" s="13" customFormat="1" ht="12">
      <c r="A321" s="13"/>
      <c r="B321" s="223"/>
      <c r="C321" s="224"/>
      <c r="D321" s="225" t="s">
        <v>138</v>
      </c>
      <c r="E321" s="226" t="s">
        <v>19</v>
      </c>
      <c r="F321" s="227" t="s">
        <v>479</v>
      </c>
      <c r="G321" s="224"/>
      <c r="H321" s="226" t="s">
        <v>19</v>
      </c>
      <c r="I321" s="228"/>
      <c r="J321" s="224"/>
      <c r="K321" s="224"/>
      <c r="L321" s="229"/>
      <c r="M321" s="230"/>
      <c r="N321" s="231"/>
      <c r="O321" s="231"/>
      <c r="P321" s="231"/>
      <c r="Q321" s="231"/>
      <c r="R321" s="231"/>
      <c r="S321" s="231"/>
      <c r="T321" s="23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3" t="s">
        <v>138</v>
      </c>
      <c r="AU321" s="233" t="s">
        <v>83</v>
      </c>
      <c r="AV321" s="13" t="s">
        <v>81</v>
      </c>
      <c r="AW321" s="13" t="s">
        <v>35</v>
      </c>
      <c r="AX321" s="13" t="s">
        <v>73</v>
      </c>
      <c r="AY321" s="233" t="s">
        <v>127</v>
      </c>
    </row>
    <row r="322" spans="1:51" s="13" customFormat="1" ht="12">
      <c r="A322" s="13"/>
      <c r="B322" s="223"/>
      <c r="C322" s="224"/>
      <c r="D322" s="225" t="s">
        <v>138</v>
      </c>
      <c r="E322" s="226" t="s">
        <v>19</v>
      </c>
      <c r="F322" s="227" t="s">
        <v>916</v>
      </c>
      <c r="G322" s="224"/>
      <c r="H322" s="226" t="s">
        <v>19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3" t="s">
        <v>138</v>
      </c>
      <c r="AU322" s="233" t="s">
        <v>83</v>
      </c>
      <c r="AV322" s="13" t="s">
        <v>81</v>
      </c>
      <c r="AW322" s="13" t="s">
        <v>35</v>
      </c>
      <c r="AX322" s="13" t="s">
        <v>73</v>
      </c>
      <c r="AY322" s="233" t="s">
        <v>127</v>
      </c>
    </row>
    <row r="323" spans="1:51" s="14" customFormat="1" ht="12">
      <c r="A323" s="14"/>
      <c r="B323" s="234"/>
      <c r="C323" s="235"/>
      <c r="D323" s="225" t="s">
        <v>138</v>
      </c>
      <c r="E323" s="236" t="s">
        <v>19</v>
      </c>
      <c r="F323" s="237" t="s">
        <v>917</v>
      </c>
      <c r="G323" s="235"/>
      <c r="H323" s="238">
        <v>41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4" t="s">
        <v>138</v>
      </c>
      <c r="AU323" s="244" t="s">
        <v>83</v>
      </c>
      <c r="AV323" s="14" t="s">
        <v>83</v>
      </c>
      <c r="AW323" s="14" t="s">
        <v>35</v>
      </c>
      <c r="AX323" s="14" t="s">
        <v>73</v>
      </c>
      <c r="AY323" s="244" t="s">
        <v>127</v>
      </c>
    </row>
    <row r="324" spans="1:51" s="15" customFormat="1" ht="12">
      <c r="A324" s="15"/>
      <c r="B324" s="245"/>
      <c r="C324" s="246"/>
      <c r="D324" s="225" t="s">
        <v>138</v>
      </c>
      <c r="E324" s="247" t="s">
        <v>19</v>
      </c>
      <c r="F324" s="248" t="s">
        <v>154</v>
      </c>
      <c r="G324" s="246"/>
      <c r="H324" s="249">
        <v>2666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5" t="s">
        <v>138</v>
      </c>
      <c r="AU324" s="255" t="s">
        <v>83</v>
      </c>
      <c r="AV324" s="15" t="s">
        <v>134</v>
      </c>
      <c r="AW324" s="15" t="s">
        <v>35</v>
      </c>
      <c r="AX324" s="15" t="s">
        <v>81</v>
      </c>
      <c r="AY324" s="255" t="s">
        <v>127</v>
      </c>
    </row>
    <row r="325" spans="1:65" s="2" customFormat="1" ht="24.15" customHeight="1">
      <c r="A325" s="39"/>
      <c r="B325" s="40"/>
      <c r="C325" s="205" t="s">
        <v>402</v>
      </c>
      <c r="D325" s="205" t="s">
        <v>129</v>
      </c>
      <c r="E325" s="206" t="s">
        <v>494</v>
      </c>
      <c r="F325" s="207" t="s">
        <v>495</v>
      </c>
      <c r="G325" s="208" t="s">
        <v>132</v>
      </c>
      <c r="H325" s="209">
        <v>614</v>
      </c>
      <c r="I325" s="210"/>
      <c r="J325" s="211">
        <f>ROUND(I325*H325,2)</f>
        <v>0</v>
      </c>
      <c r="K325" s="207" t="s">
        <v>133</v>
      </c>
      <c r="L325" s="45"/>
      <c r="M325" s="212" t="s">
        <v>19</v>
      </c>
      <c r="N325" s="213" t="s">
        <v>44</v>
      </c>
      <c r="O325" s="85"/>
      <c r="P325" s="214">
        <f>O325*H325</f>
        <v>0</v>
      </c>
      <c r="Q325" s="214">
        <v>0.26</v>
      </c>
      <c r="R325" s="214">
        <f>Q325*H325</f>
        <v>159.64000000000001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134</v>
      </c>
      <c r="AT325" s="216" t="s">
        <v>129</v>
      </c>
      <c r="AU325" s="216" t="s">
        <v>83</v>
      </c>
      <c r="AY325" s="18" t="s">
        <v>127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81</v>
      </c>
      <c r="BK325" s="217">
        <f>ROUND(I325*H325,2)</f>
        <v>0</v>
      </c>
      <c r="BL325" s="18" t="s">
        <v>134</v>
      </c>
      <c r="BM325" s="216" t="s">
        <v>938</v>
      </c>
    </row>
    <row r="326" spans="1:47" s="2" customFormat="1" ht="12">
      <c r="A326" s="39"/>
      <c r="B326" s="40"/>
      <c r="C326" s="41"/>
      <c r="D326" s="218" t="s">
        <v>136</v>
      </c>
      <c r="E326" s="41"/>
      <c r="F326" s="219" t="s">
        <v>497</v>
      </c>
      <c r="G326" s="41"/>
      <c r="H326" s="41"/>
      <c r="I326" s="220"/>
      <c r="J326" s="41"/>
      <c r="K326" s="41"/>
      <c r="L326" s="45"/>
      <c r="M326" s="221"/>
      <c r="N326" s="222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136</v>
      </c>
      <c r="AU326" s="18" t="s">
        <v>83</v>
      </c>
    </row>
    <row r="327" spans="1:51" s="13" customFormat="1" ht="12">
      <c r="A327" s="13"/>
      <c r="B327" s="223"/>
      <c r="C327" s="224"/>
      <c r="D327" s="225" t="s">
        <v>138</v>
      </c>
      <c r="E327" s="226" t="s">
        <v>19</v>
      </c>
      <c r="F327" s="227" t="s">
        <v>430</v>
      </c>
      <c r="G327" s="224"/>
      <c r="H327" s="226" t="s">
        <v>19</v>
      </c>
      <c r="I327" s="228"/>
      <c r="J327" s="224"/>
      <c r="K327" s="224"/>
      <c r="L327" s="229"/>
      <c r="M327" s="230"/>
      <c r="N327" s="231"/>
      <c r="O327" s="231"/>
      <c r="P327" s="231"/>
      <c r="Q327" s="231"/>
      <c r="R327" s="231"/>
      <c r="S327" s="231"/>
      <c r="T327" s="23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3" t="s">
        <v>138</v>
      </c>
      <c r="AU327" s="233" t="s">
        <v>83</v>
      </c>
      <c r="AV327" s="13" t="s">
        <v>81</v>
      </c>
      <c r="AW327" s="13" t="s">
        <v>35</v>
      </c>
      <c r="AX327" s="13" t="s">
        <v>73</v>
      </c>
      <c r="AY327" s="233" t="s">
        <v>127</v>
      </c>
    </row>
    <row r="328" spans="1:51" s="14" customFormat="1" ht="12">
      <c r="A328" s="14"/>
      <c r="B328" s="234"/>
      <c r="C328" s="235"/>
      <c r="D328" s="225" t="s">
        <v>138</v>
      </c>
      <c r="E328" s="236" t="s">
        <v>19</v>
      </c>
      <c r="F328" s="237" t="s">
        <v>939</v>
      </c>
      <c r="G328" s="235"/>
      <c r="H328" s="238">
        <v>614</v>
      </c>
      <c r="I328" s="239"/>
      <c r="J328" s="235"/>
      <c r="K328" s="235"/>
      <c r="L328" s="240"/>
      <c r="M328" s="241"/>
      <c r="N328" s="242"/>
      <c r="O328" s="242"/>
      <c r="P328" s="242"/>
      <c r="Q328" s="242"/>
      <c r="R328" s="242"/>
      <c r="S328" s="242"/>
      <c r="T328" s="24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4" t="s">
        <v>138</v>
      </c>
      <c r="AU328" s="244" t="s">
        <v>83</v>
      </c>
      <c r="AV328" s="14" t="s">
        <v>83</v>
      </c>
      <c r="AW328" s="14" t="s">
        <v>35</v>
      </c>
      <c r="AX328" s="14" t="s">
        <v>81</v>
      </c>
      <c r="AY328" s="244" t="s">
        <v>127</v>
      </c>
    </row>
    <row r="329" spans="1:65" s="2" customFormat="1" ht="16.5" customHeight="1">
      <c r="A329" s="39"/>
      <c r="B329" s="40"/>
      <c r="C329" s="205" t="s">
        <v>409</v>
      </c>
      <c r="D329" s="205" t="s">
        <v>129</v>
      </c>
      <c r="E329" s="206" t="s">
        <v>500</v>
      </c>
      <c r="F329" s="207" t="s">
        <v>501</v>
      </c>
      <c r="G329" s="208" t="s">
        <v>132</v>
      </c>
      <c r="H329" s="209">
        <v>2741</v>
      </c>
      <c r="I329" s="210"/>
      <c r="J329" s="211">
        <f>ROUND(I329*H329,2)</f>
        <v>0</v>
      </c>
      <c r="K329" s="207" t="s">
        <v>133</v>
      </c>
      <c r="L329" s="45"/>
      <c r="M329" s="212" t="s">
        <v>19</v>
      </c>
      <c r="N329" s="213" t="s">
        <v>44</v>
      </c>
      <c r="O329" s="85"/>
      <c r="P329" s="214">
        <f>O329*H329</f>
        <v>0</v>
      </c>
      <c r="Q329" s="214">
        <v>0.00601</v>
      </c>
      <c r="R329" s="214">
        <f>Q329*H329</f>
        <v>16.473409999999998</v>
      </c>
      <c r="S329" s="214">
        <v>0</v>
      </c>
      <c r="T329" s="215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6" t="s">
        <v>134</v>
      </c>
      <c r="AT329" s="216" t="s">
        <v>129</v>
      </c>
      <c r="AU329" s="216" t="s">
        <v>83</v>
      </c>
      <c r="AY329" s="18" t="s">
        <v>127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18" t="s">
        <v>81</v>
      </c>
      <c r="BK329" s="217">
        <f>ROUND(I329*H329,2)</f>
        <v>0</v>
      </c>
      <c r="BL329" s="18" t="s">
        <v>134</v>
      </c>
      <c r="BM329" s="216" t="s">
        <v>940</v>
      </c>
    </row>
    <row r="330" spans="1:47" s="2" customFormat="1" ht="12">
      <c r="A330" s="39"/>
      <c r="B330" s="40"/>
      <c r="C330" s="41"/>
      <c r="D330" s="218" t="s">
        <v>136</v>
      </c>
      <c r="E330" s="41"/>
      <c r="F330" s="219" t="s">
        <v>503</v>
      </c>
      <c r="G330" s="41"/>
      <c r="H330" s="41"/>
      <c r="I330" s="220"/>
      <c r="J330" s="41"/>
      <c r="K330" s="41"/>
      <c r="L330" s="45"/>
      <c r="M330" s="221"/>
      <c r="N330" s="222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136</v>
      </c>
      <c r="AU330" s="18" t="s">
        <v>83</v>
      </c>
    </row>
    <row r="331" spans="1:51" s="13" customFormat="1" ht="12">
      <c r="A331" s="13"/>
      <c r="B331" s="223"/>
      <c r="C331" s="224"/>
      <c r="D331" s="225" t="s">
        <v>138</v>
      </c>
      <c r="E331" s="226" t="s">
        <v>19</v>
      </c>
      <c r="F331" s="227" t="s">
        <v>430</v>
      </c>
      <c r="G331" s="224"/>
      <c r="H331" s="226" t="s">
        <v>19</v>
      </c>
      <c r="I331" s="228"/>
      <c r="J331" s="224"/>
      <c r="K331" s="224"/>
      <c r="L331" s="229"/>
      <c r="M331" s="230"/>
      <c r="N331" s="231"/>
      <c r="O331" s="231"/>
      <c r="P331" s="231"/>
      <c r="Q331" s="231"/>
      <c r="R331" s="231"/>
      <c r="S331" s="231"/>
      <c r="T331" s="23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3" t="s">
        <v>138</v>
      </c>
      <c r="AU331" s="233" t="s">
        <v>83</v>
      </c>
      <c r="AV331" s="13" t="s">
        <v>81</v>
      </c>
      <c r="AW331" s="13" t="s">
        <v>35</v>
      </c>
      <c r="AX331" s="13" t="s">
        <v>73</v>
      </c>
      <c r="AY331" s="233" t="s">
        <v>127</v>
      </c>
    </row>
    <row r="332" spans="1:51" s="13" customFormat="1" ht="12">
      <c r="A332" s="13"/>
      <c r="B332" s="223"/>
      <c r="C332" s="224"/>
      <c r="D332" s="225" t="s">
        <v>138</v>
      </c>
      <c r="E332" s="226" t="s">
        <v>19</v>
      </c>
      <c r="F332" s="227" t="s">
        <v>340</v>
      </c>
      <c r="G332" s="224"/>
      <c r="H332" s="226" t="s">
        <v>19</v>
      </c>
      <c r="I332" s="228"/>
      <c r="J332" s="224"/>
      <c r="K332" s="224"/>
      <c r="L332" s="229"/>
      <c r="M332" s="230"/>
      <c r="N332" s="231"/>
      <c r="O332" s="231"/>
      <c r="P332" s="231"/>
      <c r="Q332" s="231"/>
      <c r="R332" s="231"/>
      <c r="S332" s="231"/>
      <c r="T332" s="23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3" t="s">
        <v>138</v>
      </c>
      <c r="AU332" s="233" t="s">
        <v>83</v>
      </c>
      <c r="AV332" s="13" t="s">
        <v>81</v>
      </c>
      <c r="AW332" s="13" t="s">
        <v>35</v>
      </c>
      <c r="AX332" s="13" t="s">
        <v>73</v>
      </c>
      <c r="AY332" s="233" t="s">
        <v>127</v>
      </c>
    </row>
    <row r="333" spans="1:51" s="14" customFormat="1" ht="12">
      <c r="A333" s="14"/>
      <c r="B333" s="234"/>
      <c r="C333" s="235"/>
      <c r="D333" s="225" t="s">
        <v>138</v>
      </c>
      <c r="E333" s="236" t="s">
        <v>19</v>
      </c>
      <c r="F333" s="237" t="s">
        <v>941</v>
      </c>
      <c r="G333" s="235"/>
      <c r="H333" s="238">
        <v>2700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138</v>
      </c>
      <c r="AU333" s="244" t="s">
        <v>83</v>
      </c>
      <c r="AV333" s="14" t="s">
        <v>83</v>
      </c>
      <c r="AW333" s="14" t="s">
        <v>35</v>
      </c>
      <c r="AX333" s="14" t="s">
        <v>73</v>
      </c>
      <c r="AY333" s="244" t="s">
        <v>127</v>
      </c>
    </row>
    <row r="334" spans="1:51" s="13" customFormat="1" ht="12">
      <c r="A334" s="13"/>
      <c r="B334" s="223"/>
      <c r="C334" s="224"/>
      <c r="D334" s="225" t="s">
        <v>138</v>
      </c>
      <c r="E334" s="226" t="s">
        <v>19</v>
      </c>
      <c r="F334" s="227" t="s">
        <v>479</v>
      </c>
      <c r="G334" s="224"/>
      <c r="H334" s="226" t="s">
        <v>19</v>
      </c>
      <c r="I334" s="228"/>
      <c r="J334" s="224"/>
      <c r="K334" s="224"/>
      <c r="L334" s="229"/>
      <c r="M334" s="230"/>
      <c r="N334" s="231"/>
      <c r="O334" s="231"/>
      <c r="P334" s="231"/>
      <c r="Q334" s="231"/>
      <c r="R334" s="231"/>
      <c r="S334" s="231"/>
      <c r="T334" s="23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3" t="s">
        <v>138</v>
      </c>
      <c r="AU334" s="233" t="s">
        <v>83</v>
      </c>
      <c r="AV334" s="13" t="s">
        <v>81</v>
      </c>
      <c r="AW334" s="13" t="s">
        <v>35</v>
      </c>
      <c r="AX334" s="13" t="s">
        <v>73</v>
      </c>
      <c r="AY334" s="233" t="s">
        <v>127</v>
      </c>
    </row>
    <row r="335" spans="1:51" s="13" customFormat="1" ht="12">
      <c r="A335" s="13"/>
      <c r="B335" s="223"/>
      <c r="C335" s="224"/>
      <c r="D335" s="225" t="s">
        <v>138</v>
      </c>
      <c r="E335" s="226" t="s">
        <v>19</v>
      </c>
      <c r="F335" s="227" t="s">
        <v>916</v>
      </c>
      <c r="G335" s="224"/>
      <c r="H335" s="226" t="s">
        <v>19</v>
      </c>
      <c r="I335" s="228"/>
      <c r="J335" s="224"/>
      <c r="K335" s="224"/>
      <c r="L335" s="229"/>
      <c r="M335" s="230"/>
      <c r="N335" s="231"/>
      <c r="O335" s="231"/>
      <c r="P335" s="231"/>
      <c r="Q335" s="231"/>
      <c r="R335" s="231"/>
      <c r="S335" s="231"/>
      <c r="T335" s="23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3" t="s">
        <v>138</v>
      </c>
      <c r="AU335" s="233" t="s">
        <v>83</v>
      </c>
      <c r="AV335" s="13" t="s">
        <v>81</v>
      </c>
      <c r="AW335" s="13" t="s">
        <v>35</v>
      </c>
      <c r="AX335" s="13" t="s">
        <v>73</v>
      </c>
      <c r="AY335" s="233" t="s">
        <v>127</v>
      </c>
    </row>
    <row r="336" spans="1:51" s="14" customFormat="1" ht="12">
      <c r="A336" s="14"/>
      <c r="B336" s="234"/>
      <c r="C336" s="235"/>
      <c r="D336" s="225" t="s">
        <v>138</v>
      </c>
      <c r="E336" s="236" t="s">
        <v>19</v>
      </c>
      <c r="F336" s="237" t="s">
        <v>917</v>
      </c>
      <c r="G336" s="235"/>
      <c r="H336" s="238">
        <v>41</v>
      </c>
      <c r="I336" s="239"/>
      <c r="J336" s="235"/>
      <c r="K336" s="235"/>
      <c r="L336" s="240"/>
      <c r="M336" s="241"/>
      <c r="N336" s="242"/>
      <c r="O336" s="242"/>
      <c r="P336" s="242"/>
      <c r="Q336" s="242"/>
      <c r="R336" s="242"/>
      <c r="S336" s="242"/>
      <c r="T336" s="24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4" t="s">
        <v>138</v>
      </c>
      <c r="AU336" s="244" t="s">
        <v>83</v>
      </c>
      <c r="AV336" s="14" t="s">
        <v>83</v>
      </c>
      <c r="AW336" s="14" t="s">
        <v>35</v>
      </c>
      <c r="AX336" s="14" t="s">
        <v>73</v>
      </c>
      <c r="AY336" s="244" t="s">
        <v>127</v>
      </c>
    </row>
    <row r="337" spans="1:51" s="15" customFormat="1" ht="12">
      <c r="A337" s="15"/>
      <c r="B337" s="245"/>
      <c r="C337" s="246"/>
      <c r="D337" s="225" t="s">
        <v>138</v>
      </c>
      <c r="E337" s="247" t="s">
        <v>19</v>
      </c>
      <c r="F337" s="248" t="s">
        <v>154</v>
      </c>
      <c r="G337" s="246"/>
      <c r="H337" s="249">
        <v>2741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5" t="s">
        <v>138</v>
      </c>
      <c r="AU337" s="255" t="s">
        <v>83</v>
      </c>
      <c r="AV337" s="15" t="s">
        <v>134</v>
      </c>
      <c r="AW337" s="15" t="s">
        <v>35</v>
      </c>
      <c r="AX337" s="15" t="s">
        <v>81</v>
      </c>
      <c r="AY337" s="255" t="s">
        <v>127</v>
      </c>
    </row>
    <row r="338" spans="1:65" s="2" customFormat="1" ht="16.5" customHeight="1">
      <c r="A338" s="39"/>
      <c r="B338" s="40"/>
      <c r="C338" s="205" t="s">
        <v>416</v>
      </c>
      <c r="D338" s="205" t="s">
        <v>129</v>
      </c>
      <c r="E338" s="206" t="s">
        <v>506</v>
      </c>
      <c r="F338" s="207" t="s">
        <v>507</v>
      </c>
      <c r="G338" s="208" t="s">
        <v>132</v>
      </c>
      <c r="H338" s="209">
        <v>2631</v>
      </c>
      <c r="I338" s="210"/>
      <c r="J338" s="211">
        <f>ROUND(I338*H338,2)</f>
        <v>0</v>
      </c>
      <c r="K338" s="207" t="s">
        <v>133</v>
      </c>
      <c r="L338" s="45"/>
      <c r="M338" s="212" t="s">
        <v>19</v>
      </c>
      <c r="N338" s="213" t="s">
        <v>44</v>
      </c>
      <c r="O338" s="85"/>
      <c r="P338" s="214">
        <f>O338*H338</f>
        <v>0</v>
      </c>
      <c r="Q338" s="214">
        <v>0.00071</v>
      </c>
      <c r="R338" s="214">
        <f>Q338*H338</f>
        <v>1.86801</v>
      </c>
      <c r="S338" s="214">
        <v>0</v>
      </c>
      <c r="T338" s="215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6" t="s">
        <v>134</v>
      </c>
      <c r="AT338" s="216" t="s">
        <v>129</v>
      </c>
      <c r="AU338" s="216" t="s">
        <v>83</v>
      </c>
      <c r="AY338" s="18" t="s">
        <v>127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18" t="s">
        <v>81</v>
      </c>
      <c r="BK338" s="217">
        <f>ROUND(I338*H338,2)</f>
        <v>0</v>
      </c>
      <c r="BL338" s="18" t="s">
        <v>134</v>
      </c>
      <c r="BM338" s="216" t="s">
        <v>942</v>
      </c>
    </row>
    <row r="339" spans="1:47" s="2" customFormat="1" ht="12">
      <c r="A339" s="39"/>
      <c r="B339" s="40"/>
      <c r="C339" s="41"/>
      <c r="D339" s="218" t="s">
        <v>136</v>
      </c>
      <c r="E339" s="41"/>
      <c r="F339" s="219" t="s">
        <v>509</v>
      </c>
      <c r="G339" s="41"/>
      <c r="H339" s="41"/>
      <c r="I339" s="220"/>
      <c r="J339" s="41"/>
      <c r="K339" s="41"/>
      <c r="L339" s="45"/>
      <c r="M339" s="221"/>
      <c r="N339" s="222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136</v>
      </c>
      <c r="AU339" s="18" t="s">
        <v>83</v>
      </c>
    </row>
    <row r="340" spans="1:51" s="13" customFormat="1" ht="12">
      <c r="A340" s="13"/>
      <c r="B340" s="223"/>
      <c r="C340" s="224"/>
      <c r="D340" s="225" t="s">
        <v>138</v>
      </c>
      <c r="E340" s="226" t="s">
        <v>19</v>
      </c>
      <c r="F340" s="227" t="s">
        <v>430</v>
      </c>
      <c r="G340" s="224"/>
      <c r="H340" s="226" t="s">
        <v>19</v>
      </c>
      <c r="I340" s="228"/>
      <c r="J340" s="224"/>
      <c r="K340" s="224"/>
      <c r="L340" s="229"/>
      <c r="M340" s="230"/>
      <c r="N340" s="231"/>
      <c r="O340" s="231"/>
      <c r="P340" s="231"/>
      <c r="Q340" s="231"/>
      <c r="R340" s="231"/>
      <c r="S340" s="231"/>
      <c r="T340" s="23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3" t="s">
        <v>138</v>
      </c>
      <c r="AU340" s="233" t="s">
        <v>83</v>
      </c>
      <c r="AV340" s="13" t="s">
        <v>81</v>
      </c>
      <c r="AW340" s="13" t="s">
        <v>35</v>
      </c>
      <c r="AX340" s="13" t="s">
        <v>73</v>
      </c>
      <c r="AY340" s="233" t="s">
        <v>127</v>
      </c>
    </row>
    <row r="341" spans="1:51" s="13" customFormat="1" ht="12">
      <c r="A341" s="13"/>
      <c r="B341" s="223"/>
      <c r="C341" s="224"/>
      <c r="D341" s="225" t="s">
        <v>138</v>
      </c>
      <c r="E341" s="226" t="s">
        <v>19</v>
      </c>
      <c r="F341" s="227" t="s">
        <v>340</v>
      </c>
      <c r="G341" s="224"/>
      <c r="H341" s="226" t="s">
        <v>19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138</v>
      </c>
      <c r="AU341" s="233" t="s">
        <v>83</v>
      </c>
      <c r="AV341" s="13" t="s">
        <v>81</v>
      </c>
      <c r="AW341" s="13" t="s">
        <v>35</v>
      </c>
      <c r="AX341" s="13" t="s">
        <v>73</v>
      </c>
      <c r="AY341" s="233" t="s">
        <v>127</v>
      </c>
    </row>
    <row r="342" spans="1:51" s="14" customFormat="1" ht="12">
      <c r="A342" s="14"/>
      <c r="B342" s="234"/>
      <c r="C342" s="235"/>
      <c r="D342" s="225" t="s">
        <v>138</v>
      </c>
      <c r="E342" s="236" t="s">
        <v>19</v>
      </c>
      <c r="F342" s="237" t="s">
        <v>943</v>
      </c>
      <c r="G342" s="235"/>
      <c r="H342" s="238">
        <v>2590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138</v>
      </c>
      <c r="AU342" s="244" t="s">
        <v>83</v>
      </c>
      <c r="AV342" s="14" t="s">
        <v>83</v>
      </c>
      <c r="AW342" s="14" t="s">
        <v>35</v>
      </c>
      <c r="AX342" s="14" t="s">
        <v>73</v>
      </c>
      <c r="AY342" s="244" t="s">
        <v>127</v>
      </c>
    </row>
    <row r="343" spans="1:51" s="13" customFormat="1" ht="12">
      <c r="A343" s="13"/>
      <c r="B343" s="223"/>
      <c r="C343" s="224"/>
      <c r="D343" s="225" t="s">
        <v>138</v>
      </c>
      <c r="E343" s="226" t="s">
        <v>19</v>
      </c>
      <c r="F343" s="227" t="s">
        <v>479</v>
      </c>
      <c r="G343" s="224"/>
      <c r="H343" s="226" t="s">
        <v>19</v>
      </c>
      <c r="I343" s="228"/>
      <c r="J343" s="224"/>
      <c r="K343" s="224"/>
      <c r="L343" s="229"/>
      <c r="M343" s="230"/>
      <c r="N343" s="231"/>
      <c r="O343" s="231"/>
      <c r="P343" s="231"/>
      <c r="Q343" s="231"/>
      <c r="R343" s="231"/>
      <c r="S343" s="231"/>
      <c r="T343" s="23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3" t="s">
        <v>138</v>
      </c>
      <c r="AU343" s="233" t="s">
        <v>83</v>
      </c>
      <c r="AV343" s="13" t="s">
        <v>81</v>
      </c>
      <c r="AW343" s="13" t="s">
        <v>35</v>
      </c>
      <c r="AX343" s="13" t="s">
        <v>73</v>
      </c>
      <c r="AY343" s="233" t="s">
        <v>127</v>
      </c>
    </row>
    <row r="344" spans="1:51" s="13" customFormat="1" ht="12">
      <c r="A344" s="13"/>
      <c r="B344" s="223"/>
      <c r="C344" s="224"/>
      <c r="D344" s="225" t="s">
        <v>138</v>
      </c>
      <c r="E344" s="226" t="s">
        <v>19</v>
      </c>
      <c r="F344" s="227" t="s">
        <v>916</v>
      </c>
      <c r="G344" s="224"/>
      <c r="H344" s="226" t="s">
        <v>19</v>
      </c>
      <c r="I344" s="228"/>
      <c r="J344" s="224"/>
      <c r="K344" s="224"/>
      <c r="L344" s="229"/>
      <c r="M344" s="230"/>
      <c r="N344" s="231"/>
      <c r="O344" s="231"/>
      <c r="P344" s="231"/>
      <c r="Q344" s="231"/>
      <c r="R344" s="231"/>
      <c r="S344" s="231"/>
      <c r="T344" s="23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3" t="s">
        <v>138</v>
      </c>
      <c r="AU344" s="233" t="s">
        <v>83</v>
      </c>
      <c r="AV344" s="13" t="s">
        <v>81</v>
      </c>
      <c r="AW344" s="13" t="s">
        <v>35</v>
      </c>
      <c r="AX344" s="13" t="s">
        <v>73</v>
      </c>
      <c r="AY344" s="233" t="s">
        <v>127</v>
      </c>
    </row>
    <row r="345" spans="1:51" s="14" customFormat="1" ht="12">
      <c r="A345" s="14"/>
      <c r="B345" s="234"/>
      <c r="C345" s="235"/>
      <c r="D345" s="225" t="s">
        <v>138</v>
      </c>
      <c r="E345" s="236" t="s">
        <v>19</v>
      </c>
      <c r="F345" s="237" t="s">
        <v>917</v>
      </c>
      <c r="G345" s="235"/>
      <c r="H345" s="238">
        <v>41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4" t="s">
        <v>138</v>
      </c>
      <c r="AU345" s="244" t="s">
        <v>83</v>
      </c>
      <c r="AV345" s="14" t="s">
        <v>83</v>
      </c>
      <c r="AW345" s="14" t="s">
        <v>35</v>
      </c>
      <c r="AX345" s="14" t="s">
        <v>73</v>
      </c>
      <c r="AY345" s="244" t="s">
        <v>127</v>
      </c>
    </row>
    <row r="346" spans="1:51" s="15" customFormat="1" ht="12">
      <c r="A346" s="15"/>
      <c r="B346" s="245"/>
      <c r="C346" s="246"/>
      <c r="D346" s="225" t="s">
        <v>138</v>
      </c>
      <c r="E346" s="247" t="s">
        <v>19</v>
      </c>
      <c r="F346" s="248" t="s">
        <v>154</v>
      </c>
      <c r="G346" s="246"/>
      <c r="H346" s="249">
        <v>2631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5" t="s">
        <v>138</v>
      </c>
      <c r="AU346" s="255" t="s">
        <v>83</v>
      </c>
      <c r="AV346" s="15" t="s">
        <v>134</v>
      </c>
      <c r="AW346" s="15" t="s">
        <v>35</v>
      </c>
      <c r="AX346" s="15" t="s">
        <v>81</v>
      </c>
      <c r="AY346" s="255" t="s">
        <v>127</v>
      </c>
    </row>
    <row r="347" spans="1:65" s="2" customFormat="1" ht="24.15" customHeight="1">
      <c r="A347" s="39"/>
      <c r="B347" s="40"/>
      <c r="C347" s="205" t="s">
        <v>421</v>
      </c>
      <c r="D347" s="205" t="s">
        <v>129</v>
      </c>
      <c r="E347" s="206" t="s">
        <v>511</v>
      </c>
      <c r="F347" s="207" t="s">
        <v>512</v>
      </c>
      <c r="G347" s="208" t="s">
        <v>132</v>
      </c>
      <c r="H347" s="209">
        <v>2616</v>
      </c>
      <c r="I347" s="210"/>
      <c r="J347" s="211">
        <f>ROUND(I347*H347,2)</f>
        <v>0</v>
      </c>
      <c r="K347" s="207" t="s">
        <v>133</v>
      </c>
      <c r="L347" s="45"/>
      <c r="M347" s="212" t="s">
        <v>19</v>
      </c>
      <c r="N347" s="213" t="s">
        <v>44</v>
      </c>
      <c r="O347" s="85"/>
      <c r="P347" s="214">
        <f>O347*H347</f>
        <v>0</v>
      </c>
      <c r="Q347" s="214">
        <v>0.10373</v>
      </c>
      <c r="R347" s="214">
        <f>Q347*H347</f>
        <v>271.35768</v>
      </c>
      <c r="S347" s="214">
        <v>0</v>
      </c>
      <c r="T347" s="215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6" t="s">
        <v>134</v>
      </c>
      <c r="AT347" s="216" t="s">
        <v>129</v>
      </c>
      <c r="AU347" s="216" t="s">
        <v>83</v>
      </c>
      <c r="AY347" s="18" t="s">
        <v>127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8" t="s">
        <v>81</v>
      </c>
      <c r="BK347" s="217">
        <f>ROUND(I347*H347,2)</f>
        <v>0</v>
      </c>
      <c r="BL347" s="18" t="s">
        <v>134</v>
      </c>
      <c r="BM347" s="216" t="s">
        <v>944</v>
      </c>
    </row>
    <row r="348" spans="1:47" s="2" customFormat="1" ht="12">
      <c r="A348" s="39"/>
      <c r="B348" s="40"/>
      <c r="C348" s="41"/>
      <c r="D348" s="218" t="s">
        <v>136</v>
      </c>
      <c r="E348" s="41"/>
      <c r="F348" s="219" t="s">
        <v>514</v>
      </c>
      <c r="G348" s="41"/>
      <c r="H348" s="41"/>
      <c r="I348" s="220"/>
      <c r="J348" s="41"/>
      <c r="K348" s="41"/>
      <c r="L348" s="45"/>
      <c r="M348" s="221"/>
      <c r="N348" s="222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136</v>
      </c>
      <c r="AU348" s="18" t="s">
        <v>83</v>
      </c>
    </row>
    <row r="349" spans="1:51" s="13" customFormat="1" ht="12">
      <c r="A349" s="13"/>
      <c r="B349" s="223"/>
      <c r="C349" s="224"/>
      <c r="D349" s="225" t="s">
        <v>138</v>
      </c>
      <c r="E349" s="226" t="s">
        <v>19</v>
      </c>
      <c r="F349" s="227" t="s">
        <v>430</v>
      </c>
      <c r="G349" s="224"/>
      <c r="H349" s="226" t="s">
        <v>19</v>
      </c>
      <c r="I349" s="228"/>
      <c r="J349" s="224"/>
      <c r="K349" s="224"/>
      <c r="L349" s="229"/>
      <c r="M349" s="230"/>
      <c r="N349" s="231"/>
      <c r="O349" s="231"/>
      <c r="P349" s="231"/>
      <c r="Q349" s="231"/>
      <c r="R349" s="231"/>
      <c r="S349" s="231"/>
      <c r="T349" s="23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3" t="s">
        <v>138</v>
      </c>
      <c r="AU349" s="233" t="s">
        <v>83</v>
      </c>
      <c r="AV349" s="13" t="s">
        <v>81</v>
      </c>
      <c r="AW349" s="13" t="s">
        <v>35</v>
      </c>
      <c r="AX349" s="13" t="s">
        <v>73</v>
      </c>
      <c r="AY349" s="233" t="s">
        <v>127</v>
      </c>
    </row>
    <row r="350" spans="1:51" s="13" customFormat="1" ht="12">
      <c r="A350" s="13"/>
      <c r="B350" s="223"/>
      <c r="C350" s="224"/>
      <c r="D350" s="225" t="s">
        <v>138</v>
      </c>
      <c r="E350" s="226" t="s">
        <v>19</v>
      </c>
      <c r="F350" s="227" t="s">
        <v>340</v>
      </c>
      <c r="G350" s="224"/>
      <c r="H350" s="226" t="s">
        <v>19</v>
      </c>
      <c r="I350" s="228"/>
      <c r="J350" s="224"/>
      <c r="K350" s="224"/>
      <c r="L350" s="229"/>
      <c r="M350" s="230"/>
      <c r="N350" s="231"/>
      <c r="O350" s="231"/>
      <c r="P350" s="231"/>
      <c r="Q350" s="231"/>
      <c r="R350" s="231"/>
      <c r="S350" s="231"/>
      <c r="T350" s="23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3" t="s">
        <v>138</v>
      </c>
      <c r="AU350" s="233" t="s">
        <v>83</v>
      </c>
      <c r="AV350" s="13" t="s">
        <v>81</v>
      </c>
      <c r="AW350" s="13" t="s">
        <v>35</v>
      </c>
      <c r="AX350" s="13" t="s">
        <v>73</v>
      </c>
      <c r="AY350" s="233" t="s">
        <v>127</v>
      </c>
    </row>
    <row r="351" spans="1:51" s="14" customFormat="1" ht="12">
      <c r="A351" s="14"/>
      <c r="B351" s="234"/>
      <c r="C351" s="235"/>
      <c r="D351" s="225" t="s">
        <v>138</v>
      </c>
      <c r="E351" s="236" t="s">
        <v>19</v>
      </c>
      <c r="F351" s="237" t="s">
        <v>945</v>
      </c>
      <c r="G351" s="235"/>
      <c r="H351" s="238">
        <v>2575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4" t="s">
        <v>138</v>
      </c>
      <c r="AU351" s="244" t="s">
        <v>83</v>
      </c>
      <c r="AV351" s="14" t="s">
        <v>83</v>
      </c>
      <c r="AW351" s="14" t="s">
        <v>35</v>
      </c>
      <c r="AX351" s="14" t="s">
        <v>73</v>
      </c>
      <c r="AY351" s="244" t="s">
        <v>127</v>
      </c>
    </row>
    <row r="352" spans="1:51" s="13" customFormat="1" ht="12">
      <c r="A352" s="13"/>
      <c r="B352" s="223"/>
      <c r="C352" s="224"/>
      <c r="D352" s="225" t="s">
        <v>138</v>
      </c>
      <c r="E352" s="226" t="s">
        <v>19</v>
      </c>
      <c r="F352" s="227" t="s">
        <v>479</v>
      </c>
      <c r="G352" s="224"/>
      <c r="H352" s="226" t="s">
        <v>19</v>
      </c>
      <c r="I352" s="228"/>
      <c r="J352" s="224"/>
      <c r="K352" s="224"/>
      <c r="L352" s="229"/>
      <c r="M352" s="230"/>
      <c r="N352" s="231"/>
      <c r="O352" s="231"/>
      <c r="P352" s="231"/>
      <c r="Q352" s="231"/>
      <c r="R352" s="231"/>
      <c r="S352" s="231"/>
      <c r="T352" s="23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3" t="s">
        <v>138</v>
      </c>
      <c r="AU352" s="233" t="s">
        <v>83</v>
      </c>
      <c r="AV352" s="13" t="s">
        <v>81</v>
      </c>
      <c r="AW352" s="13" t="s">
        <v>35</v>
      </c>
      <c r="AX352" s="13" t="s">
        <v>73</v>
      </c>
      <c r="AY352" s="233" t="s">
        <v>127</v>
      </c>
    </row>
    <row r="353" spans="1:51" s="13" customFormat="1" ht="12">
      <c r="A353" s="13"/>
      <c r="B353" s="223"/>
      <c r="C353" s="224"/>
      <c r="D353" s="225" t="s">
        <v>138</v>
      </c>
      <c r="E353" s="226" t="s">
        <v>19</v>
      </c>
      <c r="F353" s="227" t="s">
        <v>916</v>
      </c>
      <c r="G353" s="224"/>
      <c r="H353" s="226" t="s">
        <v>19</v>
      </c>
      <c r="I353" s="228"/>
      <c r="J353" s="224"/>
      <c r="K353" s="224"/>
      <c r="L353" s="229"/>
      <c r="M353" s="230"/>
      <c r="N353" s="231"/>
      <c r="O353" s="231"/>
      <c r="P353" s="231"/>
      <c r="Q353" s="231"/>
      <c r="R353" s="231"/>
      <c r="S353" s="231"/>
      <c r="T353" s="23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3" t="s">
        <v>138</v>
      </c>
      <c r="AU353" s="233" t="s">
        <v>83</v>
      </c>
      <c r="AV353" s="13" t="s">
        <v>81</v>
      </c>
      <c r="AW353" s="13" t="s">
        <v>35</v>
      </c>
      <c r="AX353" s="13" t="s">
        <v>73</v>
      </c>
      <c r="AY353" s="233" t="s">
        <v>127</v>
      </c>
    </row>
    <row r="354" spans="1:51" s="14" customFormat="1" ht="12">
      <c r="A354" s="14"/>
      <c r="B354" s="234"/>
      <c r="C354" s="235"/>
      <c r="D354" s="225" t="s">
        <v>138</v>
      </c>
      <c r="E354" s="236" t="s">
        <v>19</v>
      </c>
      <c r="F354" s="237" t="s">
        <v>917</v>
      </c>
      <c r="G354" s="235"/>
      <c r="H354" s="238">
        <v>41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4" t="s">
        <v>138</v>
      </c>
      <c r="AU354" s="244" t="s">
        <v>83</v>
      </c>
      <c r="AV354" s="14" t="s">
        <v>83</v>
      </c>
      <c r="AW354" s="14" t="s">
        <v>35</v>
      </c>
      <c r="AX354" s="14" t="s">
        <v>73</v>
      </c>
      <c r="AY354" s="244" t="s">
        <v>127</v>
      </c>
    </row>
    <row r="355" spans="1:51" s="15" customFormat="1" ht="12">
      <c r="A355" s="15"/>
      <c r="B355" s="245"/>
      <c r="C355" s="246"/>
      <c r="D355" s="225" t="s">
        <v>138</v>
      </c>
      <c r="E355" s="247" t="s">
        <v>19</v>
      </c>
      <c r="F355" s="248" t="s">
        <v>154</v>
      </c>
      <c r="G355" s="246"/>
      <c r="H355" s="249">
        <v>2616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5" t="s">
        <v>138</v>
      </c>
      <c r="AU355" s="255" t="s">
        <v>83</v>
      </c>
      <c r="AV355" s="15" t="s">
        <v>134</v>
      </c>
      <c r="AW355" s="15" t="s">
        <v>35</v>
      </c>
      <c r="AX355" s="15" t="s">
        <v>81</v>
      </c>
      <c r="AY355" s="255" t="s">
        <v>127</v>
      </c>
    </row>
    <row r="356" spans="1:63" s="12" customFormat="1" ht="22.8" customHeight="1">
      <c r="A356" s="12"/>
      <c r="B356" s="189"/>
      <c r="C356" s="190"/>
      <c r="D356" s="191" t="s">
        <v>72</v>
      </c>
      <c r="E356" s="203" t="s">
        <v>709</v>
      </c>
      <c r="F356" s="203" t="s">
        <v>710</v>
      </c>
      <c r="G356" s="190"/>
      <c r="H356" s="190"/>
      <c r="I356" s="193"/>
      <c r="J356" s="204">
        <f>BK356</f>
        <v>0</v>
      </c>
      <c r="K356" s="190"/>
      <c r="L356" s="195"/>
      <c r="M356" s="196"/>
      <c r="N356" s="197"/>
      <c r="O356" s="197"/>
      <c r="P356" s="198">
        <f>SUM(P357:P360)</f>
        <v>0</v>
      </c>
      <c r="Q356" s="197"/>
      <c r="R356" s="198">
        <f>SUM(R357:R360)</f>
        <v>0</v>
      </c>
      <c r="S356" s="197"/>
      <c r="T356" s="199">
        <f>SUM(T357:T360)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00" t="s">
        <v>81</v>
      </c>
      <c r="AT356" s="201" t="s">
        <v>72</v>
      </c>
      <c r="AU356" s="201" t="s">
        <v>81</v>
      </c>
      <c r="AY356" s="200" t="s">
        <v>127</v>
      </c>
      <c r="BK356" s="202">
        <f>SUM(BK357:BK360)</f>
        <v>0</v>
      </c>
    </row>
    <row r="357" spans="1:65" s="2" customFormat="1" ht="24.15" customHeight="1">
      <c r="A357" s="39"/>
      <c r="B357" s="40"/>
      <c r="C357" s="205" t="s">
        <v>426</v>
      </c>
      <c r="D357" s="205" t="s">
        <v>129</v>
      </c>
      <c r="E357" s="206" t="s">
        <v>712</v>
      </c>
      <c r="F357" s="207" t="s">
        <v>713</v>
      </c>
      <c r="G357" s="208" t="s">
        <v>330</v>
      </c>
      <c r="H357" s="209">
        <v>5756.287</v>
      </c>
      <c r="I357" s="210"/>
      <c r="J357" s="211">
        <f>ROUND(I357*H357,2)</f>
        <v>0</v>
      </c>
      <c r="K357" s="207" t="s">
        <v>133</v>
      </c>
      <c r="L357" s="45"/>
      <c r="M357" s="212" t="s">
        <v>19</v>
      </c>
      <c r="N357" s="213" t="s">
        <v>44</v>
      </c>
      <c r="O357" s="85"/>
      <c r="P357" s="214">
        <f>O357*H357</f>
        <v>0</v>
      </c>
      <c r="Q357" s="214">
        <v>0</v>
      </c>
      <c r="R357" s="214">
        <f>Q357*H357</f>
        <v>0</v>
      </c>
      <c r="S357" s="214">
        <v>0</v>
      </c>
      <c r="T357" s="21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134</v>
      </c>
      <c r="AT357" s="216" t="s">
        <v>129</v>
      </c>
      <c r="AU357" s="216" t="s">
        <v>83</v>
      </c>
      <c r="AY357" s="18" t="s">
        <v>127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81</v>
      </c>
      <c r="BK357" s="217">
        <f>ROUND(I357*H357,2)</f>
        <v>0</v>
      </c>
      <c r="BL357" s="18" t="s">
        <v>134</v>
      </c>
      <c r="BM357" s="216" t="s">
        <v>946</v>
      </c>
    </row>
    <row r="358" spans="1:47" s="2" customFormat="1" ht="12">
      <c r="A358" s="39"/>
      <c r="B358" s="40"/>
      <c r="C358" s="41"/>
      <c r="D358" s="218" t="s">
        <v>136</v>
      </c>
      <c r="E358" s="41"/>
      <c r="F358" s="219" t="s">
        <v>715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136</v>
      </c>
      <c r="AU358" s="18" t="s">
        <v>83</v>
      </c>
    </row>
    <row r="359" spans="1:65" s="2" customFormat="1" ht="24.15" customHeight="1">
      <c r="A359" s="39"/>
      <c r="B359" s="40"/>
      <c r="C359" s="205" t="s">
        <v>434</v>
      </c>
      <c r="D359" s="205" t="s">
        <v>129</v>
      </c>
      <c r="E359" s="206" t="s">
        <v>717</v>
      </c>
      <c r="F359" s="207" t="s">
        <v>718</v>
      </c>
      <c r="G359" s="208" t="s">
        <v>330</v>
      </c>
      <c r="H359" s="209">
        <v>5756.287</v>
      </c>
      <c r="I359" s="210"/>
      <c r="J359" s="211">
        <f>ROUND(I359*H359,2)</f>
        <v>0</v>
      </c>
      <c r="K359" s="207" t="s">
        <v>133</v>
      </c>
      <c r="L359" s="45"/>
      <c r="M359" s="212" t="s">
        <v>19</v>
      </c>
      <c r="N359" s="213" t="s">
        <v>44</v>
      </c>
      <c r="O359" s="85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134</v>
      </c>
      <c r="AT359" s="216" t="s">
        <v>129</v>
      </c>
      <c r="AU359" s="216" t="s">
        <v>83</v>
      </c>
      <c r="AY359" s="18" t="s">
        <v>127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81</v>
      </c>
      <c r="BK359" s="217">
        <f>ROUND(I359*H359,2)</f>
        <v>0</v>
      </c>
      <c r="BL359" s="18" t="s">
        <v>134</v>
      </c>
      <c r="BM359" s="216" t="s">
        <v>947</v>
      </c>
    </row>
    <row r="360" spans="1:47" s="2" customFormat="1" ht="12">
      <c r="A360" s="39"/>
      <c r="B360" s="40"/>
      <c r="C360" s="41"/>
      <c r="D360" s="218" t="s">
        <v>136</v>
      </c>
      <c r="E360" s="41"/>
      <c r="F360" s="219" t="s">
        <v>720</v>
      </c>
      <c r="G360" s="41"/>
      <c r="H360" s="41"/>
      <c r="I360" s="220"/>
      <c r="J360" s="41"/>
      <c r="K360" s="41"/>
      <c r="L360" s="45"/>
      <c r="M360" s="221"/>
      <c r="N360" s="222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136</v>
      </c>
      <c r="AU360" s="18" t="s">
        <v>83</v>
      </c>
    </row>
    <row r="361" spans="1:63" s="12" customFormat="1" ht="25.9" customHeight="1">
      <c r="A361" s="12"/>
      <c r="B361" s="189"/>
      <c r="C361" s="190"/>
      <c r="D361" s="191" t="s">
        <v>72</v>
      </c>
      <c r="E361" s="192" t="s">
        <v>721</v>
      </c>
      <c r="F361" s="192" t="s">
        <v>722</v>
      </c>
      <c r="G361" s="190"/>
      <c r="H361" s="190"/>
      <c r="I361" s="193"/>
      <c r="J361" s="194">
        <f>BK361</f>
        <v>0</v>
      </c>
      <c r="K361" s="190"/>
      <c r="L361" s="195"/>
      <c r="M361" s="196"/>
      <c r="N361" s="197"/>
      <c r="O361" s="197"/>
      <c r="P361" s="198">
        <f>P362+P388+P398+P427</f>
        <v>0</v>
      </c>
      <c r="Q361" s="197"/>
      <c r="R361" s="198">
        <f>R362+R388+R398+R427</f>
        <v>0</v>
      </c>
      <c r="S361" s="197"/>
      <c r="T361" s="199">
        <f>T362+T388+T398+T427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0" t="s">
        <v>169</v>
      </c>
      <c r="AT361" s="201" t="s">
        <v>72</v>
      </c>
      <c r="AU361" s="201" t="s">
        <v>73</v>
      </c>
      <c r="AY361" s="200" t="s">
        <v>127</v>
      </c>
      <c r="BK361" s="202">
        <f>BK362+BK388+BK398+BK427</f>
        <v>0</v>
      </c>
    </row>
    <row r="362" spans="1:63" s="12" customFormat="1" ht="22.8" customHeight="1">
      <c r="A362" s="12"/>
      <c r="B362" s="189"/>
      <c r="C362" s="190"/>
      <c r="D362" s="191" t="s">
        <v>72</v>
      </c>
      <c r="E362" s="203" t="s">
        <v>723</v>
      </c>
      <c r="F362" s="203" t="s">
        <v>724</v>
      </c>
      <c r="G362" s="190"/>
      <c r="H362" s="190"/>
      <c r="I362" s="193"/>
      <c r="J362" s="204">
        <f>BK362</f>
        <v>0</v>
      </c>
      <c r="K362" s="190"/>
      <c r="L362" s="195"/>
      <c r="M362" s="196"/>
      <c r="N362" s="197"/>
      <c r="O362" s="197"/>
      <c r="P362" s="198">
        <f>SUM(P363:P387)</f>
        <v>0</v>
      </c>
      <c r="Q362" s="197"/>
      <c r="R362" s="198">
        <f>SUM(R363:R387)</f>
        <v>0</v>
      </c>
      <c r="S362" s="197"/>
      <c r="T362" s="199">
        <f>SUM(T363:T387)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0" t="s">
        <v>169</v>
      </c>
      <c r="AT362" s="201" t="s">
        <v>72</v>
      </c>
      <c r="AU362" s="201" t="s">
        <v>81</v>
      </c>
      <c r="AY362" s="200" t="s">
        <v>127</v>
      </c>
      <c r="BK362" s="202">
        <f>SUM(BK363:BK387)</f>
        <v>0</v>
      </c>
    </row>
    <row r="363" spans="1:65" s="2" customFormat="1" ht="16.5" customHeight="1">
      <c r="A363" s="39"/>
      <c r="B363" s="40"/>
      <c r="C363" s="205" t="s">
        <v>442</v>
      </c>
      <c r="D363" s="205" t="s">
        <v>129</v>
      </c>
      <c r="E363" s="206" t="s">
        <v>726</v>
      </c>
      <c r="F363" s="207" t="s">
        <v>727</v>
      </c>
      <c r="G363" s="208" t="s">
        <v>728</v>
      </c>
      <c r="H363" s="209">
        <v>3</v>
      </c>
      <c r="I363" s="210"/>
      <c r="J363" s="211">
        <f>ROUND(I363*H363,2)</f>
        <v>0</v>
      </c>
      <c r="K363" s="207" t="s">
        <v>133</v>
      </c>
      <c r="L363" s="45"/>
      <c r="M363" s="212" t="s">
        <v>19</v>
      </c>
      <c r="N363" s="213" t="s">
        <v>44</v>
      </c>
      <c r="O363" s="85"/>
      <c r="P363" s="214">
        <f>O363*H363</f>
        <v>0</v>
      </c>
      <c r="Q363" s="214">
        <v>0</v>
      </c>
      <c r="R363" s="214">
        <f>Q363*H363</f>
        <v>0</v>
      </c>
      <c r="S363" s="214">
        <v>0</v>
      </c>
      <c r="T363" s="215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6" t="s">
        <v>729</v>
      </c>
      <c r="AT363" s="216" t="s">
        <v>129</v>
      </c>
      <c r="AU363" s="216" t="s">
        <v>83</v>
      </c>
      <c r="AY363" s="18" t="s">
        <v>127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81</v>
      </c>
      <c r="BK363" s="217">
        <f>ROUND(I363*H363,2)</f>
        <v>0</v>
      </c>
      <c r="BL363" s="18" t="s">
        <v>729</v>
      </c>
      <c r="BM363" s="216" t="s">
        <v>948</v>
      </c>
    </row>
    <row r="364" spans="1:47" s="2" customFormat="1" ht="12">
      <c r="A364" s="39"/>
      <c r="B364" s="40"/>
      <c r="C364" s="41"/>
      <c r="D364" s="218" t="s">
        <v>136</v>
      </c>
      <c r="E364" s="41"/>
      <c r="F364" s="219" t="s">
        <v>731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136</v>
      </c>
      <c r="AU364" s="18" t="s">
        <v>83</v>
      </c>
    </row>
    <row r="365" spans="1:51" s="13" customFormat="1" ht="12">
      <c r="A365" s="13"/>
      <c r="B365" s="223"/>
      <c r="C365" s="224"/>
      <c r="D365" s="225" t="s">
        <v>138</v>
      </c>
      <c r="E365" s="226" t="s">
        <v>19</v>
      </c>
      <c r="F365" s="227" t="s">
        <v>732</v>
      </c>
      <c r="G365" s="224"/>
      <c r="H365" s="226" t="s">
        <v>19</v>
      </c>
      <c r="I365" s="228"/>
      <c r="J365" s="224"/>
      <c r="K365" s="224"/>
      <c r="L365" s="229"/>
      <c r="M365" s="230"/>
      <c r="N365" s="231"/>
      <c r="O365" s="231"/>
      <c r="P365" s="231"/>
      <c r="Q365" s="231"/>
      <c r="R365" s="231"/>
      <c r="S365" s="231"/>
      <c r="T365" s="23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3" t="s">
        <v>138</v>
      </c>
      <c r="AU365" s="233" t="s">
        <v>83</v>
      </c>
      <c r="AV365" s="13" t="s">
        <v>81</v>
      </c>
      <c r="AW365" s="13" t="s">
        <v>35</v>
      </c>
      <c r="AX365" s="13" t="s">
        <v>73</v>
      </c>
      <c r="AY365" s="233" t="s">
        <v>127</v>
      </c>
    </row>
    <row r="366" spans="1:51" s="14" customFormat="1" ht="12">
      <c r="A366" s="14"/>
      <c r="B366" s="234"/>
      <c r="C366" s="235"/>
      <c r="D366" s="225" t="s">
        <v>138</v>
      </c>
      <c r="E366" s="236" t="s">
        <v>19</v>
      </c>
      <c r="F366" s="237" t="s">
        <v>155</v>
      </c>
      <c r="G366" s="235"/>
      <c r="H366" s="238">
        <v>3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4" t="s">
        <v>138</v>
      </c>
      <c r="AU366" s="244" t="s">
        <v>83</v>
      </c>
      <c r="AV366" s="14" t="s">
        <v>83</v>
      </c>
      <c r="AW366" s="14" t="s">
        <v>35</v>
      </c>
      <c r="AX366" s="14" t="s">
        <v>81</v>
      </c>
      <c r="AY366" s="244" t="s">
        <v>127</v>
      </c>
    </row>
    <row r="367" spans="1:65" s="2" customFormat="1" ht="16.5" customHeight="1">
      <c r="A367" s="39"/>
      <c r="B367" s="40"/>
      <c r="C367" s="205" t="s">
        <v>449</v>
      </c>
      <c r="D367" s="205" t="s">
        <v>129</v>
      </c>
      <c r="E367" s="206" t="s">
        <v>734</v>
      </c>
      <c r="F367" s="207" t="s">
        <v>735</v>
      </c>
      <c r="G367" s="208" t="s">
        <v>736</v>
      </c>
      <c r="H367" s="209">
        <v>1</v>
      </c>
      <c r="I367" s="210"/>
      <c r="J367" s="211">
        <f>ROUND(I367*H367,2)</f>
        <v>0</v>
      </c>
      <c r="K367" s="207" t="s">
        <v>133</v>
      </c>
      <c r="L367" s="45"/>
      <c r="M367" s="212" t="s">
        <v>19</v>
      </c>
      <c r="N367" s="213" t="s">
        <v>44</v>
      </c>
      <c r="O367" s="85"/>
      <c r="P367" s="214">
        <f>O367*H367</f>
        <v>0</v>
      </c>
      <c r="Q367" s="214">
        <v>0</v>
      </c>
      <c r="R367" s="214">
        <f>Q367*H367</f>
        <v>0</v>
      </c>
      <c r="S367" s="214">
        <v>0</v>
      </c>
      <c r="T367" s="215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6" t="s">
        <v>729</v>
      </c>
      <c r="AT367" s="216" t="s">
        <v>129</v>
      </c>
      <c r="AU367" s="216" t="s">
        <v>83</v>
      </c>
      <c r="AY367" s="18" t="s">
        <v>127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8" t="s">
        <v>81</v>
      </c>
      <c r="BK367" s="217">
        <f>ROUND(I367*H367,2)</f>
        <v>0</v>
      </c>
      <c r="BL367" s="18" t="s">
        <v>729</v>
      </c>
      <c r="BM367" s="216" t="s">
        <v>949</v>
      </c>
    </row>
    <row r="368" spans="1:47" s="2" customFormat="1" ht="12">
      <c r="A368" s="39"/>
      <c r="B368" s="40"/>
      <c r="C368" s="41"/>
      <c r="D368" s="218" t="s">
        <v>136</v>
      </c>
      <c r="E368" s="41"/>
      <c r="F368" s="219" t="s">
        <v>738</v>
      </c>
      <c r="G368" s="41"/>
      <c r="H368" s="41"/>
      <c r="I368" s="220"/>
      <c r="J368" s="41"/>
      <c r="K368" s="41"/>
      <c r="L368" s="45"/>
      <c r="M368" s="221"/>
      <c r="N368" s="222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136</v>
      </c>
      <c r="AU368" s="18" t="s">
        <v>83</v>
      </c>
    </row>
    <row r="369" spans="1:51" s="13" customFormat="1" ht="12">
      <c r="A369" s="13"/>
      <c r="B369" s="223"/>
      <c r="C369" s="224"/>
      <c r="D369" s="225" t="s">
        <v>138</v>
      </c>
      <c r="E369" s="226" t="s">
        <v>19</v>
      </c>
      <c r="F369" s="227" t="s">
        <v>739</v>
      </c>
      <c r="G369" s="224"/>
      <c r="H369" s="226" t="s">
        <v>19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3" t="s">
        <v>138</v>
      </c>
      <c r="AU369" s="233" t="s">
        <v>83</v>
      </c>
      <c r="AV369" s="13" t="s">
        <v>81</v>
      </c>
      <c r="AW369" s="13" t="s">
        <v>35</v>
      </c>
      <c r="AX369" s="13" t="s">
        <v>73</v>
      </c>
      <c r="AY369" s="233" t="s">
        <v>127</v>
      </c>
    </row>
    <row r="370" spans="1:51" s="14" customFormat="1" ht="12">
      <c r="A370" s="14"/>
      <c r="B370" s="234"/>
      <c r="C370" s="235"/>
      <c r="D370" s="225" t="s">
        <v>138</v>
      </c>
      <c r="E370" s="236" t="s">
        <v>19</v>
      </c>
      <c r="F370" s="237" t="s">
        <v>81</v>
      </c>
      <c r="G370" s="235"/>
      <c r="H370" s="238">
        <v>1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4" t="s">
        <v>138</v>
      </c>
      <c r="AU370" s="244" t="s">
        <v>83</v>
      </c>
      <c r="AV370" s="14" t="s">
        <v>83</v>
      </c>
      <c r="AW370" s="14" t="s">
        <v>35</v>
      </c>
      <c r="AX370" s="14" t="s">
        <v>81</v>
      </c>
      <c r="AY370" s="244" t="s">
        <v>127</v>
      </c>
    </row>
    <row r="371" spans="1:65" s="2" customFormat="1" ht="16.5" customHeight="1">
      <c r="A371" s="39"/>
      <c r="B371" s="40"/>
      <c r="C371" s="205" t="s">
        <v>457</v>
      </c>
      <c r="D371" s="205" t="s">
        <v>129</v>
      </c>
      <c r="E371" s="206" t="s">
        <v>741</v>
      </c>
      <c r="F371" s="207" t="s">
        <v>742</v>
      </c>
      <c r="G371" s="208" t="s">
        <v>736</v>
      </c>
      <c r="H371" s="209">
        <v>1</v>
      </c>
      <c r="I371" s="210"/>
      <c r="J371" s="211">
        <f>ROUND(I371*H371,2)</f>
        <v>0</v>
      </c>
      <c r="K371" s="207" t="s">
        <v>133</v>
      </c>
      <c r="L371" s="45"/>
      <c r="M371" s="212" t="s">
        <v>19</v>
      </c>
      <c r="N371" s="213" t="s">
        <v>44</v>
      </c>
      <c r="O371" s="85"/>
      <c r="P371" s="214">
        <f>O371*H371</f>
        <v>0</v>
      </c>
      <c r="Q371" s="214">
        <v>0</v>
      </c>
      <c r="R371" s="214">
        <f>Q371*H371</f>
        <v>0</v>
      </c>
      <c r="S371" s="214">
        <v>0</v>
      </c>
      <c r="T371" s="215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6" t="s">
        <v>729</v>
      </c>
      <c r="AT371" s="216" t="s">
        <v>129</v>
      </c>
      <c r="AU371" s="216" t="s">
        <v>83</v>
      </c>
      <c r="AY371" s="18" t="s">
        <v>127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81</v>
      </c>
      <c r="BK371" s="217">
        <f>ROUND(I371*H371,2)</f>
        <v>0</v>
      </c>
      <c r="BL371" s="18" t="s">
        <v>729</v>
      </c>
      <c r="BM371" s="216" t="s">
        <v>950</v>
      </c>
    </row>
    <row r="372" spans="1:47" s="2" customFormat="1" ht="12">
      <c r="A372" s="39"/>
      <c r="B372" s="40"/>
      <c r="C372" s="41"/>
      <c r="D372" s="218" t="s">
        <v>136</v>
      </c>
      <c r="E372" s="41"/>
      <c r="F372" s="219" t="s">
        <v>744</v>
      </c>
      <c r="G372" s="41"/>
      <c r="H372" s="41"/>
      <c r="I372" s="220"/>
      <c r="J372" s="41"/>
      <c r="K372" s="41"/>
      <c r="L372" s="45"/>
      <c r="M372" s="221"/>
      <c r="N372" s="222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136</v>
      </c>
      <c r="AU372" s="18" t="s">
        <v>83</v>
      </c>
    </row>
    <row r="373" spans="1:51" s="13" customFormat="1" ht="12">
      <c r="A373" s="13"/>
      <c r="B373" s="223"/>
      <c r="C373" s="224"/>
      <c r="D373" s="225" t="s">
        <v>138</v>
      </c>
      <c r="E373" s="226" t="s">
        <v>19</v>
      </c>
      <c r="F373" s="227" t="s">
        <v>745</v>
      </c>
      <c r="G373" s="224"/>
      <c r="H373" s="226" t="s">
        <v>19</v>
      </c>
      <c r="I373" s="228"/>
      <c r="J373" s="224"/>
      <c r="K373" s="224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138</v>
      </c>
      <c r="AU373" s="233" t="s">
        <v>83</v>
      </c>
      <c r="AV373" s="13" t="s">
        <v>81</v>
      </c>
      <c r="AW373" s="13" t="s">
        <v>35</v>
      </c>
      <c r="AX373" s="13" t="s">
        <v>73</v>
      </c>
      <c r="AY373" s="233" t="s">
        <v>127</v>
      </c>
    </row>
    <row r="374" spans="1:51" s="14" customFormat="1" ht="12">
      <c r="A374" s="14"/>
      <c r="B374" s="234"/>
      <c r="C374" s="235"/>
      <c r="D374" s="225" t="s">
        <v>138</v>
      </c>
      <c r="E374" s="236" t="s">
        <v>19</v>
      </c>
      <c r="F374" s="237" t="s">
        <v>81</v>
      </c>
      <c r="G374" s="235"/>
      <c r="H374" s="238">
        <v>1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138</v>
      </c>
      <c r="AU374" s="244" t="s">
        <v>83</v>
      </c>
      <c r="AV374" s="14" t="s">
        <v>83</v>
      </c>
      <c r="AW374" s="14" t="s">
        <v>35</v>
      </c>
      <c r="AX374" s="14" t="s">
        <v>81</v>
      </c>
      <c r="AY374" s="244" t="s">
        <v>127</v>
      </c>
    </row>
    <row r="375" spans="1:65" s="2" customFormat="1" ht="16.5" customHeight="1">
      <c r="A375" s="39"/>
      <c r="B375" s="40"/>
      <c r="C375" s="205" t="s">
        <v>466</v>
      </c>
      <c r="D375" s="205" t="s">
        <v>129</v>
      </c>
      <c r="E375" s="206" t="s">
        <v>747</v>
      </c>
      <c r="F375" s="207" t="s">
        <v>748</v>
      </c>
      <c r="G375" s="208" t="s">
        <v>736</v>
      </c>
      <c r="H375" s="209">
        <v>1</v>
      </c>
      <c r="I375" s="210"/>
      <c r="J375" s="211">
        <f>ROUND(I375*H375,2)</f>
        <v>0</v>
      </c>
      <c r="K375" s="207" t="s">
        <v>133</v>
      </c>
      <c r="L375" s="45"/>
      <c r="M375" s="212" t="s">
        <v>19</v>
      </c>
      <c r="N375" s="213" t="s">
        <v>44</v>
      </c>
      <c r="O375" s="85"/>
      <c r="P375" s="214">
        <f>O375*H375</f>
        <v>0</v>
      </c>
      <c r="Q375" s="214">
        <v>0</v>
      </c>
      <c r="R375" s="214">
        <f>Q375*H375</f>
        <v>0</v>
      </c>
      <c r="S375" s="214">
        <v>0</v>
      </c>
      <c r="T375" s="21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6" t="s">
        <v>729</v>
      </c>
      <c r="AT375" s="216" t="s">
        <v>129</v>
      </c>
      <c r="AU375" s="216" t="s">
        <v>83</v>
      </c>
      <c r="AY375" s="18" t="s">
        <v>127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8" t="s">
        <v>81</v>
      </c>
      <c r="BK375" s="217">
        <f>ROUND(I375*H375,2)</f>
        <v>0</v>
      </c>
      <c r="BL375" s="18" t="s">
        <v>729</v>
      </c>
      <c r="BM375" s="216" t="s">
        <v>951</v>
      </c>
    </row>
    <row r="376" spans="1:47" s="2" customFormat="1" ht="12">
      <c r="A376" s="39"/>
      <c r="B376" s="40"/>
      <c r="C376" s="41"/>
      <c r="D376" s="218" t="s">
        <v>136</v>
      </c>
      <c r="E376" s="41"/>
      <c r="F376" s="219" t="s">
        <v>750</v>
      </c>
      <c r="G376" s="41"/>
      <c r="H376" s="41"/>
      <c r="I376" s="220"/>
      <c r="J376" s="41"/>
      <c r="K376" s="41"/>
      <c r="L376" s="45"/>
      <c r="M376" s="221"/>
      <c r="N376" s="222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136</v>
      </c>
      <c r="AU376" s="18" t="s">
        <v>83</v>
      </c>
    </row>
    <row r="377" spans="1:51" s="13" customFormat="1" ht="12">
      <c r="A377" s="13"/>
      <c r="B377" s="223"/>
      <c r="C377" s="224"/>
      <c r="D377" s="225" t="s">
        <v>138</v>
      </c>
      <c r="E377" s="226" t="s">
        <v>19</v>
      </c>
      <c r="F377" s="227" t="s">
        <v>751</v>
      </c>
      <c r="G377" s="224"/>
      <c r="H377" s="226" t="s">
        <v>19</v>
      </c>
      <c r="I377" s="228"/>
      <c r="J377" s="224"/>
      <c r="K377" s="224"/>
      <c r="L377" s="229"/>
      <c r="M377" s="230"/>
      <c r="N377" s="231"/>
      <c r="O377" s="231"/>
      <c r="P377" s="231"/>
      <c r="Q377" s="231"/>
      <c r="R377" s="231"/>
      <c r="S377" s="231"/>
      <c r="T377" s="23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3" t="s">
        <v>138</v>
      </c>
      <c r="AU377" s="233" t="s">
        <v>83</v>
      </c>
      <c r="AV377" s="13" t="s">
        <v>81</v>
      </c>
      <c r="AW377" s="13" t="s">
        <v>35</v>
      </c>
      <c r="AX377" s="13" t="s">
        <v>73</v>
      </c>
      <c r="AY377" s="233" t="s">
        <v>127</v>
      </c>
    </row>
    <row r="378" spans="1:51" s="14" customFormat="1" ht="12">
      <c r="A378" s="14"/>
      <c r="B378" s="234"/>
      <c r="C378" s="235"/>
      <c r="D378" s="225" t="s">
        <v>138</v>
      </c>
      <c r="E378" s="236" t="s">
        <v>19</v>
      </c>
      <c r="F378" s="237" t="s">
        <v>81</v>
      </c>
      <c r="G378" s="235"/>
      <c r="H378" s="238">
        <v>1</v>
      </c>
      <c r="I378" s="239"/>
      <c r="J378" s="235"/>
      <c r="K378" s="235"/>
      <c r="L378" s="240"/>
      <c r="M378" s="241"/>
      <c r="N378" s="242"/>
      <c r="O378" s="242"/>
      <c r="P378" s="242"/>
      <c r="Q378" s="242"/>
      <c r="R378" s="242"/>
      <c r="S378" s="242"/>
      <c r="T378" s="24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4" t="s">
        <v>138</v>
      </c>
      <c r="AU378" s="244" t="s">
        <v>83</v>
      </c>
      <c r="AV378" s="14" t="s">
        <v>83</v>
      </c>
      <c r="AW378" s="14" t="s">
        <v>35</v>
      </c>
      <c r="AX378" s="14" t="s">
        <v>81</v>
      </c>
      <c r="AY378" s="244" t="s">
        <v>127</v>
      </c>
    </row>
    <row r="379" spans="1:65" s="2" customFormat="1" ht="16.5" customHeight="1">
      <c r="A379" s="39"/>
      <c r="B379" s="40"/>
      <c r="C379" s="205" t="s">
        <v>473</v>
      </c>
      <c r="D379" s="205" t="s">
        <v>129</v>
      </c>
      <c r="E379" s="206" t="s">
        <v>753</v>
      </c>
      <c r="F379" s="207" t="s">
        <v>754</v>
      </c>
      <c r="G379" s="208" t="s">
        <v>736</v>
      </c>
      <c r="H379" s="209">
        <v>1</v>
      </c>
      <c r="I379" s="210"/>
      <c r="J379" s="211">
        <f>ROUND(I379*H379,2)</f>
        <v>0</v>
      </c>
      <c r="K379" s="207" t="s">
        <v>133</v>
      </c>
      <c r="L379" s="45"/>
      <c r="M379" s="212" t="s">
        <v>19</v>
      </c>
      <c r="N379" s="213" t="s">
        <v>44</v>
      </c>
      <c r="O379" s="85"/>
      <c r="P379" s="214">
        <f>O379*H379</f>
        <v>0</v>
      </c>
      <c r="Q379" s="214">
        <v>0</v>
      </c>
      <c r="R379" s="214">
        <f>Q379*H379</f>
        <v>0</v>
      </c>
      <c r="S379" s="214">
        <v>0</v>
      </c>
      <c r="T379" s="21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6" t="s">
        <v>729</v>
      </c>
      <c r="AT379" s="216" t="s">
        <v>129</v>
      </c>
      <c r="AU379" s="216" t="s">
        <v>83</v>
      </c>
      <c r="AY379" s="18" t="s">
        <v>127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81</v>
      </c>
      <c r="BK379" s="217">
        <f>ROUND(I379*H379,2)</f>
        <v>0</v>
      </c>
      <c r="BL379" s="18" t="s">
        <v>729</v>
      </c>
      <c r="BM379" s="216" t="s">
        <v>952</v>
      </c>
    </row>
    <row r="380" spans="1:47" s="2" customFormat="1" ht="12">
      <c r="A380" s="39"/>
      <c r="B380" s="40"/>
      <c r="C380" s="41"/>
      <c r="D380" s="218" t="s">
        <v>136</v>
      </c>
      <c r="E380" s="41"/>
      <c r="F380" s="219" t="s">
        <v>756</v>
      </c>
      <c r="G380" s="41"/>
      <c r="H380" s="41"/>
      <c r="I380" s="220"/>
      <c r="J380" s="41"/>
      <c r="K380" s="41"/>
      <c r="L380" s="45"/>
      <c r="M380" s="221"/>
      <c r="N380" s="222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136</v>
      </c>
      <c r="AU380" s="18" t="s">
        <v>83</v>
      </c>
    </row>
    <row r="381" spans="1:51" s="13" customFormat="1" ht="12">
      <c r="A381" s="13"/>
      <c r="B381" s="223"/>
      <c r="C381" s="224"/>
      <c r="D381" s="225" t="s">
        <v>138</v>
      </c>
      <c r="E381" s="226" t="s">
        <v>19</v>
      </c>
      <c r="F381" s="227" t="s">
        <v>757</v>
      </c>
      <c r="G381" s="224"/>
      <c r="H381" s="226" t="s">
        <v>19</v>
      </c>
      <c r="I381" s="228"/>
      <c r="J381" s="224"/>
      <c r="K381" s="224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138</v>
      </c>
      <c r="AU381" s="233" t="s">
        <v>83</v>
      </c>
      <c r="AV381" s="13" t="s">
        <v>81</v>
      </c>
      <c r="AW381" s="13" t="s">
        <v>35</v>
      </c>
      <c r="AX381" s="13" t="s">
        <v>73</v>
      </c>
      <c r="AY381" s="233" t="s">
        <v>127</v>
      </c>
    </row>
    <row r="382" spans="1:51" s="14" customFormat="1" ht="12">
      <c r="A382" s="14"/>
      <c r="B382" s="234"/>
      <c r="C382" s="235"/>
      <c r="D382" s="225" t="s">
        <v>138</v>
      </c>
      <c r="E382" s="236" t="s">
        <v>19</v>
      </c>
      <c r="F382" s="237" t="s">
        <v>81</v>
      </c>
      <c r="G382" s="235"/>
      <c r="H382" s="238">
        <v>1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138</v>
      </c>
      <c r="AU382" s="244" t="s">
        <v>83</v>
      </c>
      <c r="AV382" s="14" t="s">
        <v>83</v>
      </c>
      <c r="AW382" s="14" t="s">
        <v>35</v>
      </c>
      <c r="AX382" s="14" t="s">
        <v>81</v>
      </c>
      <c r="AY382" s="244" t="s">
        <v>127</v>
      </c>
    </row>
    <row r="383" spans="1:65" s="2" customFormat="1" ht="16.5" customHeight="1">
      <c r="A383" s="39"/>
      <c r="B383" s="40"/>
      <c r="C383" s="205" t="s">
        <v>185</v>
      </c>
      <c r="D383" s="205" t="s">
        <v>129</v>
      </c>
      <c r="E383" s="206" t="s">
        <v>759</v>
      </c>
      <c r="F383" s="207" t="s">
        <v>760</v>
      </c>
      <c r="G383" s="208" t="s">
        <v>736</v>
      </c>
      <c r="H383" s="209">
        <v>1</v>
      </c>
      <c r="I383" s="210"/>
      <c r="J383" s="211">
        <f>ROUND(I383*H383,2)</f>
        <v>0</v>
      </c>
      <c r="K383" s="207" t="s">
        <v>133</v>
      </c>
      <c r="L383" s="45"/>
      <c r="M383" s="212" t="s">
        <v>19</v>
      </c>
      <c r="N383" s="213" t="s">
        <v>44</v>
      </c>
      <c r="O383" s="85"/>
      <c r="P383" s="214">
        <f>O383*H383</f>
        <v>0</v>
      </c>
      <c r="Q383" s="214">
        <v>0</v>
      </c>
      <c r="R383" s="214">
        <f>Q383*H383</f>
        <v>0</v>
      </c>
      <c r="S383" s="214">
        <v>0</v>
      </c>
      <c r="T383" s="215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6" t="s">
        <v>729</v>
      </c>
      <c r="AT383" s="216" t="s">
        <v>129</v>
      </c>
      <c r="AU383" s="216" t="s">
        <v>83</v>
      </c>
      <c r="AY383" s="18" t="s">
        <v>127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8" t="s">
        <v>81</v>
      </c>
      <c r="BK383" s="217">
        <f>ROUND(I383*H383,2)</f>
        <v>0</v>
      </c>
      <c r="BL383" s="18" t="s">
        <v>729</v>
      </c>
      <c r="BM383" s="216" t="s">
        <v>953</v>
      </c>
    </row>
    <row r="384" spans="1:47" s="2" customFormat="1" ht="12">
      <c r="A384" s="39"/>
      <c r="B384" s="40"/>
      <c r="C384" s="41"/>
      <c r="D384" s="218" t="s">
        <v>136</v>
      </c>
      <c r="E384" s="41"/>
      <c r="F384" s="219" t="s">
        <v>762</v>
      </c>
      <c r="G384" s="41"/>
      <c r="H384" s="41"/>
      <c r="I384" s="220"/>
      <c r="J384" s="41"/>
      <c r="K384" s="41"/>
      <c r="L384" s="45"/>
      <c r="M384" s="221"/>
      <c r="N384" s="222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136</v>
      </c>
      <c r="AU384" s="18" t="s">
        <v>83</v>
      </c>
    </row>
    <row r="385" spans="1:51" s="13" customFormat="1" ht="12">
      <c r="A385" s="13"/>
      <c r="B385" s="223"/>
      <c r="C385" s="224"/>
      <c r="D385" s="225" t="s">
        <v>138</v>
      </c>
      <c r="E385" s="226" t="s">
        <v>19</v>
      </c>
      <c r="F385" s="227" t="s">
        <v>763</v>
      </c>
      <c r="G385" s="224"/>
      <c r="H385" s="226" t="s">
        <v>19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3" t="s">
        <v>138</v>
      </c>
      <c r="AU385" s="233" t="s">
        <v>83</v>
      </c>
      <c r="AV385" s="13" t="s">
        <v>81</v>
      </c>
      <c r="AW385" s="13" t="s">
        <v>35</v>
      </c>
      <c r="AX385" s="13" t="s">
        <v>73</v>
      </c>
      <c r="AY385" s="233" t="s">
        <v>127</v>
      </c>
    </row>
    <row r="386" spans="1:51" s="13" customFormat="1" ht="12">
      <c r="A386" s="13"/>
      <c r="B386" s="223"/>
      <c r="C386" s="224"/>
      <c r="D386" s="225" t="s">
        <v>138</v>
      </c>
      <c r="E386" s="226" t="s">
        <v>19</v>
      </c>
      <c r="F386" s="227" t="s">
        <v>760</v>
      </c>
      <c r="G386" s="224"/>
      <c r="H386" s="226" t="s">
        <v>19</v>
      </c>
      <c r="I386" s="228"/>
      <c r="J386" s="224"/>
      <c r="K386" s="224"/>
      <c r="L386" s="229"/>
      <c r="M386" s="230"/>
      <c r="N386" s="231"/>
      <c r="O386" s="231"/>
      <c r="P386" s="231"/>
      <c r="Q386" s="231"/>
      <c r="R386" s="231"/>
      <c r="S386" s="231"/>
      <c r="T386" s="23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3" t="s">
        <v>138</v>
      </c>
      <c r="AU386" s="233" t="s">
        <v>83</v>
      </c>
      <c r="AV386" s="13" t="s">
        <v>81</v>
      </c>
      <c r="AW386" s="13" t="s">
        <v>35</v>
      </c>
      <c r="AX386" s="13" t="s">
        <v>73</v>
      </c>
      <c r="AY386" s="233" t="s">
        <v>127</v>
      </c>
    </row>
    <row r="387" spans="1:51" s="14" customFormat="1" ht="12">
      <c r="A387" s="14"/>
      <c r="B387" s="234"/>
      <c r="C387" s="235"/>
      <c r="D387" s="225" t="s">
        <v>138</v>
      </c>
      <c r="E387" s="236" t="s">
        <v>19</v>
      </c>
      <c r="F387" s="237" t="s">
        <v>81</v>
      </c>
      <c r="G387" s="235"/>
      <c r="H387" s="238">
        <v>1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4" t="s">
        <v>138</v>
      </c>
      <c r="AU387" s="244" t="s">
        <v>83</v>
      </c>
      <c r="AV387" s="14" t="s">
        <v>83</v>
      </c>
      <c r="AW387" s="14" t="s">
        <v>35</v>
      </c>
      <c r="AX387" s="14" t="s">
        <v>81</v>
      </c>
      <c r="AY387" s="244" t="s">
        <v>127</v>
      </c>
    </row>
    <row r="388" spans="1:63" s="12" customFormat="1" ht="22.8" customHeight="1">
      <c r="A388" s="12"/>
      <c r="B388" s="189"/>
      <c r="C388" s="190"/>
      <c r="D388" s="191" t="s">
        <v>72</v>
      </c>
      <c r="E388" s="203" t="s">
        <v>764</v>
      </c>
      <c r="F388" s="203" t="s">
        <v>765</v>
      </c>
      <c r="G388" s="190"/>
      <c r="H388" s="190"/>
      <c r="I388" s="193"/>
      <c r="J388" s="204">
        <f>BK388</f>
        <v>0</v>
      </c>
      <c r="K388" s="190"/>
      <c r="L388" s="195"/>
      <c r="M388" s="196"/>
      <c r="N388" s="197"/>
      <c r="O388" s="197"/>
      <c r="P388" s="198">
        <f>SUM(P389:P397)</f>
        <v>0</v>
      </c>
      <c r="Q388" s="197"/>
      <c r="R388" s="198">
        <f>SUM(R389:R397)</f>
        <v>0</v>
      </c>
      <c r="S388" s="197"/>
      <c r="T388" s="199">
        <f>SUM(T389:T397)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0" t="s">
        <v>169</v>
      </c>
      <c r="AT388" s="201" t="s">
        <v>72</v>
      </c>
      <c r="AU388" s="201" t="s">
        <v>81</v>
      </c>
      <c r="AY388" s="200" t="s">
        <v>127</v>
      </c>
      <c r="BK388" s="202">
        <f>SUM(BK389:BK397)</f>
        <v>0</v>
      </c>
    </row>
    <row r="389" spans="1:65" s="2" customFormat="1" ht="16.5" customHeight="1">
      <c r="A389" s="39"/>
      <c r="B389" s="40"/>
      <c r="C389" s="205" t="s">
        <v>487</v>
      </c>
      <c r="D389" s="205" t="s">
        <v>129</v>
      </c>
      <c r="E389" s="206" t="s">
        <v>767</v>
      </c>
      <c r="F389" s="207" t="s">
        <v>765</v>
      </c>
      <c r="G389" s="208" t="s">
        <v>736</v>
      </c>
      <c r="H389" s="209">
        <v>1</v>
      </c>
      <c r="I389" s="210"/>
      <c r="J389" s="211">
        <f>ROUND(I389*H389,2)</f>
        <v>0</v>
      </c>
      <c r="K389" s="207" t="s">
        <v>133</v>
      </c>
      <c r="L389" s="45"/>
      <c r="M389" s="212" t="s">
        <v>19</v>
      </c>
      <c r="N389" s="213" t="s">
        <v>44</v>
      </c>
      <c r="O389" s="85"/>
      <c r="P389" s="214">
        <f>O389*H389</f>
        <v>0</v>
      </c>
      <c r="Q389" s="214">
        <v>0</v>
      </c>
      <c r="R389" s="214">
        <f>Q389*H389</f>
        <v>0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729</v>
      </c>
      <c r="AT389" s="216" t="s">
        <v>129</v>
      </c>
      <c r="AU389" s="216" t="s">
        <v>83</v>
      </c>
      <c r="AY389" s="18" t="s">
        <v>127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81</v>
      </c>
      <c r="BK389" s="217">
        <f>ROUND(I389*H389,2)</f>
        <v>0</v>
      </c>
      <c r="BL389" s="18" t="s">
        <v>729</v>
      </c>
      <c r="BM389" s="216" t="s">
        <v>954</v>
      </c>
    </row>
    <row r="390" spans="1:47" s="2" customFormat="1" ht="12">
      <c r="A390" s="39"/>
      <c r="B390" s="40"/>
      <c r="C390" s="41"/>
      <c r="D390" s="218" t="s">
        <v>136</v>
      </c>
      <c r="E390" s="41"/>
      <c r="F390" s="219" t="s">
        <v>769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136</v>
      </c>
      <c r="AU390" s="18" t="s">
        <v>83</v>
      </c>
    </row>
    <row r="391" spans="1:51" s="13" customFormat="1" ht="12">
      <c r="A391" s="13"/>
      <c r="B391" s="223"/>
      <c r="C391" s="224"/>
      <c r="D391" s="225" t="s">
        <v>138</v>
      </c>
      <c r="E391" s="226" t="s">
        <v>19</v>
      </c>
      <c r="F391" s="227" t="s">
        <v>770</v>
      </c>
      <c r="G391" s="224"/>
      <c r="H391" s="226" t="s">
        <v>19</v>
      </c>
      <c r="I391" s="228"/>
      <c r="J391" s="224"/>
      <c r="K391" s="224"/>
      <c r="L391" s="229"/>
      <c r="M391" s="230"/>
      <c r="N391" s="231"/>
      <c r="O391" s="231"/>
      <c r="P391" s="231"/>
      <c r="Q391" s="231"/>
      <c r="R391" s="231"/>
      <c r="S391" s="231"/>
      <c r="T391" s="23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3" t="s">
        <v>138</v>
      </c>
      <c r="AU391" s="233" t="s">
        <v>83</v>
      </c>
      <c r="AV391" s="13" t="s">
        <v>81</v>
      </c>
      <c r="AW391" s="13" t="s">
        <v>35</v>
      </c>
      <c r="AX391" s="13" t="s">
        <v>73</v>
      </c>
      <c r="AY391" s="233" t="s">
        <v>127</v>
      </c>
    </row>
    <row r="392" spans="1:51" s="13" customFormat="1" ht="12">
      <c r="A392" s="13"/>
      <c r="B392" s="223"/>
      <c r="C392" s="224"/>
      <c r="D392" s="225" t="s">
        <v>138</v>
      </c>
      <c r="E392" s="226" t="s">
        <v>19</v>
      </c>
      <c r="F392" s="227" t="s">
        <v>765</v>
      </c>
      <c r="G392" s="224"/>
      <c r="H392" s="226" t="s">
        <v>19</v>
      </c>
      <c r="I392" s="228"/>
      <c r="J392" s="224"/>
      <c r="K392" s="224"/>
      <c r="L392" s="229"/>
      <c r="M392" s="230"/>
      <c r="N392" s="231"/>
      <c r="O392" s="231"/>
      <c r="P392" s="231"/>
      <c r="Q392" s="231"/>
      <c r="R392" s="231"/>
      <c r="S392" s="231"/>
      <c r="T392" s="23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3" t="s">
        <v>138</v>
      </c>
      <c r="AU392" s="233" t="s">
        <v>83</v>
      </c>
      <c r="AV392" s="13" t="s">
        <v>81</v>
      </c>
      <c r="AW392" s="13" t="s">
        <v>35</v>
      </c>
      <c r="AX392" s="13" t="s">
        <v>73</v>
      </c>
      <c r="AY392" s="233" t="s">
        <v>127</v>
      </c>
    </row>
    <row r="393" spans="1:51" s="14" customFormat="1" ht="12">
      <c r="A393" s="14"/>
      <c r="B393" s="234"/>
      <c r="C393" s="235"/>
      <c r="D393" s="225" t="s">
        <v>138</v>
      </c>
      <c r="E393" s="236" t="s">
        <v>19</v>
      </c>
      <c r="F393" s="237" t="s">
        <v>81</v>
      </c>
      <c r="G393" s="235"/>
      <c r="H393" s="238">
        <v>1</v>
      </c>
      <c r="I393" s="239"/>
      <c r="J393" s="235"/>
      <c r="K393" s="235"/>
      <c r="L393" s="240"/>
      <c r="M393" s="241"/>
      <c r="N393" s="242"/>
      <c r="O393" s="242"/>
      <c r="P393" s="242"/>
      <c r="Q393" s="242"/>
      <c r="R393" s="242"/>
      <c r="S393" s="242"/>
      <c r="T393" s="24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4" t="s">
        <v>138</v>
      </c>
      <c r="AU393" s="244" t="s">
        <v>83</v>
      </c>
      <c r="AV393" s="14" t="s">
        <v>83</v>
      </c>
      <c r="AW393" s="14" t="s">
        <v>35</v>
      </c>
      <c r="AX393" s="14" t="s">
        <v>81</v>
      </c>
      <c r="AY393" s="244" t="s">
        <v>127</v>
      </c>
    </row>
    <row r="394" spans="1:65" s="2" customFormat="1" ht="16.5" customHeight="1">
      <c r="A394" s="39"/>
      <c r="B394" s="40"/>
      <c r="C394" s="205" t="s">
        <v>493</v>
      </c>
      <c r="D394" s="205" t="s">
        <v>129</v>
      </c>
      <c r="E394" s="206" t="s">
        <v>772</v>
      </c>
      <c r="F394" s="207" t="s">
        <v>773</v>
      </c>
      <c r="G394" s="208" t="s">
        <v>736</v>
      </c>
      <c r="H394" s="209">
        <v>1</v>
      </c>
      <c r="I394" s="210"/>
      <c r="J394" s="211">
        <f>ROUND(I394*H394,2)</f>
        <v>0</v>
      </c>
      <c r="K394" s="207" t="s">
        <v>133</v>
      </c>
      <c r="L394" s="45"/>
      <c r="M394" s="212" t="s">
        <v>19</v>
      </c>
      <c r="N394" s="213" t="s">
        <v>44</v>
      </c>
      <c r="O394" s="85"/>
      <c r="P394" s="214">
        <f>O394*H394</f>
        <v>0</v>
      </c>
      <c r="Q394" s="214">
        <v>0</v>
      </c>
      <c r="R394" s="214">
        <f>Q394*H394</f>
        <v>0</v>
      </c>
      <c r="S394" s="214">
        <v>0</v>
      </c>
      <c r="T394" s="215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729</v>
      </c>
      <c r="AT394" s="216" t="s">
        <v>129</v>
      </c>
      <c r="AU394" s="216" t="s">
        <v>83</v>
      </c>
      <c r="AY394" s="18" t="s">
        <v>127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81</v>
      </c>
      <c r="BK394" s="217">
        <f>ROUND(I394*H394,2)</f>
        <v>0</v>
      </c>
      <c r="BL394" s="18" t="s">
        <v>729</v>
      </c>
      <c r="BM394" s="216" t="s">
        <v>955</v>
      </c>
    </row>
    <row r="395" spans="1:47" s="2" customFormat="1" ht="12">
      <c r="A395" s="39"/>
      <c r="B395" s="40"/>
      <c r="C395" s="41"/>
      <c r="D395" s="218" t="s">
        <v>136</v>
      </c>
      <c r="E395" s="41"/>
      <c r="F395" s="219" t="s">
        <v>775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136</v>
      </c>
      <c r="AU395" s="18" t="s">
        <v>83</v>
      </c>
    </row>
    <row r="396" spans="1:51" s="13" customFormat="1" ht="12">
      <c r="A396" s="13"/>
      <c r="B396" s="223"/>
      <c r="C396" s="224"/>
      <c r="D396" s="225" t="s">
        <v>138</v>
      </c>
      <c r="E396" s="226" t="s">
        <v>19</v>
      </c>
      <c r="F396" s="227" t="s">
        <v>776</v>
      </c>
      <c r="G396" s="224"/>
      <c r="H396" s="226" t="s">
        <v>19</v>
      </c>
      <c r="I396" s="228"/>
      <c r="J396" s="224"/>
      <c r="K396" s="224"/>
      <c r="L396" s="229"/>
      <c r="M396" s="230"/>
      <c r="N396" s="231"/>
      <c r="O396" s="231"/>
      <c r="P396" s="231"/>
      <c r="Q396" s="231"/>
      <c r="R396" s="231"/>
      <c r="S396" s="231"/>
      <c r="T396" s="23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3" t="s">
        <v>138</v>
      </c>
      <c r="AU396" s="233" t="s">
        <v>83</v>
      </c>
      <c r="AV396" s="13" t="s">
        <v>81</v>
      </c>
      <c r="AW396" s="13" t="s">
        <v>35</v>
      </c>
      <c r="AX396" s="13" t="s">
        <v>73</v>
      </c>
      <c r="AY396" s="233" t="s">
        <v>127</v>
      </c>
    </row>
    <row r="397" spans="1:51" s="14" customFormat="1" ht="12">
      <c r="A397" s="14"/>
      <c r="B397" s="234"/>
      <c r="C397" s="235"/>
      <c r="D397" s="225" t="s">
        <v>138</v>
      </c>
      <c r="E397" s="236" t="s">
        <v>19</v>
      </c>
      <c r="F397" s="237" t="s">
        <v>81</v>
      </c>
      <c r="G397" s="235"/>
      <c r="H397" s="238">
        <v>1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4" t="s">
        <v>138</v>
      </c>
      <c r="AU397" s="244" t="s">
        <v>83</v>
      </c>
      <c r="AV397" s="14" t="s">
        <v>83</v>
      </c>
      <c r="AW397" s="14" t="s">
        <v>35</v>
      </c>
      <c r="AX397" s="14" t="s">
        <v>81</v>
      </c>
      <c r="AY397" s="244" t="s">
        <v>127</v>
      </c>
    </row>
    <row r="398" spans="1:63" s="12" customFormat="1" ht="22.8" customHeight="1">
      <c r="A398" s="12"/>
      <c r="B398" s="189"/>
      <c r="C398" s="190"/>
      <c r="D398" s="191" t="s">
        <v>72</v>
      </c>
      <c r="E398" s="203" t="s">
        <v>777</v>
      </c>
      <c r="F398" s="203" t="s">
        <v>778</v>
      </c>
      <c r="G398" s="190"/>
      <c r="H398" s="190"/>
      <c r="I398" s="193"/>
      <c r="J398" s="204">
        <f>BK398</f>
        <v>0</v>
      </c>
      <c r="K398" s="190"/>
      <c r="L398" s="195"/>
      <c r="M398" s="196"/>
      <c r="N398" s="197"/>
      <c r="O398" s="197"/>
      <c r="P398" s="198">
        <f>SUM(P399:P426)</f>
        <v>0</v>
      </c>
      <c r="Q398" s="197"/>
      <c r="R398" s="198">
        <f>SUM(R399:R426)</f>
        <v>0</v>
      </c>
      <c r="S398" s="197"/>
      <c r="T398" s="199">
        <f>SUM(T399:T426)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00" t="s">
        <v>169</v>
      </c>
      <c r="AT398" s="201" t="s">
        <v>72</v>
      </c>
      <c r="AU398" s="201" t="s">
        <v>81</v>
      </c>
      <c r="AY398" s="200" t="s">
        <v>127</v>
      </c>
      <c r="BK398" s="202">
        <f>SUM(BK399:BK426)</f>
        <v>0</v>
      </c>
    </row>
    <row r="399" spans="1:65" s="2" customFormat="1" ht="16.5" customHeight="1">
      <c r="A399" s="39"/>
      <c r="B399" s="40"/>
      <c r="C399" s="205" t="s">
        <v>499</v>
      </c>
      <c r="D399" s="205" t="s">
        <v>129</v>
      </c>
      <c r="E399" s="206" t="s">
        <v>780</v>
      </c>
      <c r="F399" s="207" t="s">
        <v>781</v>
      </c>
      <c r="G399" s="208" t="s">
        <v>728</v>
      </c>
      <c r="H399" s="209">
        <v>15</v>
      </c>
      <c r="I399" s="210"/>
      <c r="J399" s="211">
        <f>ROUND(I399*H399,2)</f>
        <v>0</v>
      </c>
      <c r="K399" s="207" t="s">
        <v>133</v>
      </c>
      <c r="L399" s="45"/>
      <c r="M399" s="212" t="s">
        <v>19</v>
      </c>
      <c r="N399" s="213" t="s">
        <v>44</v>
      </c>
      <c r="O399" s="85"/>
      <c r="P399" s="214">
        <f>O399*H399</f>
        <v>0</v>
      </c>
      <c r="Q399" s="214">
        <v>0</v>
      </c>
      <c r="R399" s="214">
        <f>Q399*H399</f>
        <v>0</v>
      </c>
      <c r="S399" s="214">
        <v>0</v>
      </c>
      <c r="T399" s="215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729</v>
      </c>
      <c r="AT399" s="216" t="s">
        <v>129</v>
      </c>
      <c r="AU399" s="216" t="s">
        <v>83</v>
      </c>
      <c r="AY399" s="18" t="s">
        <v>127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81</v>
      </c>
      <c r="BK399" s="217">
        <f>ROUND(I399*H399,2)</f>
        <v>0</v>
      </c>
      <c r="BL399" s="18" t="s">
        <v>729</v>
      </c>
      <c r="BM399" s="216" t="s">
        <v>956</v>
      </c>
    </row>
    <row r="400" spans="1:47" s="2" customFormat="1" ht="12">
      <c r="A400" s="39"/>
      <c r="B400" s="40"/>
      <c r="C400" s="41"/>
      <c r="D400" s="218" t="s">
        <v>136</v>
      </c>
      <c r="E400" s="41"/>
      <c r="F400" s="219" t="s">
        <v>783</v>
      </c>
      <c r="G400" s="41"/>
      <c r="H400" s="41"/>
      <c r="I400" s="220"/>
      <c r="J400" s="41"/>
      <c r="K400" s="41"/>
      <c r="L400" s="45"/>
      <c r="M400" s="221"/>
      <c r="N400" s="222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136</v>
      </c>
      <c r="AU400" s="18" t="s">
        <v>83</v>
      </c>
    </row>
    <row r="401" spans="1:51" s="13" customFormat="1" ht="12">
      <c r="A401" s="13"/>
      <c r="B401" s="223"/>
      <c r="C401" s="224"/>
      <c r="D401" s="225" t="s">
        <v>138</v>
      </c>
      <c r="E401" s="226" t="s">
        <v>19</v>
      </c>
      <c r="F401" s="227" t="s">
        <v>784</v>
      </c>
      <c r="G401" s="224"/>
      <c r="H401" s="226" t="s">
        <v>19</v>
      </c>
      <c r="I401" s="228"/>
      <c r="J401" s="224"/>
      <c r="K401" s="224"/>
      <c r="L401" s="229"/>
      <c r="M401" s="230"/>
      <c r="N401" s="231"/>
      <c r="O401" s="231"/>
      <c r="P401" s="231"/>
      <c r="Q401" s="231"/>
      <c r="R401" s="231"/>
      <c r="S401" s="231"/>
      <c r="T401" s="23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3" t="s">
        <v>138</v>
      </c>
      <c r="AU401" s="233" t="s">
        <v>83</v>
      </c>
      <c r="AV401" s="13" t="s">
        <v>81</v>
      </c>
      <c r="AW401" s="13" t="s">
        <v>35</v>
      </c>
      <c r="AX401" s="13" t="s">
        <v>73</v>
      </c>
      <c r="AY401" s="233" t="s">
        <v>127</v>
      </c>
    </row>
    <row r="402" spans="1:51" s="14" customFormat="1" ht="12">
      <c r="A402" s="14"/>
      <c r="B402" s="234"/>
      <c r="C402" s="235"/>
      <c r="D402" s="225" t="s">
        <v>138</v>
      </c>
      <c r="E402" s="236" t="s">
        <v>19</v>
      </c>
      <c r="F402" s="237" t="s">
        <v>186</v>
      </c>
      <c r="G402" s="235"/>
      <c r="H402" s="238">
        <v>7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4" t="s">
        <v>138</v>
      </c>
      <c r="AU402" s="244" t="s">
        <v>83</v>
      </c>
      <c r="AV402" s="14" t="s">
        <v>83</v>
      </c>
      <c r="AW402" s="14" t="s">
        <v>35</v>
      </c>
      <c r="AX402" s="14" t="s">
        <v>73</v>
      </c>
      <c r="AY402" s="244" t="s">
        <v>127</v>
      </c>
    </row>
    <row r="403" spans="1:51" s="13" customFormat="1" ht="12">
      <c r="A403" s="13"/>
      <c r="B403" s="223"/>
      <c r="C403" s="224"/>
      <c r="D403" s="225" t="s">
        <v>138</v>
      </c>
      <c r="E403" s="226" t="s">
        <v>19</v>
      </c>
      <c r="F403" s="227" t="s">
        <v>785</v>
      </c>
      <c r="G403" s="224"/>
      <c r="H403" s="226" t="s">
        <v>19</v>
      </c>
      <c r="I403" s="228"/>
      <c r="J403" s="224"/>
      <c r="K403" s="224"/>
      <c r="L403" s="229"/>
      <c r="M403" s="230"/>
      <c r="N403" s="231"/>
      <c r="O403" s="231"/>
      <c r="P403" s="231"/>
      <c r="Q403" s="231"/>
      <c r="R403" s="231"/>
      <c r="S403" s="231"/>
      <c r="T403" s="23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3" t="s">
        <v>138</v>
      </c>
      <c r="AU403" s="233" t="s">
        <v>83</v>
      </c>
      <c r="AV403" s="13" t="s">
        <v>81</v>
      </c>
      <c r="AW403" s="13" t="s">
        <v>35</v>
      </c>
      <c r="AX403" s="13" t="s">
        <v>73</v>
      </c>
      <c r="AY403" s="233" t="s">
        <v>127</v>
      </c>
    </row>
    <row r="404" spans="1:51" s="14" customFormat="1" ht="12">
      <c r="A404" s="14"/>
      <c r="B404" s="234"/>
      <c r="C404" s="235"/>
      <c r="D404" s="225" t="s">
        <v>138</v>
      </c>
      <c r="E404" s="236" t="s">
        <v>19</v>
      </c>
      <c r="F404" s="237" t="s">
        <v>134</v>
      </c>
      <c r="G404" s="235"/>
      <c r="H404" s="238">
        <v>4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138</v>
      </c>
      <c r="AU404" s="244" t="s">
        <v>83</v>
      </c>
      <c r="AV404" s="14" t="s">
        <v>83</v>
      </c>
      <c r="AW404" s="14" t="s">
        <v>35</v>
      </c>
      <c r="AX404" s="14" t="s">
        <v>73</v>
      </c>
      <c r="AY404" s="244" t="s">
        <v>127</v>
      </c>
    </row>
    <row r="405" spans="1:51" s="13" customFormat="1" ht="12">
      <c r="A405" s="13"/>
      <c r="B405" s="223"/>
      <c r="C405" s="224"/>
      <c r="D405" s="225" t="s">
        <v>138</v>
      </c>
      <c r="E405" s="226" t="s">
        <v>19</v>
      </c>
      <c r="F405" s="227" t="s">
        <v>786</v>
      </c>
      <c r="G405" s="224"/>
      <c r="H405" s="226" t="s">
        <v>19</v>
      </c>
      <c r="I405" s="228"/>
      <c r="J405" s="224"/>
      <c r="K405" s="224"/>
      <c r="L405" s="229"/>
      <c r="M405" s="230"/>
      <c r="N405" s="231"/>
      <c r="O405" s="231"/>
      <c r="P405" s="231"/>
      <c r="Q405" s="231"/>
      <c r="R405" s="231"/>
      <c r="S405" s="231"/>
      <c r="T405" s="23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3" t="s">
        <v>138</v>
      </c>
      <c r="AU405" s="233" t="s">
        <v>83</v>
      </c>
      <c r="AV405" s="13" t="s">
        <v>81</v>
      </c>
      <c r="AW405" s="13" t="s">
        <v>35</v>
      </c>
      <c r="AX405" s="13" t="s">
        <v>73</v>
      </c>
      <c r="AY405" s="233" t="s">
        <v>127</v>
      </c>
    </row>
    <row r="406" spans="1:51" s="14" customFormat="1" ht="12">
      <c r="A406" s="14"/>
      <c r="B406" s="234"/>
      <c r="C406" s="235"/>
      <c r="D406" s="225" t="s">
        <v>138</v>
      </c>
      <c r="E406" s="236" t="s">
        <v>19</v>
      </c>
      <c r="F406" s="237" t="s">
        <v>134</v>
      </c>
      <c r="G406" s="235"/>
      <c r="H406" s="238">
        <v>4</v>
      </c>
      <c r="I406" s="239"/>
      <c r="J406" s="235"/>
      <c r="K406" s="235"/>
      <c r="L406" s="240"/>
      <c r="M406" s="241"/>
      <c r="N406" s="242"/>
      <c r="O406" s="242"/>
      <c r="P406" s="242"/>
      <c r="Q406" s="242"/>
      <c r="R406" s="242"/>
      <c r="S406" s="242"/>
      <c r="T406" s="24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4" t="s">
        <v>138</v>
      </c>
      <c r="AU406" s="244" t="s">
        <v>83</v>
      </c>
      <c r="AV406" s="14" t="s">
        <v>83</v>
      </c>
      <c r="AW406" s="14" t="s">
        <v>35</v>
      </c>
      <c r="AX406" s="14" t="s">
        <v>73</v>
      </c>
      <c r="AY406" s="244" t="s">
        <v>127</v>
      </c>
    </row>
    <row r="407" spans="1:51" s="15" customFormat="1" ht="12">
      <c r="A407" s="15"/>
      <c r="B407" s="245"/>
      <c r="C407" s="246"/>
      <c r="D407" s="225" t="s">
        <v>138</v>
      </c>
      <c r="E407" s="247" t="s">
        <v>19</v>
      </c>
      <c r="F407" s="248" t="s">
        <v>154</v>
      </c>
      <c r="G407" s="246"/>
      <c r="H407" s="249">
        <v>15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5" t="s">
        <v>138</v>
      </c>
      <c r="AU407" s="255" t="s">
        <v>83</v>
      </c>
      <c r="AV407" s="15" t="s">
        <v>134</v>
      </c>
      <c r="AW407" s="15" t="s">
        <v>35</v>
      </c>
      <c r="AX407" s="15" t="s">
        <v>81</v>
      </c>
      <c r="AY407" s="255" t="s">
        <v>127</v>
      </c>
    </row>
    <row r="408" spans="1:65" s="2" customFormat="1" ht="16.5" customHeight="1">
      <c r="A408" s="39"/>
      <c r="B408" s="40"/>
      <c r="C408" s="205" t="s">
        <v>505</v>
      </c>
      <c r="D408" s="205" t="s">
        <v>129</v>
      </c>
      <c r="E408" s="206" t="s">
        <v>788</v>
      </c>
      <c r="F408" s="207" t="s">
        <v>789</v>
      </c>
      <c r="G408" s="208" t="s">
        <v>728</v>
      </c>
      <c r="H408" s="209">
        <v>4</v>
      </c>
      <c r="I408" s="210"/>
      <c r="J408" s="211">
        <f>ROUND(I408*H408,2)</f>
        <v>0</v>
      </c>
      <c r="K408" s="207" t="s">
        <v>133</v>
      </c>
      <c r="L408" s="45"/>
      <c r="M408" s="212" t="s">
        <v>19</v>
      </c>
      <c r="N408" s="213" t="s">
        <v>44</v>
      </c>
      <c r="O408" s="85"/>
      <c r="P408" s="214">
        <f>O408*H408</f>
        <v>0</v>
      </c>
      <c r="Q408" s="214">
        <v>0</v>
      </c>
      <c r="R408" s="214">
        <f>Q408*H408</f>
        <v>0</v>
      </c>
      <c r="S408" s="214">
        <v>0</v>
      </c>
      <c r="T408" s="215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6" t="s">
        <v>729</v>
      </c>
      <c r="AT408" s="216" t="s">
        <v>129</v>
      </c>
      <c r="AU408" s="216" t="s">
        <v>83</v>
      </c>
      <c r="AY408" s="18" t="s">
        <v>127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18" t="s">
        <v>81</v>
      </c>
      <c r="BK408" s="217">
        <f>ROUND(I408*H408,2)</f>
        <v>0</v>
      </c>
      <c r="BL408" s="18" t="s">
        <v>729</v>
      </c>
      <c r="BM408" s="216" t="s">
        <v>957</v>
      </c>
    </row>
    <row r="409" spans="1:47" s="2" customFormat="1" ht="12">
      <c r="A409" s="39"/>
      <c r="B409" s="40"/>
      <c r="C409" s="41"/>
      <c r="D409" s="218" t="s">
        <v>136</v>
      </c>
      <c r="E409" s="41"/>
      <c r="F409" s="219" t="s">
        <v>791</v>
      </c>
      <c r="G409" s="41"/>
      <c r="H409" s="41"/>
      <c r="I409" s="220"/>
      <c r="J409" s="41"/>
      <c r="K409" s="41"/>
      <c r="L409" s="45"/>
      <c r="M409" s="221"/>
      <c r="N409" s="222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136</v>
      </c>
      <c r="AU409" s="18" t="s">
        <v>83</v>
      </c>
    </row>
    <row r="410" spans="1:51" s="13" customFormat="1" ht="12">
      <c r="A410" s="13"/>
      <c r="B410" s="223"/>
      <c r="C410" s="224"/>
      <c r="D410" s="225" t="s">
        <v>138</v>
      </c>
      <c r="E410" s="226" t="s">
        <v>19</v>
      </c>
      <c r="F410" s="227" t="s">
        <v>792</v>
      </c>
      <c r="G410" s="224"/>
      <c r="H410" s="226" t="s">
        <v>19</v>
      </c>
      <c r="I410" s="228"/>
      <c r="J410" s="224"/>
      <c r="K410" s="224"/>
      <c r="L410" s="229"/>
      <c r="M410" s="230"/>
      <c r="N410" s="231"/>
      <c r="O410" s="231"/>
      <c r="P410" s="231"/>
      <c r="Q410" s="231"/>
      <c r="R410" s="231"/>
      <c r="S410" s="231"/>
      <c r="T410" s="23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3" t="s">
        <v>138</v>
      </c>
      <c r="AU410" s="233" t="s">
        <v>83</v>
      </c>
      <c r="AV410" s="13" t="s">
        <v>81</v>
      </c>
      <c r="AW410" s="13" t="s">
        <v>35</v>
      </c>
      <c r="AX410" s="13" t="s">
        <v>73</v>
      </c>
      <c r="AY410" s="233" t="s">
        <v>127</v>
      </c>
    </row>
    <row r="411" spans="1:51" s="14" customFormat="1" ht="12">
      <c r="A411" s="14"/>
      <c r="B411" s="234"/>
      <c r="C411" s="235"/>
      <c r="D411" s="225" t="s">
        <v>138</v>
      </c>
      <c r="E411" s="236" t="s">
        <v>19</v>
      </c>
      <c r="F411" s="237" t="s">
        <v>134</v>
      </c>
      <c r="G411" s="235"/>
      <c r="H411" s="238">
        <v>4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4" t="s">
        <v>138</v>
      </c>
      <c r="AU411" s="244" t="s">
        <v>83</v>
      </c>
      <c r="AV411" s="14" t="s">
        <v>83</v>
      </c>
      <c r="AW411" s="14" t="s">
        <v>35</v>
      </c>
      <c r="AX411" s="14" t="s">
        <v>81</v>
      </c>
      <c r="AY411" s="244" t="s">
        <v>127</v>
      </c>
    </row>
    <row r="412" spans="1:65" s="2" customFormat="1" ht="16.5" customHeight="1">
      <c r="A412" s="39"/>
      <c r="B412" s="40"/>
      <c r="C412" s="205" t="s">
        <v>510</v>
      </c>
      <c r="D412" s="205" t="s">
        <v>129</v>
      </c>
      <c r="E412" s="206" t="s">
        <v>794</v>
      </c>
      <c r="F412" s="207" t="s">
        <v>795</v>
      </c>
      <c r="G412" s="208" t="s">
        <v>728</v>
      </c>
      <c r="H412" s="209">
        <v>3</v>
      </c>
      <c r="I412" s="210"/>
      <c r="J412" s="211">
        <f>ROUND(I412*H412,2)</f>
        <v>0</v>
      </c>
      <c r="K412" s="207" t="s">
        <v>133</v>
      </c>
      <c r="L412" s="45"/>
      <c r="M412" s="212" t="s">
        <v>19</v>
      </c>
      <c r="N412" s="213" t="s">
        <v>44</v>
      </c>
      <c r="O412" s="85"/>
      <c r="P412" s="214">
        <f>O412*H412</f>
        <v>0</v>
      </c>
      <c r="Q412" s="214">
        <v>0</v>
      </c>
      <c r="R412" s="214">
        <f>Q412*H412</f>
        <v>0</v>
      </c>
      <c r="S412" s="214">
        <v>0</v>
      </c>
      <c r="T412" s="21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16" t="s">
        <v>729</v>
      </c>
      <c r="AT412" s="216" t="s">
        <v>129</v>
      </c>
      <c r="AU412" s="216" t="s">
        <v>83</v>
      </c>
      <c r="AY412" s="18" t="s">
        <v>127</v>
      </c>
      <c r="BE412" s="217">
        <f>IF(N412="základní",J412,0)</f>
        <v>0</v>
      </c>
      <c r="BF412" s="217">
        <f>IF(N412="snížená",J412,0)</f>
        <v>0</v>
      </c>
      <c r="BG412" s="217">
        <f>IF(N412="zákl. přenesená",J412,0)</f>
        <v>0</v>
      </c>
      <c r="BH412" s="217">
        <f>IF(N412="sníž. přenesená",J412,0)</f>
        <v>0</v>
      </c>
      <c r="BI412" s="217">
        <f>IF(N412="nulová",J412,0)</f>
        <v>0</v>
      </c>
      <c r="BJ412" s="18" t="s">
        <v>81</v>
      </c>
      <c r="BK412" s="217">
        <f>ROUND(I412*H412,2)</f>
        <v>0</v>
      </c>
      <c r="BL412" s="18" t="s">
        <v>729</v>
      </c>
      <c r="BM412" s="216" t="s">
        <v>958</v>
      </c>
    </row>
    <row r="413" spans="1:47" s="2" customFormat="1" ht="12">
      <c r="A413" s="39"/>
      <c r="B413" s="40"/>
      <c r="C413" s="41"/>
      <c r="D413" s="218" t="s">
        <v>136</v>
      </c>
      <c r="E413" s="41"/>
      <c r="F413" s="219" t="s">
        <v>797</v>
      </c>
      <c r="G413" s="41"/>
      <c r="H413" s="41"/>
      <c r="I413" s="220"/>
      <c r="J413" s="41"/>
      <c r="K413" s="41"/>
      <c r="L413" s="45"/>
      <c r="M413" s="221"/>
      <c r="N413" s="222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136</v>
      </c>
      <c r="AU413" s="18" t="s">
        <v>83</v>
      </c>
    </row>
    <row r="414" spans="1:51" s="13" customFormat="1" ht="12">
      <c r="A414" s="13"/>
      <c r="B414" s="223"/>
      <c r="C414" s="224"/>
      <c r="D414" s="225" t="s">
        <v>138</v>
      </c>
      <c r="E414" s="226" t="s">
        <v>19</v>
      </c>
      <c r="F414" s="227" t="s">
        <v>798</v>
      </c>
      <c r="G414" s="224"/>
      <c r="H414" s="226" t="s">
        <v>19</v>
      </c>
      <c r="I414" s="228"/>
      <c r="J414" s="224"/>
      <c r="K414" s="224"/>
      <c r="L414" s="229"/>
      <c r="M414" s="230"/>
      <c r="N414" s="231"/>
      <c r="O414" s="231"/>
      <c r="P414" s="231"/>
      <c r="Q414" s="231"/>
      <c r="R414" s="231"/>
      <c r="S414" s="231"/>
      <c r="T414" s="23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3" t="s">
        <v>138</v>
      </c>
      <c r="AU414" s="233" t="s">
        <v>83</v>
      </c>
      <c r="AV414" s="13" t="s">
        <v>81</v>
      </c>
      <c r="AW414" s="13" t="s">
        <v>35</v>
      </c>
      <c r="AX414" s="13" t="s">
        <v>73</v>
      </c>
      <c r="AY414" s="233" t="s">
        <v>127</v>
      </c>
    </row>
    <row r="415" spans="1:51" s="14" customFormat="1" ht="12">
      <c r="A415" s="14"/>
      <c r="B415" s="234"/>
      <c r="C415" s="235"/>
      <c r="D415" s="225" t="s">
        <v>138</v>
      </c>
      <c r="E415" s="236" t="s">
        <v>19</v>
      </c>
      <c r="F415" s="237" t="s">
        <v>155</v>
      </c>
      <c r="G415" s="235"/>
      <c r="H415" s="238">
        <v>3</v>
      </c>
      <c r="I415" s="239"/>
      <c r="J415" s="235"/>
      <c r="K415" s="235"/>
      <c r="L415" s="240"/>
      <c r="M415" s="241"/>
      <c r="N415" s="242"/>
      <c r="O415" s="242"/>
      <c r="P415" s="242"/>
      <c r="Q415" s="242"/>
      <c r="R415" s="242"/>
      <c r="S415" s="242"/>
      <c r="T415" s="24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4" t="s">
        <v>138</v>
      </c>
      <c r="AU415" s="244" t="s">
        <v>83</v>
      </c>
      <c r="AV415" s="14" t="s">
        <v>83</v>
      </c>
      <c r="AW415" s="14" t="s">
        <v>35</v>
      </c>
      <c r="AX415" s="14" t="s">
        <v>81</v>
      </c>
      <c r="AY415" s="244" t="s">
        <v>127</v>
      </c>
    </row>
    <row r="416" spans="1:65" s="2" customFormat="1" ht="16.5" customHeight="1">
      <c r="A416" s="39"/>
      <c r="B416" s="40"/>
      <c r="C416" s="205" t="s">
        <v>516</v>
      </c>
      <c r="D416" s="205" t="s">
        <v>129</v>
      </c>
      <c r="E416" s="206" t="s">
        <v>800</v>
      </c>
      <c r="F416" s="207" t="s">
        <v>801</v>
      </c>
      <c r="G416" s="208" t="s">
        <v>736</v>
      </c>
      <c r="H416" s="209">
        <v>1</v>
      </c>
      <c r="I416" s="210"/>
      <c r="J416" s="211">
        <f>ROUND(I416*H416,2)</f>
        <v>0</v>
      </c>
      <c r="K416" s="207" t="s">
        <v>133</v>
      </c>
      <c r="L416" s="45"/>
      <c r="M416" s="212" t="s">
        <v>19</v>
      </c>
      <c r="N416" s="213" t="s">
        <v>44</v>
      </c>
      <c r="O416" s="85"/>
      <c r="P416" s="214">
        <f>O416*H416</f>
        <v>0</v>
      </c>
      <c r="Q416" s="214">
        <v>0</v>
      </c>
      <c r="R416" s="214">
        <f>Q416*H416</f>
        <v>0</v>
      </c>
      <c r="S416" s="214">
        <v>0</v>
      </c>
      <c r="T416" s="215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16" t="s">
        <v>729</v>
      </c>
      <c r="AT416" s="216" t="s">
        <v>129</v>
      </c>
      <c r="AU416" s="216" t="s">
        <v>83</v>
      </c>
      <c r="AY416" s="18" t="s">
        <v>127</v>
      </c>
      <c r="BE416" s="217">
        <f>IF(N416="základní",J416,0)</f>
        <v>0</v>
      </c>
      <c r="BF416" s="217">
        <f>IF(N416="snížená",J416,0)</f>
        <v>0</v>
      </c>
      <c r="BG416" s="217">
        <f>IF(N416="zákl. přenesená",J416,0)</f>
        <v>0</v>
      </c>
      <c r="BH416" s="217">
        <f>IF(N416="sníž. přenesená",J416,0)</f>
        <v>0</v>
      </c>
      <c r="BI416" s="217">
        <f>IF(N416="nulová",J416,0)</f>
        <v>0</v>
      </c>
      <c r="BJ416" s="18" t="s">
        <v>81</v>
      </c>
      <c r="BK416" s="217">
        <f>ROUND(I416*H416,2)</f>
        <v>0</v>
      </c>
      <c r="BL416" s="18" t="s">
        <v>729</v>
      </c>
      <c r="BM416" s="216" t="s">
        <v>959</v>
      </c>
    </row>
    <row r="417" spans="1:47" s="2" customFormat="1" ht="12">
      <c r="A417" s="39"/>
      <c r="B417" s="40"/>
      <c r="C417" s="41"/>
      <c r="D417" s="218" t="s">
        <v>136</v>
      </c>
      <c r="E417" s="41"/>
      <c r="F417" s="219" t="s">
        <v>803</v>
      </c>
      <c r="G417" s="41"/>
      <c r="H417" s="41"/>
      <c r="I417" s="220"/>
      <c r="J417" s="41"/>
      <c r="K417" s="41"/>
      <c r="L417" s="45"/>
      <c r="M417" s="221"/>
      <c r="N417" s="222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136</v>
      </c>
      <c r="AU417" s="18" t="s">
        <v>83</v>
      </c>
    </row>
    <row r="418" spans="1:51" s="13" customFormat="1" ht="12">
      <c r="A418" s="13"/>
      <c r="B418" s="223"/>
      <c r="C418" s="224"/>
      <c r="D418" s="225" t="s">
        <v>138</v>
      </c>
      <c r="E418" s="226" t="s">
        <v>19</v>
      </c>
      <c r="F418" s="227" t="s">
        <v>804</v>
      </c>
      <c r="G418" s="224"/>
      <c r="H418" s="226" t="s">
        <v>19</v>
      </c>
      <c r="I418" s="228"/>
      <c r="J418" s="224"/>
      <c r="K418" s="224"/>
      <c r="L418" s="229"/>
      <c r="M418" s="230"/>
      <c r="N418" s="231"/>
      <c r="O418" s="231"/>
      <c r="P418" s="231"/>
      <c r="Q418" s="231"/>
      <c r="R418" s="231"/>
      <c r="S418" s="231"/>
      <c r="T418" s="23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3" t="s">
        <v>138</v>
      </c>
      <c r="AU418" s="233" t="s">
        <v>83</v>
      </c>
      <c r="AV418" s="13" t="s">
        <v>81</v>
      </c>
      <c r="AW418" s="13" t="s">
        <v>35</v>
      </c>
      <c r="AX418" s="13" t="s">
        <v>73</v>
      </c>
      <c r="AY418" s="233" t="s">
        <v>127</v>
      </c>
    </row>
    <row r="419" spans="1:51" s="14" customFormat="1" ht="12">
      <c r="A419" s="14"/>
      <c r="B419" s="234"/>
      <c r="C419" s="235"/>
      <c r="D419" s="225" t="s">
        <v>138</v>
      </c>
      <c r="E419" s="236" t="s">
        <v>19</v>
      </c>
      <c r="F419" s="237" t="s">
        <v>81</v>
      </c>
      <c r="G419" s="235"/>
      <c r="H419" s="238">
        <v>1</v>
      </c>
      <c r="I419" s="239"/>
      <c r="J419" s="235"/>
      <c r="K419" s="235"/>
      <c r="L419" s="240"/>
      <c r="M419" s="241"/>
      <c r="N419" s="242"/>
      <c r="O419" s="242"/>
      <c r="P419" s="242"/>
      <c r="Q419" s="242"/>
      <c r="R419" s="242"/>
      <c r="S419" s="242"/>
      <c r="T419" s="24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4" t="s">
        <v>138</v>
      </c>
      <c r="AU419" s="244" t="s">
        <v>83</v>
      </c>
      <c r="AV419" s="14" t="s">
        <v>83</v>
      </c>
      <c r="AW419" s="14" t="s">
        <v>35</v>
      </c>
      <c r="AX419" s="14" t="s">
        <v>81</v>
      </c>
      <c r="AY419" s="244" t="s">
        <v>127</v>
      </c>
    </row>
    <row r="420" spans="1:65" s="2" customFormat="1" ht="16.5" customHeight="1">
      <c r="A420" s="39"/>
      <c r="B420" s="40"/>
      <c r="C420" s="205" t="s">
        <v>523</v>
      </c>
      <c r="D420" s="205" t="s">
        <v>129</v>
      </c>
      <c r="E420" s="206" t="s">
        <v>806</v>
      </c>
      <c r="F420" s="207" t="s">
        <v>807</v>
      </c>
      <c r="G420" s="208" t="s">
        <v>736</v>
      </c>
      <c r="H420" s="209">
        <v>1</v>
      </c>
      <c r="I420" s="210"/>
      <c r="J420" s="211">
        <f>ROUND(I420*H420,2)</f>
        <v>0</v>
      </c>
      <c r="K420" s="207" t="s">
        <v>133</v>
      </c>
      <c r="L420" s="45"/>
      <c r="M420" s="212" t="s">
        <v>19</v>
      </c>
      <c r="N420" s="213" t="s">
        <v>44</v>
      </c>
      <c r="O420" s="85"/>
      <c r="P420" s="214">
        <f>O420*H420</f>
        <v>0</v>
      </c>
      <c r="Q420" s="214">
        <v>0</v>
      </c>
      <c r="R420" s="214">
        <f>Q420*H420</f>
        <v>0</v>
      </c>
      <c r="S420" s="214">
        <v>0</v>
      </c>
      <c r="T420" s="215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16" t="s">
        <v>729</v>
      </c>
      <c r="AT420" s="216" t="s">
        <v>129</v>
      </c>
      <c r="AU420" s="216" t="s">
        <v>83</v>
      </c>
      <c r="AY420" s="18" t="s">
        <v>127</v>
      </c>
      <c r="BE420" s="217">
        <f>IF(N420="základní",J420,0)</f>
        <v>0</v>
      </c>
      <c r="BF420" s="217">
        <f>IF(N420="snížená",J420,0)</f>
        <v>0</v>
      </c>
      <c r="BG420" s="217">
        <f>IF(N420="zákl. přenesená",J420,0)</f>
        <v>0</v>
      </c>
      <c r="BH420" s="217">
        <f>IF(N420="sníž. přenesená",J420,0)</f>
        <v>0</v>
      </c>
      <c r="BI420" s="217">
        <f>IF(N420="nulová",J420,0)</f>
        <v>0</v>
      </c>
      <c r="BJ420" s="18" t="s">
        <v>81</v>
      </c>
      <c r="BK420" s="217">
        <f>ROUND(I420*H420,2)</f>
        <v>0</v>
      </c>
      <c r="BL420" s="18" t="s">
        <v>729</v>
      </c>
      <c r="BM420" s="216" t="s">
        <v>960</v>
      </c>
    </row>
    <row r="421" spans="1:47" s="2" customFormat="1" ht="12">
      <c r="A421" s="39"/>
      <c r="B421" s="40"/>
      <c r="C421" s="41"/>
      <c r="D421" s="218" t="s">
        <v>136</v>
      </c>
      <c r="E421" s="41"/>
      <c r="F421" s="219" t="s">
        <v>809</v>
      </c>
      <c r="G421" s="41"/>
      <c r="H421" s="41"/>
      <c r="I421" s="220"/>
      <c r="J421" s="41"/>
      <c r="K421" s="41"/>
      <c r="L421" s="45"/>
      <c r="M421" s="221"/>
      <c r="N421" s="222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136</v>
      </c>
      <c r="AU421" s="18" t="s">
        <v>83</v>
      </c>
    </row>
    <row r="422" spans="1:51" s="13" customFormat="1" ht="12">
      <c r="A422" s="13"/>
      <c r="B422" s="223"/>
      <c r="C422" s="224"/>
      <c r="D422" s="225" t="s">
        <v>138</v>
      </c>
      <c r="E422" s="226" t="s">
        <v>19</v>
      </c>
      <c r="F422" s="227" t="s">
        <v>810</v>
      </c>
      <c r="G422" s="224"/>
      <c r="H422" s="226" t="s">
        <v>19</v>
      </c>
      <c r="I422" s="228"/>
      <c r="J422" s="224"/>
      <c r="K422" s="224"/>
      <c r="L422" s="229"/>
      <c r="M422" s="230"/>
      <c r="N422" s="231"/>
      <c r="O422" s="231"/>
      <c r="P422" s="231"/>
      <c r="Q422" s="231"/>
      <c r="R422" s="231"/>
      <c r="S422" s="231"/>
      <c r="T422" s="23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3" t="s">
        <v>138</v>
      </c>
      <c r="AU422" s="233" t="s">
        <v>83</v>
      </c>
      <c r="AV422" s="13" t="s">
        <v>81</v>
      </c>
      <c r="AW422" s="13" t="s">
        <v>35</v>
      </c>
      <c r="AX422" s="13" t="s">
        <v>73</v>
      </c>
      <c r="AY422" s="233" t="s">
        <v>127</v>
      </c>
    </row>
    <row r="423" spans="1:51" s="14" customFormat="1" ht="12">
      <c r="A423" s="14"/>
      <c r="B423" s="234"/>
      <c r="C423" s="235"/>
      <c r="D423" s="225" t="s">
        <v>138</v>
      </c>
      <c r="E423" s="236" t="s">
        <v>19</v>
      </c>
      <c r="F423" s="237" t="s">
        <v>81</v>
      </c>
      <c r="G423" s="235"/>
      <c r="H423" s="238">
        <v>1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138</v>
      </c>
      <c r="AU423" s="244" t="s">
        <v>83</v>
      </c>
      <c r="AV423" s="14" t="s">
        <v>83</v>
      </c>
      <c r="AW423" s="14" t="s">
        <v>35</v>
      </c>
      <c r="AX423" s="14" t="s">
        <v>81</v>
      </c>
      <c r="AY423" s="244" t="s">
        <v>127</v>
      </c>
    </row>
    <row r="424" spans="1:65" s="2" customFormat="1" ht="16.5" customHeight="1">
      <c r="A424" s="39"/>
      <c r="B424" s="40"/>
      <c r="C424" s="205" t="s">
        <v>530</v>
      </c>
      <c r="D424" s="205" t="s">
        <v>129</v>
      </c>
      <c r="E424" s="206" t="s">
        <v>812</v>
      </c>
      <c r="F424" s="207" t="s">
        <v>813</v>
      </c>
      <c r="G424" s="208" t="s">
        <v>736</v>
      </c>
      <c r="H424" s="209">
        <v>1</v>
      </c>
      <c r="I424" s="210"/>
      <c r="J424" s="211">
        <f>ROUND(I424*H424,2)</f>
        <v>0</v>
      </c>
      <c r="K424" s="207" t="s">
        <v>19</v>
      </c>
      <c r="L424" s="45"/>
      <c r="M424" s="212" t="s">
        <v>19</v>
      </c>
      <c r="N424" s="213" t="s">
        <v>44</v>
      </c>
      <c r="O424" s="85"/>
      <c r="P424" s="214">
        <f>O424*H424</f>
        <v>0</v>
      </c>
      <c r="Q424" s="214">
        <v>0</v>
      </c>
      <c r="R424" s="214">
        <f>Q424*H424</f>
        <v>0</v>
      </c>
      <c r="S424" s="214">
        <v>0</v>
      </c>
      <c r="T424" s="21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729</v>
      </c>
      <c r="AT424" s="216" t="s">
        <v>129</v>
      </c>
      <c r="AU424" s="216" t="s">
        <v>83</v>
      </c>
      <c r="AY424" s="18" t="s">
        <v>127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81</v>
      </c>
      <c r="BK424" s="217">
        <f>ROUND(I424*H424,2)</f>
        <v>0</v>
      </c>
      <c r="BL424" s="18" t="s">
        <v>729</v>
      </c>
      <c r="BM424" s="216" t="s">
        <v>961</v>
      </c>
    </row>
    <row r="425" spans="1:51" s="13" customFormat="1" ht="12">
      <c r="A425" s="13"/>
      <c r="B425" s="223"/>
      <c r="C425" s="224"/>
      <c r="D425" s="225" t="s">
        <v>138</v>
      </c>
      <c r="E425" s="226" t="s">
        <v>19</v>
      </c>
      <c r="F425" s="227" t="s">
        <v>815</v>
      </c>
      <c r="G425" s="224"/>
      <c r="H425" s="226" t="s">
        <v>19</v>
      </c>
      <c r="I425" s="228"/>
      <c r="J425" s="224"/>
      <c r="K425" s="224"/>
      <c r="L425" s="229"/>
      <c r="M425" s="230"/>
      <c r="N425" s="231"/>
      <c r="O425" s="231"/>
      <c r="P425" s="231"/>
      <c r="Q425" s="231"/>
      <c r="R425" s="231"/>
      <c r="S425" s="231"/>
      <c r="T425" s="23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3" t="s">
        <v>138</v>
      </c>
      <c r="AU425" s="233" t="s">
        <v>83</v>
      </c>
      <c r="AV425" s="13" t="s">
        <v>81</v>
      </c>
      <c r="AW425" s="13" t="s">
        <v>35</v>
      </c>
      <c r="AX425" s="13" t="s">
        <v>73</v>
      </c>
      <c r="AY425" s="233" t="s">
        <v>127</v>
      </c>
    </row>
    <row r="426" spans="1:51" s="14" customFormat="1" ht="12">
      <c r="A426" s="14"/>
      <c r="B426" s="234"/>
      <c r="C426" s="235"/>
      <c r="D426" s="225" t="s">
        <v>138</v>
      </c>
      <c r="E426" s="236" t="s">
        <v>19</v>
      </c>
      <c r="F426" s="237" t="s">
        <v>81</v>
      </c>
      <c r="G426" s="235"/>
      <c r="H426" s="238">
        <v>1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4" t="s">
        <v>138</v>
      </c>
      <c r="AU426" s="244" t="s">
        <v>83</v>
      </c>
      <c r="AV426" s="14" t="s">
        <v>83</v>
      </c>
      <c r="AW426" s="14" t="s">
        <v>35</v>
      </c>
      <c r="AX426" s="14" t="s">
        <v>81</v>
      </c>
      <c r="AY426" s="244" t="s">
        <v>127</v>
      </c>
    </row>
    <row r="427" spans="1:63" s="12" customFormat="1" ht="22.8" customHeight="1">
      <c r="A427" s="12"/>
      <c r="B427" s="189"/>
      <c r="C427" s="190"/>
      <c r="D427" s="191" t="s">
        <v>72</v>
      </c>
      <c r="E427" s="203" t="s">
        <v>816</v>
      </c>
      <c r="F427" s="203" t="s">
        <v>817</v>
      </c>
      <c r="G427" s="190"/>
      <c r="H427" s="190"/>
      <c r="I427" s="193"/>
      <c r="J427" s="204">
        <f>BK427</f>
        <v>0</v>
      </c>
      <c r="K427" s="190"/>
      <c r="L427" s="195"/>
      <c r="M427" s="196"/>
      <c r="N427" s="197"/>
      <c r="O427" s="197"/>
      <c r="P427" s="198">
        <f>SUM(P428:P434)</f>
        <v>0</v>
      </c>
      <c r="Q427" s="197"/>
      <c r="R427" s="198">
        <f>SUM(R428:R434)</f>
        <v>0</v>
      </c>
      <c r="S427" s="197"/>
      <c r="T427" s="199">
        <f>SUM(T428:T434)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00" t="s">
        <v>169</v>
      </c>
      <c r="AT427" s="201" t="s">
        <v>72</v>
      </c>
      <c r="AU427" s="201" t="s">
        <v>81</v>
      </c>
      <c r="AY427" s="200" t="s">
        <v>127</v>
      </c>
      <c r="BK427" s="202">
        <f>SUM(BK428:BK434)</f>
        <v>0</v>
      </c>
    </row>
    <row r="428" spans="1:65" s="2" customFormat="1" ht="16.5" customHeight="1">
      <c r="A428" s="39"/>
      <c r="B428" s="40"/>
      <c r="C428" s="205" t="s">
        <v>536</v>
      </c>
      <c r="D428" s="205" t="s">
        <v>129</v>
      </c>
      <c r="E428" s="206" t="s">
        <v>819</v>
      </c>
      <c r="F428" s="207" t="s">
        <v>820</v>
      </c>
      <c r="G428" s="208" t="s">
        <v>736</v>
      </c>
      <c r="H428" s="209">
        <v>2</v>
      </c>
      <c r="I428" s="210"/>
      <c r="J428" s="211">
        <f>ROUND(I428*H428,2)</f>
        <v>0</v>
      </c>
      <c r="K428" s="207" t="s">
        <v>133</v>
      </c>
      <c r="L428" s="45"/>
      <c r="M428" s="212" t="s">
        <v>19</v>
      </c>
      <c r="N428" s="213" t="s">
        <v>44</v>
      </c>
      <c r="O428" s="85"/>
      <c r="P428" s="214">
        <f>O428*H428</f>
        <v>0</v>
      </c>
      <c r="Q428" s="214">
        <v>0</v>
      </c>
      <c r="R428" s="214">
        <f>Q428*H428</f>
        <v>0</v>
      </c>
      <c r="S428" s="214">
        <v>0</v>
      </c>
      <c r="T428" s="215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16" t="s">
        <v>729</v>
      </c>
      <c r="AT428" s="216" t="s">
        <v>129</v>
      </c>
      <c r="AU428" s="216" t="s">
        <v>83</v>
      </c>
      <c r="AY428" s="18" t="s">
        <v>127</v>
      </c>
      <c r="BE428" s="217">
        <f>IF(N428="základní",J428,0)</f>
        <v>0</v>
      </c>
      <c r="BF428" s="217">
        <f>IF(N428="snížená",J428,0)</f>
        <v>0</v>
      </c>
      <c r="BG428" s="217">
        <f>IF(N428="zákl. přenesená",J428,0)</f>
        <v>0</v>
      </c>
      <c r="BH428" s="217">
        <f>IF(N428="sníž. přenesená",J428,0)</f>
        <v>0</v>
      </c>
      <c r="BI428" s="217">
        <f>IF(N428="nulová",J428,0)</f>
        <v>0</v>
      </c>
      <c r="BJ428" s="18" t="s">
        <v>81</v>
      </c>
      <c r="BK428" s="217">
        <f>ROUND(I428*H428,2)</f>
        <v>0</v>
      </c>
      <c r="BL428" s="18" t="s">
        <v>729</v>
      </c>
      <c r="BM428" s="216" t="s">
        <v>962</v>
      </c>
    </row>
    <row r="429" spans="1:47" s="2" customFormat="1" ht="12">
      <c r="A429" s="39"/>
      <c r="B429" s="40"/>
      <c r="C429" s="41"/>
      <c r="D429" s="218" t="s">
        <v>136</v>
      </c>
      <c r="E429" s="41"/>
      <c r="F429" s="219" t="s">
        <v>822</v>
      </c>
      <c r="G429" s="41"/>
      <c r="H429" s="41"/>
      <c r="I429" s="220"/>
      <c r="J429" s="41"/>
      <c r="K429" s="41"/>
      <c r="L429" s="45"/>
      <c r="M429" s="221"/>
      <c r="N429" s="222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136</v>
      </c>
      <c r="AU429" s="18" t="s">
        <v>83</v>
      </c>
    </row>
    <row r="430" spans="1:51" s="13" customFormat="1" ht="12">
      <c r="A430" s="13"/>
      <c r="B430" s="223"/>
      <c r="C430" s="224"/>
      <c r="D430" s="225" t="s">
        <v>138</v>
      </c>
      <c r="E430" s="226" t="s">
        <v>19</v>
      </c>
      <c r="F430" s="227" t="s">
        <v>823</v>
      </c>
      <c r="G430" s="224"/>
      <c r="H430" s="226" t="s">
        <v>19</v>
      </c>
      <c r="I430" s="228"/>
      <c r="J430" s="224"/>
      <c r="K430" s="224"/>
      <c r="L430" s="229"/>
      <c r="M430" s="230"/>
      <c r="N430" s="231"/>
      <c r="O430" s="231"/>
      <c r="P430" s="231"/>
      <c r="Q430" s="231"/>
      <c r="R430" s="231"/>
      <c r="S430" s="231"/>
      <c r="T430" s="23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3" t="s">
        <v>138</v>
      </c>
      <c r="AU430" s="233" t="s">
        <v>83</v>
      </c>
      <c r="AV430" s="13" t="s">
        <v>81</v>
      </c>
      <c r="AW430" s="13" t="s">
        <v>35</v>
      </c>
      <c r="AX430" s="13" t="s">
        <v>73</v>
      </c>
      <c r="AY430" s="233" t="s">
        <v>127</v>
      </c>
    </row>
    <row r="431" spans="1:51" s="14" customFormat="1" ht="12">
      <c r="A431" s="14"/>
      <c r="B431" s="234"/>
      <c r="C431" s="235"/>
      <c r="D431" s="225" t="s">
        <v>138</v>
      </c>
      <c r="E431" s="236" t="s">
        <v>19</v>
      </c>
      <c r="F431" s="237" t="s">
        <v>81</v>
      </c>
      <c r="G431" s="235"/>
      <c r="H431" s="238">
        <v>1</v>
      </c>
      <c r="I431" s="239"/>
      <c r="J431" s="235"/>
      <c r="K431" s="235"/>
      <c r="L431" s="240"/>
      <c r="M431" s="241"/>
      <c r="N431" s="242"/>
      <c r="O431" s="242"/>
      <c r="P431" s="242"/>
      <c r="Q431" s="242"/>
      <c r="R431" s="242"/>
      <c r="S431" s="242"/>
      <c r="T431" s="24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4" t="s">
        <v>138</v>
      </c>
      <c r="AU431" s="244" t="s">
        <v>83</v>
      </c>
      <c r="AV431" s="14" t="s">
        <v>83</v>
      </c>
      <c r="AW431" s="14" t="s">
        <v>35</v>
      </c>
      <c r="AX431" s="14" t="s">
        <v>73</v>
      </c>
      <c r="AY431" s="244" t="s">
        <v>127</v>
      </c>
    </row>
    <row r="432" spans="1:51" s="13" customFormat="1" ht="12">
      <c r="A432" s="13"/>
      <c r="B432" s="223"/>
      <c r="C432" s="224"/>
      <c r="D432" s="225" t="s">
        <v>138</v>
      </c>
      <c r="E432" s="226" t="s">
        <v>19</v>
      </c>
      <c r="F432" s="227" t="s">
        <v>824</v>
      </c>
      <c r="G432" s="224"/>
      <c r="H432" s="226" t="s">
        <v>19</v>
      </c>
      <c r="I432" s="228"/>
      <c r="J432" s="224"/>
      <c r="K432" s="224"/>
      <c r="L432" s="229"/>
      <c r="M432" s="230"/>
      <c r="N432" s="231"/>
      <c r="O432" s="231"/>
      <c r="P432" s="231"/>
      <c r="Q432" s="231"/>
      <c r="R432" s="231"/>
      <c r="S432" s="231"/>
      <c r="T432" s="23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3" t="s">
        <v>138</v>
      </c>
      <c r="AU432" s="233" t="s">
        <v>83</v>
      </c>
      <c r="AV432" s="13" t="s">
        <v>81</v>
      </c>
      <c r="AW432" s="13" t="s">
        <v>35</v>
      </c>
      <c r="AX432" s="13" t="s">
        <v>73</v>
      </c>
      <c r="AY432" s="233" t="s">
        <v>127</v>
      </c>
    </row>
    <row r="433" spans="1:51" s="14" customFormat="1" ht="12">
      <c r="A433" s="14"/>
      <c r="B433" s="234"/>
      <c r="C433" s="235"/>
      <c r="D433" s="225" t="s">
        <v>138</v>
      </c>
      <c r="E433" s="236" t="s">
        <v>19</v>
      </c>
      <c r="F433" s="237" t="s">
        <v>81</v>
      </c>
      <c r="G433" s="235"/>
      <c r="H433" s="238">
        <v>1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4" t="s">
        <v>138</v>
      </c>
      <c r="AU433" s="244" t="s">
        <v>83</v>
      </c>
      <c r="AV433" s="14" t="s">
        <v>83</v>
      </c>
      <c r="AW433" s="14" t="s">
        <v>35</v>
      </c>
      <c r="AX433" s="14" t="s">
        <v>73</v>
      </c>
      <c r="AY433" s="244" t="s">
        <v>127</v>
      </c>
    </row>
    <row r="434" spans="1:51" s="15" customFormat="1" ht="12">
      <c r="A434" s="15"/>
      <c r="B434" s="245"/>
      <c r="C434" s="246"/>
      <c r="D434" s="225" t="s">
        <v>138</v>
      </c>
      <c r="E434" s="247" t="s">
        <v>19</v>
      </c>
      <c r="F434" s="248" t="s">
        <v>154</v>
      </c>
      <c r="G434" s="246"/>
      <c r="H434" s="249">
        <v>2</v>
      </c>
      <c r="I434" s="250"/>
      <c r="J434" s="246"/>
      <c r="K434" s="246"/>
      <c r="L434" s="251"/>
      <c r="M434" s="266"/>
      <c r="N434" s="267"/>
      <c r="O434" s="267"/>
      <c r="P434" s="267"/>
      <c r="Q434" s="267"/>
      <c r="R434" s="267"/>
      <c r="S434" s="267"/>
      <c r="T434" s="268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55" t="s">
        <v>138</v>
      </c>
      <c r="AU434" s="255" t="s">
        <v>83</v>
      </c>
      <c r="AV434" s="15" t="s">
        <v>134</v>
      </c>
      <c r="AW434" s="15" t="s">
        <v>35</v>
      </c>
      <c r="AX434" s="15" t="s">
        <v>81</v>
      </c>
      <c r="AY434" s="255" t="s">
        <v>127</v>
      </c>
    </row>
    <row r="435" spans="1:31" s="2" customFormat="1" ht="6.95" customHeight="1">
      <c r="A435" s="39"/>
      <c r="B435" s="60"/>
      <c r="C435" s="61"/>
      <c r="D435" s="61"/>
      <c r="E435" s="61"/>
      <c r="F435" s="61"/>
      <c r="G435" s="61"/>
      <c r="H435" s="61"/>
      <c r="I435" s="61"/>
      <c r="J435" s="61"/>
      <c r="K435" s="61"/>
      <c r="L435" s="45"/>
      <c r="M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</row>
  </sheetData>
  <sheetProtection password="CC35" sheet="1" objects="1" scenarios="1" formatColumns="0" formatRows="0" autoFilter="0"/>
  <autoFilter ref="C88:K434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3_01/111151133"/>
    <hyperlink ref="F99" r:id="rId2" display="https://podminky.urs.cz/item/CS_URS_2023_01/111151331"/>
    <hyperlink ref="F111" r:id="rId3" display="https://podminky.urs.cz/item/CS_URS_2023_01/113107223"/>
    <hyperlink ref="F116" r:id="rId4" display="https://podminky.urs.cz/item/CS_URS_2023_01/121151127"/>
    <hyperlink ref="F122" r:id="rId5" display="https://podminky.urs.cz/item/CS_URS_2023_01/122252206"/>
    <hyperlink ref="F128" r:id="rId6" display="https://podminky.urs.cz/item/CS_URS_2023_01/132251104"/>
    <hyperlink ref="F134" r:id="rId7" display="https://podminky.urs.cz/item/CS_URS_2023_01/162451106"/>
    <hyperlink ref="F152" r:id="rId8" display="https://podminky.urs.cz/item/CS_URS_2023_01/162751117"/>
    <hyperlink ref="F161" r:id="rId9" display="https://podminky.urs.cz/item/CS_URS_2023_01/167151111"/>
    <hyperlink ref="F173" r:id="rId10" display="https://podminky.urs.cz/item/CS_URS_2023_01/171152111"/>
    <hyperlink ref="F178" r:id="rId11" display="https://podminky.urs.cz/item/CS_URS_2023_01/181351113"/>
    <hyperlink ref="F182" r:id="rId12" display="https://podminky.urs.cz/item/CS_URS_2023_01/182351123"/>
    <hyperlink ref="F188" r:id="rId13" display="https://podminky.urs.cz/item/CS_URS_2023_01/171201221"/>
    <hyperlink ref="F197" r:id="rId14" display="https://podminky.urs.cz/item/CS_URS_2023_01/181102302"/>
    <hyperlink ref="F202" r:id="rId15" display="https://podminky.urs.cz/item/CS_URS_2023_01/181151311"/>
    <hyperlink ref="F208" r:id="rId16" display="https://podminky.urs.cz/item/CS_URS_2023_01/181451121"/>
    <hyperlink ref="F215" r:id="rId17" display="https://podminky.urs.cz/item/CS_URS_2023_01/181411123"/>
    <hyperlink ref="F222" r:id="rId18" display="https://podminky.urs.cz/item/CS_URS_2023_01/182151111"/>
    <hyperlink ref="F227" r:id="rId19" display="https://podminky.urs.cz/item/CS_URS_2023_01/182201101"/>
    <hyperlink ref="F232" r:id="rId20" display="https://podminky.urs.cz/item/CS_URS_2023_01/183403115"/>
    <hyperlink ref="F238" r:id="rId21" display="https://podminky.urs.cz/item/CS_URS_2023_01/183403161"/>
    <hyperlink ref="F244" r:id="rId22" display="https://podminky.urs.cz/item/CS_URS_2023_01/183551513"/>
    <hyperlink ref="F250" r:id="rId23" display="https://podminky.urs.cz/item/CS_URS_2023_01/184853511"/>
    <hyperlink ref="F262" r:id="rId24" display="https://podminky.urs.cz/item/CS_URS_2023_01/212755214"/>
    <hyperlink ref="F267" r:id="rId25" display="https://podminky.urs.cz/item/CS_URS_2023_01/213141131"/>
    <hyperlink ref="F274" r:id="rId26" display="https://podminky.urs.cz/item/CS_URS_2023_01/214500311"/>
    <hyperlink ref="F284" r:id="rId27" display="https://podminky.urs.cz/item/CS_URS_2023_01/564851111"/>
    <hyperlink ref="F293" r:id="rId28" display="https://podminky.urs.cz/item/CS_URS_2023_01/564851114"/>
    <hyperlink ref="F302" r:id="rId29" display="https://podminky.urs.cz/item/CS_URS_2023_01/564861111"/>
    <hyperlink ref="F311" r:id="rId30" display="https://podminky.urs.cz/item/CS_URS_2023_01/564951313"/>
    <hyperlink ref="F317" r:id="rId31" display="https://podminky.urs.cz/item/CS_URS_2023_01/565165121"/>
    <hyperlink ref="F326" r:id="rId32" display="https://podminky.urs.cz/item/CS_URS_2023_01/569941132"/>
    <hyperlink ref="F330" r:id="rId33" display="https://podminky.urs.cz/item/CS_URS_2023_01/573111112"/>
    <hyperlink ref="F339" r:id="rId34" display="https://podminky.urs.cz/item/CS_URS_2023_01/573211112"/>
    <hyperlink ref="F348" r:id="rId35" display="https://podminky.urs.cz/item/CS_URS_2023_01/577134141"/>
    <hyperlink ref="F358" r:id="rId36" display="https://podminky.urs.cz/item/CS_URS_2023_01/998225111"/>
    <hyperlink ref="F360" r:id="rId37" display="https://podminky.urs.cz/item/CS_URS_2023_01/998225191"/>
    <hyperlink ref="F364" r:id="rId38" display="https://podminky.urs.cz/item/CS_URS_2023_01/011103000"/>
    <hyperlink ref="F368" r:id="rId39" display="https://podminky.urs.cz/item/CS_URS_2023_01/011314000"/>
    <hyperlink ref="F372" r:id="rId40" display="https://podminky.urs.cz/item/CS_URS_2023_01/012103000"/>
    <hyperlink ref="F376" r:id="rId41" display="https://podminky.urs.cz/item/CS_URS_2023_01/012203000"/>
    <hyperlink ref="F380" r:id="rId42" display="https://podminky.urs.cz/item/CS_URS_2023_01/012303000"/>
    <hyperlink ref="F384" r:id="rId43" display="https://podminky.urs.cz/item/CS_URS_2023_01/013254000"/>
    <hyperlink ref="F390" r:id="rId44" display="https://podminky.urs.cz/item/CS_URS_2023_01/030001000.1"/>
    <hyperlink ref="F395" r:id="rId45" display="https://podminky.urs.cz/item/CS_URS_2023_01/032803000"/>
    <hyperlink ref="F400" r:id="rId46" display="https://podminky.urs.cz/item/CS_URS_2023_01/043103000"/>
    <hyperlink ref="F409" r:id="rId47" display="https://podminky.urs.cz/item/CS_URS_2023_01/043194000.1"/>
    <hyperlink ref="F413" r:id="rId48" display="https://podminky.urs.cz/item/CS_URS_2023_01/043203000"/>
    <hyperlink ref="F417" r:id="rId49" display="https://podminky.urs.cz/item/CS_URS_2023_01/049303000"/>
    <hyperlink ref="F421" r:id="rId50" display="https://podminky.urs.cz/item/CS_URS_2023_01/049103000"/>
    <hyperlink ref="F429" r:id="rId51" display="https://podminky.urs.cz/item/CS_URS_2023_01/075002000.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Realizace společných zařízení v k.ú. Újezd u Uničova - I. etapa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963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28. 4. 2023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93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ROUND((SUM(BE82:BE115)),2)</f>
        <v>0</v>
      </c>
      <c r="G33" s="39"/>
      <c r="H33" s="39"/>
      <c r="I33" s="149">
        <v>0.21</v>
      </c>
      <c r="J33" s="148">
        <f>ROUND(((SUM(BE82:BE115))*I33),2)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ROUND((SUM(BF82:BF115)),2)</f>
        <v>0</v>
      </c>
      <c r="G34" s="39"/>
      <c r="H34" s="39"/>
      <c r="I34" s="149">
        <v>0.15</v>
      </c>
      <c r="J34" s="148">
        <f>ROUND(((SUM(BF82:BF115))*I34),2)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ROUND((SUM(BG82:BG115)),2)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ROUND((SUM(BH82:BH115)),2)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ROUND((SUM(BI82:BI115)),2)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Realizace společných zařízení v k.ú. Újezd u Uničova - I. etapa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303 - Výsadba 1 - Rok výsadby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k.ú. Újezd u Uničova</v>
      </c>
      <c r="G52" s="41"/>
      <c r="H52" s="41"/>
      <c r="I52" s="33" t="s">
        <v>23</v>
      </c>
      <c r="J52" s="73" t="str">
        <f>IF(J12="","",J12)</f>
        <v>28. 4. 2023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ČR - SPÚ, KPÚ pro Olomoucký kraj</v>
      </c>
      <c r="G54" s="41"/>
      <c r="H54" s="41"/>
      <c r="I54" s="33" t="s">
        <v>32</v>
      </c>
      <c r="J54" s="37" t="str">
        <f>E21</f>
        <v>Hanousek s.r.o., Barákova 2745/41,796 01 Prostějov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David Dohnal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98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99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106</v>
      </c>
      <c r="E62" s="175"/>
      <c r="F62" s="175"/>
      <c r="G62" s="175"/>
      <c r="H62" s="175"/>
      <c r="I62" s="175"/>
      <c r="J62" s="176">
        <f>J113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112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Realizace společných zařízení v k.ú. Újezd u Uničova - I. etapa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91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 303 - Výsadba 1 - Rok výsadby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>k.ú. Újezd u Uničova</v>
      </c>
      <c r="G76" s="41"/>
      <c r="H76" s="41"/>
      <c r="I76" s="33" t="s">
        <v>23</v>
      </c>
      <c r="J76" s="73" t="str">
        <f>IF(J12="","",J12)</f>
        <v>28. 4. 2023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40.05" customHeight="1">
      <c r="A78" s="39"/>
      <c r="B78" s="40"/>
      <c r="C78" s="33" t="s">
        <v>25</v>
      </c>
      <c r="D78" s="41"/>
      <c r="E78" s="41"/>
      <c r="F78" s="28" t="str">
        <f>E15</f>
        <v>ČR - SPÚ, KPÚ pro Olomoucký kraj</v>
      </c>
      <c r="G78" s="41"/>
      <c r="H78" s="41"/>
      <c r="I78" s="33" t="s">
        <v>32</v>
      </c>
      <c r="J78" s="37" t="str">
        <f>E21</f>
        <v>Hanousek s.r.o., Barákova 2745/41,796 01 Prostějov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30</v>
      </c>
      <c r="D79" s="41"/>
      <c r="E79" s="41"/>
      <c r="F79" s="28" t="str">
        <f>IF(E18="","",E18)</f>
        <v>Vyplň údaj</v>
      </c>
      <c r="G79" s="41"/>
      <c r="H79" s="41"/>
      <c r="I79" s="33" t="s">
        <v>36</v>
      </c>
      <c r="J79" s="37" t="str">
        <f>E24</f>
        <v>Ing. David Dohnal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113</v>
      </c>
      <c r="D81" s="181" t="s">
        <v>58</v>
      </c>
      <c r="E81" s="181" t="s">
        <v>54</v>
      </c>
      <c r="F81" s="181" t="s">
        <v>55</v>
      </c>
      <c r="G81" s="181" t="s">
        <v>114</v>
      </c>
      <c r="H81" s="181" t="s">
        <v>115</v>
      </c>
      <c r="I81" s="181" t="s">
        <v>116</v>
      </c>
      <c r="J81" s="181" t="s">
        <v>96</v>
      </c>
      <c r="K81" s="182" t="s">
        <v>117</v>
      </c>
      <c r="L81" s="183"/>
      <c r="M81" s="93" t="s">
        <v>19</v>
      </c>
      <c r="N81" s="94" t="s">
        <v>43</v>
      </c>
      <c r="O81" s="94" t="s">
        <v>118</v>
      </c>
      <c r="P81" s="94" t="s">
        <v>119</v>
      </c>
      <c r="Q81" s="94" t="s">
        <v>120</v>
      </c>
      <c r="R81" s="94" t="s">
        <v>121</v>
      </c>
      <c r="S81" s="94" t="s">
        <v>122</v>
      </c>
      <c r="T81" s="95" t="s">
        <v>123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124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</f>
        <v>0</v>
      </c>
      <c r="Q82" s="97"/>
      <c r="R82" s="186">
        <f>R83</f>
        <v>1.4962</v>
      </c>
      <c r="S82" s="97"/>
      <c r="T82" s="187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72</v>
      </c>
      <c r="AU82" s="18" t="s">
        <v>97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72</v>
      </c>
      <c r="E83" s="192" t="s">
        <v>125</v>
      </c>
      <c r="F83" s="192" t="s">
        <v>126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P84+P113</f>
        <v>0</v>
      </c>
      <c r="Q83" s="197"/>
      <c r="R83" s="198">
        <f>R84+R113</f>
        <v>1.4962</v>
      </c>
      <c r="S83" s="197"/>
      <c r="T83" s="199">
        <f>T84+T113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81</v>
      </c>
      <c r="AT83" s="201" t="s">
        <v>72</v>
      </c>
      <c r="AU83" s="201" t="s">
        <v>73</v>
      </c>
      <c r="AY83" s="200" t="s">
        <v>127</v>
      </c>
      <c r="BK83" s="202">
        <f>BK84+BK113</f>
        <v>0</v>
      </c>
    </row>
    <row r="84" spans="1:63" s="12" customFormat="1" ht="22.8" customHeight="1">
      <c r="A84" s="12"/>
      <c r="B84" s="189"/>
      <c r="C84" s="190"/>
      <c r="D84" s="191" t="s">
        <v>72</v>
      </c>
      <c r="E84" s="203" t="s">
        <v>81</v>
      </c>
      <c r="F84" s="203" t="s">
        <v>128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SUM(P85:P112)</f>
        <v>0</v>
      </c>
      <c r="Q84" s="197"/>
      <c r="R84" s="198">
        <f>SUM(R85:R112)</f>
        <v>1.4962</v>
      </c>
      <c r="S84" s="197"/>
      <c r="T84" s="199">
        <f>SUM(T85:T112)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81</v>
      </c>
      <c r="AT84" s="201" t="s">
        <v>72</v>
      </c>
      <c r="AU84" s="201" t="s">
        <v>81</v>
      </c>
      <c r="AY84" s="200" t="s">
        <v>127</v>
      </c>
      <c r="BK84" s="202">
        <f>SUM(BK85:BK112)</f>
        <v>0</v>
      </c>
    </row>
    <row r="85" spans="1:65" s="2" customFormat="1" ht="16.5" customHeight="1">
      <c r="A85" s="39"/>
      <c r="B85" s="40"/>
      <c r="C85" s="256" t="s">
        <v>81</v>
      </c>
      <c r="D85" s="256" t="s">
        <v>315</v>
      </c>
      <c r="E85" s="257" t="s">
        <v>964</v>
      </c>
      <c r="F85" s="258" t="s">
        <v>965</v>
      </c>
      <c r="G85" s="259" t="s">
        <v>318</v>
      </c>
      <c r="H85" s="260">
        <v>7.5</v>
      </c>
      <c r="I85" s="261"/>
      <c r="J85" s="262">
        <f>ROUND(I85*H85,2)</f>
        <v>0</v>
      </c>
      <c r="K85" s="258" t="s">
        <v>19</v>
      </c>
      <c r="L85" s="263"/>
      <c r="M85" s="264" t="s">
        <v>19</v>
      </c>
      <c r="N85" s="265" t="s">
        <v>44</v>
      </c>
      <c r="O85" s="85"/>
      <c r="P85" s="214">
        <f>O85*H85</f>
        <v>0</v>
      </c>
      <c r="Q85" s="214">
        <v>0.001</v>
      </c>
      <c r="R85" s="214">
        <f>Q85*H85</f>
        <v>0.0075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194</v>
      </c>
      <c r="AT85" s="216" t="s">
        <v>315</v>
      </c>
      <c r="AU85" s="216" t="s">
        <v>83</v>
      </c>
      <c r="AY85" s="18" t="s">
        <v>127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81</v>
      </c>
      <c r="BK85" s="217">
        <f>ROUND(I85*H85,2)</f>
        <v>0</v>
      </c>
      <c r="BL85" s="18" t="s">
        <v>134</v>
      </c>
      <c r="BM85" s="216" t="s">
        <v>966</v>
      </c>
    </row>
    <row r="86" spans="1:65" s="2" customFormat="1" ht="16.5" customHeight="1">
      <c r="A86" s="39"/>
      <c r="B86" s="40"/>
      <c r="C86" s="205" t="s">
        <v>83</v>
      </c>
      <c r="D86" s="205" t="s">
        <v>129</v>
      </c>
      <c r="E86" s="206" t="s">
        <v>967</v>
      </c>
      <c r="F86" s="207" t="s">
        <v>968</v>
      </c>
      <c r="G86" s="208" t="s">
        <v>383</v>
      </c>
      <c r="H86" s="209">
        <v>0.261</v>
      </c>
      <c r="I86" s="210"/>
      <c r="J86" s="211">
        <f>ROUND(I86*H86,2)</f>
        <v>0</v>
      </c>
      <c r="K86" s="207" t="s">
        <v>133</v>
      </c>
      <c r="L86" s="45"/>
      <c r="M86" s="212" t="s">
        <v>19</v>
      </c>
      <c r="N86" s="213" t="s">
        <v>44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134</v>
      </c>
      <c r="AT86" s="216" t="s">
        <v>129</v>
      </c>
      <c r="AU86" s="216" t="s">
        <v>83</v>
      </c>
      <c r="AY86" s="18" t="s">
        <v>127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81</v>
      </c>
      <c r="BK86" s="217">
        <f>ROUND(I86*H86,2)</f>
        <v>0</v>
      </c>
      <c r="BL86" s="18" t="s">
        <v>134</v>
      </c>
      <c r="BM86" s="216" t="s">
        <v>969</v>
      </c>
    </row>
    <row r="87" spans="1:47" s="2" customFormat="1" ht="12">
      <c r="A87" s="39"/>
      <c r="B87" s="40"/>
      <c r="C87" s="41"/>
      <c r="D87" s="218" t="s">
        <v>136</v>
      </c>
      <c r="E87" s="41"/>
      <c r="F87" s="219" t="s">
        <v>970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136</v>
      </c>
      <c r="AU87" s="18" t="s">
        <v>83</v>
      </c>
    </row>
    <row r="88" spans="1:65" s="2" customFormat="1" ht="24.15" customHeight="1">
      <c r="A88" s="39"/>
      <c r="B88" s="40"/>
      <c r="C88" s="205" t="s">
        <v>155</v>
      </c>
      <c r="D88" s="205" t="s">
        <v>129</v>
      </c>
      <c r="E88" s="206" t="s">
        <v>971</v>
      </c>
      <c r="F88" s="207" t="s">
        <v>972</v>
      </c>
      <c r="G88" s="208" t="s">
        <v>547</v>
      </c>
      <c r="H88" s="209">
        <v>165</v>
      </c>
      <c r="I88" s="210"/>
      <c r="J88" s="211">
        <f>ROUND(I88*H88,2)</f>
        <v>0</v>
      </c>
      <c r="K88" s="207" t="s">
        <v>133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134</v>
      </c>
      <c r="AT88" s="216" t="s">
        <v>129</v>
      </c>
      <c r="AU88" s="216" t="s">
        <v>83</v>
      </c>
      <c r="AY88" s="18" t="s">
        <v>127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134</v>
      </c>
      <c r="BM88" s="216" t="s">
        <v>973</v>
      </c>
    </row>
    <row r="89" spans="1:47" s="2" customFormat="1" ht="12">
      <c r="A89" s="39"/>
      <c r="B89" s="40"/>
      <c r="C89" s="41"/>
      <c r="D89" s="218" t="s">
        <v>136</v>
      </c>
      <c r="E89" s="41"/>
      <c r="F89" s="219" t="s">
        <v>974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136</v>
      </c>
      <c r="AU89" s="18" t="s">
        <v>83</v>
      </c>
    </row>
    <row r="90" spans="1:65" s="2" customFormat="1" ht="16.5" customHeight="1">
      <c r="A90" s="39"/>
      <c r="B90" s="40"/>
      <c r="C90" s="205" t="s">
        <v>134</v>
      </c>
      <c r="D90" s="205" t="s">
        <v>129</v>
      </c>
      <c r="E90" s="206" t="s">
        <v>975</v>
      </c>
      <c r="F90" s="207" t="s">
        <v>976</v>
      </c>
      <c r="G90" s="208" t="s">
        <v>547</v>
      </c>
      <c r="H90" s="209">
        <v>55</v>
      </c>
      <c r="I90" s="210"/>
      <c r="J90" s="211">
        <f>ROUND(I90*H90,2)</f>
        <v>0</v>
      </c>
      <c r="K90" s="207" t="s">
        <v>133</v>
      </c>
      <c r="L90" s="45"/>
      <c r="M90" s="212" t="s">
        <v>19</v>
      </c>
      <c r="N90" s="213" t="s">
        <v>44</v>
      </c>
      <c r="O90" s="85"/>
      <c r="P90" s="214">
        <f>O90*H90</f>
        <v>0</v>
      </c>
      <c r="Q90" s="214">
        <v>5E-05</v>
      </c>
      <c r="R90" s="214">
        <f>Q90*H90</f>
        <v>0.0027500000000000003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134</v>
      </c>
      <c r="AT90" s="216" t="s">
        <v>129</v>
      </c>
      <c r="AU90" s="216" t="s">
        <v>83</v>
      </c>
      <c r="AY90" s="18" t="s">
        <v>127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81</v>
      </c>
      <c r="BK90" s="217">
        <f>ROUND(I90*H90,2)</f>
        <v>0</v>
      </c>
      <c r="BL90" s="18" t="s">
        <v>134</v>
      </c>
      <c r="BM90" s="216" t="s">
        <v>977</v>
      </c>
    </row>
    <row r="91" spans="1:47" s="2" customFormat="1" ht="12">
      <c r="A91" s="39"/>
      <c r="B91" s="40"/>
      <c r="C91" s="41"/>
      <c r="D91" s="218" t="s">
        <v>136</v>
      </c>
      <c r="E91" s="41"/>
      <c r="F91" s="219" t="s">
        <v>978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136</v>
      </c>
      <c r="AU91" s="18" t="s">
        <v>83</v>
      </c>
    </row>
    <row r="92" spans="1:65" s="2" customFormat="1" ht="16.5" customHeight="1">
      <c r="A92" s="39"/>
      <c r="B92" s="40"/>
      <c r="C92" s="256" t="s">
        <v>169</v>
      </c>
      <c r="D92" s="256" t="s">
        <v>315</v>
      </c>
      <c r="E92" s="257" t="s">
        <v>979</v>
      </c>
      <c r="F92" s="258" t="s">
        <v>980</v>
      </c>
      <c r="G92" s="259" t="s">
        <v>547</v>
      </c>
      <c r="H92" s="260">
        <v>55</v>
      </c>
      <c r="I92" s="261"/>
      <c r="J92" s="262">
        <f>ROUND(I92*H92,2)</f>
        <v>0</v>
      </c>
      <c r="K92" s="258" t="s">
        <v>133</v>
      </c>
      <c r="L92" s="263"/>
      <c r="M92" s="264" t="s">
        <v>19</v>
      </c>
      <c r="N92" s="265" t="s">
        <v>44</v>
      </c>
      <c r="O92" s="85"/>
      <c r="P92" s="214">
        <f>O92*H92</f>
        <v>0</v>
      </c>
      <c r="Q92" s="214">
        <v>0.00472</v>
      </c>
      <c r="R92" s="214">
        <f>Q92*H92</f>
        <v>0.2596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194</v>
      </c>
      <c r="AT92" s="216" t="s">
        <v>315</v>
      </c>
      <c r="AU92" s="216" t="s">
        <v>83</v>
      </c>
      <c r="AY92" s="18" t="s">
        <v>127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81</v>
      </c>
      <c r="BK92" s="217">
        <f>ROUND(I92*H92,2)</f>
        <v>0</v>
      </c>
      <c r="BL92" s="18" t="s">
        <v>134</v>
      </c>
      <c r="BM92" s="216" t="s">
        <v>981</v>
      </c>
    </row>
    <row r="93" spans="1:65" s="2" customFormat="1" ht="16.5" customHeight="1">
      <c r="A93" s="39"/>
      <c r="B93" s="40"/>
      <c r="C93" s="256" t="s">
        <v>177</v>
      </c>
      <c r="D93" s="256" t="s">
        <v>315</v>
      </c>
      <c r="E93" s="257" t="s">
        <v>982</v>
      </c>
      <c r="F93" s="258" t="s">
        <v>983</v>
      </c>
      <c r="G93" s="259" t="s">
        <v>728</v>
      </c>
      <c r="H93" s="260">
        <v>55</v>
      </c>
      <c r="I93" s="261"/>
      <c r="J93" s="262">
        <f>ROUND(I93*H93,2)</f>
        <v>0</v>
      </c>
      <c r="K93" s="258" t="s">
        <v>19</v>
      </c>
      <c r="L93" s="263"/>
      <c r="M93" s="264" t="s">
        <v>19</v>
      </c>
      <c r="N93" s="265" t="s">
        <v>44</v>
      </c>
      <c r="O93" s="85"/>
      <c r="P93" s="214">
        <f>O93*H93</f>
        <v>0</v>
      </c>
      <c r="Q93" s="214">
        <v>0.0001</v>
      </c>
      <c r="R93" s="214">
        <f>Q93*H93</f>
        <v>0.0055000000000000005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194</v>
      </c>
      <c r="AT93" s="216" t="s">
        <v>315</v>
      </c>
      <c r="AU93" s="216" t="s">
        <v>83</v>
      </c>
      <c r="AY93" s="18" t="s">
        <v>127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134</v>
      </c>
      <c r="BM93" s="216" t="s">
        <v>984</v>
      </c>
    </row>
    <row r="94" spans="1:65" s="2" customFormat="1" ht="16.5" customHeight="1">
      <c r="A94" s="39"/>
      <c r="B94" s="40"/>
      <c r="C94" s="256" t="s">
        <v>186</v>
      </c>
      <c r="D94" s="256" t="s">
        <v>315</v>
      </c>
      <c r="E94" s="257" t="s">
        <v>985</v>
      </c>
      <c r="F94" s="258" t="s">
        <v>986</v>
      </c>
      <c r="G94" s="259" t="s">
        <v>547</v>
      </c>
      <c r="H94" s="260">
        <v>11</v>
      </c>
      <c r="I94" s="261"/>
      <c r="J94" s="262">
        <f>ROUND(I94*H94,2)</f>
        <v>0</v>
      </c>
      <c r="K94" s="258" t="s">
        <v>19</v>
      </c>
      <c r="L94" s="263"/>
      <c r="M94" s="264" t="s">
        <v>19</v>
      </c>
      <c r="N94" s="265" t="s">
        <v>44</v>
      </c>
      <c r="O94" s="85"/>
      <c r="P94" s="214">
        <f>O94*H94</f>
        <v>0</v>
      </c>
      <c r="Q94" s="214">
        <v>0.003</v>
      </c>
      <c r="R94" s="214">
        <f>Q94*H94</f>
        <v>0.033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194</v>
      </c>
      <c r="AT94" s="216" t="s">
        <v>315</v>
      </c>
      <c r="AU94" s="216" t="s">
        <v>83</v>
      </c>
      <c r="AY94" s="18" t="s">
        <v>127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81</v>
      </c>
      <c r="BK94" s="217">
        <f>ROUND(I94*H94,2)</f>
        <v>0</v>
      </c>
      <c r="BL94" s="18" t="s">
        <v>134</v>
      </c>
      <c r="BM94" s="216" t="s">
        <v>987</v>
      </c>
    </row>
    <row r="95" spans="1:65" s="2" customFormat="1" ht="16.5" customHeight="1">
      <c r="A95" s="39"/>
      <c r="B95" s="40"/>
      <c r="C95" s="256" t="s">
        <v>194</v>
      </c>
      <c r="D95" s="256" t="s">
        <v>315</v>
      </c>
      <c r="E95" s="257" t="s">
        <v>988</v>
      </c>
      <c r="F95" s="258" t="s">
        <v>989</v>
      </c>
      <c r="G95" s="259" t="s">
        <v>547</v>
      </c>
      <c r="H95" s="260">
        <v>22</v>
      </c>
      <c r="I95" s="261"/>
      <c r="J95" s="262">
        <f>ROUND(I95*H95,2)</f>
        <v>0</v>
      </c>
      <c r="K95" s="258" t="s">
        <v>133</v>
      </c>
      <c r="L95" s="263"/>
      <c r="M95" s="264" t="s">
        <v>19</v>
      </c>
      <c r="N95" s="265" t="s">
        <v>44</v>
      </c>
      <c r="O95" s="85"/>
      <c r="P95" s="214">
        <f>O95*H95</f>
        <v>0</v>
      </c>
      <c r="Q95" s="214">
        <v>0.005</v>
      </c>
      <c r="R95" s="214">
        <f>Q95*H95</f>
        <v>0.11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194</v>
      </c>
      <c r="AT95" s="216" t="s">
        <v>315</v>
      </c>
      <c r="AU95" s="216" t="s">
        <v>83</v>
      </c>
      <c r="AY95" s="18" t="s">
        <v>127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81</v>
      </c>
      <c r="BK95" s="217">
        <f>ROUND(I95*H95,2)</f>
        <v>0</v>
      </c>
      <c r="BL95" s="18" t="s">
        <v>134</v>
      </c>
      <c r="BM95" s="216" t="s">
        <v>990</v>
      </c>
    </row>
    <row r="96" spans="1:65" s="2" customFormat="1" ht="16.5" customHeight="1">
      <c r="A96" s="39"/>
      <c r="B96" s="40"/>
      <c r="C96" s="256" t="s">
        <v>202</v>
      </c>
      <c r="D96" s="256" t="s">
        <v>315</v>
      </c>
      <c r="E96" s="257" t="s">
        <v>991</v>
      </c>
      <c r="F96" s="258" t="s">
        <v>992</v>
      </c>
      <c r="G96" s="259" t="s">
        <v>547</v>
      </c>
      <c r="H96" s="260">
        <v>22</v>
      </c>
      <c r="I96" s="261"/>
      <c r="J96" s="262">
        <f>ROUND(I96*H96,2)</f>
        <v>0</v>
      </c>
      <c r="K96" s="258" t="s">
        <v>19</v>
      </c>
      <c r="L96" s="263"/>
      <c r="M96" s="264" t="s">
        <v>19</v>
      </c>
      <c r="N96" s="265" t="s">
        <v>44</v>
      </c>
      <c r="O96" s="85"/>
      <c r="P96" s="214">
        <f>O96*H96</f>
        <v>0</v>
      </c>
      <c r="Q96" s="214">
        <v>0.003</v>
      </c>
      <c r="R96" s="214">
        <f>Q96*H96</f>
        <v>0.066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194</v>
      </c>
      <c r="AT96" s="216" t="s">
        <v>315</v>
      </c>
      <c r="AU96" s="216" t="s">
        <v>83</v>
      </c>
      <c r="AY96" s="18" t="s">
        <v>127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81</v>
      </c>
      <c r="BK96" s="217">
        <f>ROUND(I96*H96,2)</f>
        <v>0</v>
      </c>
      <c r="BL96" s="18" t="s">
        <v>134</v>
      </c>
      <c r="BM96" s="216" t="s">
        <v>993</v>
      </c>
    </row>
    <row r="97" spans="1:65" s="2" customFormat="1" ht="16.5" customHeight="1">
      <c r="A97" s="39"/>
      <c r="B97" s="40"/>
      <c r="C97" s="256" t="s">
        <v>210</v>
      </c>
      <c r="D97" s="256" t="s">
        <v>315</v>
      </c>
      <c r="E97" s="257" t="s">
        <v>994</v>
      </c>
      <c r="F97" s="258" t="s">
        <v>995</v>
      </c>
      <c r="G97" s="259" t="s">
        <v>547</v>
      </c>
      <c r="H97" s="260">
        <v>44</v>
      </c>
      <c r="I97" s="261"/>
      <c r="J97" s="262">
        <f>ROUND(I97*H97,2)</f>
        <v>0</v>
      </c>
      <c r="K97" s="258" t="s">
        <v>19</v>
      </c>
      <c r="L97" s="263"/>
      <c r="M97" s="264" t="s">
        <v>19</v>
      </c>
      <c r="N97" s="265" t="s">
        <v>44</v>
      </c>
      <c r="O97" s="85"/>
      <c r="P97" s="214">
        <f>O97*H97</f>
        <v>0</v>
      </c>
      <c r="Q97" s="214">
        <v>0.001</v>
      </c>
      <c r="R97" s="214">
        <f>Q97*H97</f>
        <v>0.044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194</v>
      </c>
      <c r="AT97" s="216" t="s">
        <v>315</v>
      </c>
      <c r="AU97" s="216" t="s">
        <v>83</v>
      </c>
      <c r="AY97" s="18" t="s">
        <v>127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81</v>
      </c>
      <c r="BK97" s="217">
        <f>ROUND(I97*H97,2)</f>
        <v>0</v>
      </c>
      <c r="BL97" s="18" t="s">
        <v>134</v>
      </c>
      <c r="BM97" s="216" t="s">
        <v>996</v>
      </c>
    </row>
    <row r="98" spans="1:65" s="2" customFormat="1" ht="16.5" customHeight="1">
      <c r="A98" s="39"/>
      <c r="B98" s="40"/>
      <c r="C98" s="256" t="s">
        <v>217</v>
      </c>
      <c r="D98" s="256" t="s">
        <v>315</v>
      </c>
      <c r="E98" s="257" t="s">
        <v>997</v>
      </c>
      <c r="F98" s="258" t="s">
        <v>998</v>
      </c>
      <c r="G98" s="259" t="s">
        <v>547</v>
      </c>
      <c r="H98" s="260">
        <v>33</v>
      </c>
      <c r="I98" s="261"/>
      <c r="J98" s="262">
        <f>ROUND(I98*H98,2)</f>
        <v>0</v>
      </c>
      <c r="K98" s="258" t="s">
        <v>19</v>
      </c>
      <c r="L98" s="263"/>
      <c r="M98" s="264" t="s">
        <v>19</v>
      </c>
      <c r="N98" s="265" t="s">
        <v>44</v>
      </c>
      <c r="O98" s="85"/>
      <c r="P98" s="214">
        <f>O98*H98</f>
        <v>0</v>
      </c>
      <c r="Q98" s="214">
        <v>0.001</v>
      </c>
      <c r="R98" s="214">
        <f>Q98*H98</f>
        <v>0.033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194</v>
      </c>
      <c r="AT98" s="216" t="s">
        <v>315</v>
      </c>
      <c r="AU98" s="216" t="s">
        <v>83</v>
      </c>
      <c r="AY98" s="18" t="s">
        <v>127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134</v>
      </c>
      <c r="BM98" s="216" t="s">
        <v>999</v>
      </c>
    </row>
    <row r="99" spans="1:65" s="2" customFormat="1" ht="16.5" customHeight="1">
      <c r="A99" s="39"/>
      <c r="B99" s="40"/>
      <c r="C99" s="256" t="s">
        <v>225</v>
      </c>
      <c r="D99" s="256" t="s">
        <v>315</v>
      </c>
      <c r="E99" s="257" t="s">
        <v>1000</v>
      </c>
      <c r="F99" s="258" t="s">
        <v>1001</v>
      </c>
      <c r="G99" s="259" t="s">
        <v>547</v>
      </c>
      <c r="H99" s="260">
        <v>33</v>
      </c>
      <c r="I99" s="261"/>
      <c r="J99" s="262">
        <f>ROUND(I99*H99,2)</f>
        <v>0</v>
      </c>
      <c r="K99" s="258" t="s">
        <v>19</v>
      </c>
      <c r="L99" s="263"/>
      <c r="M99" s="264" t="s">
        <v>19</v>
      </c>
      <c r="N99" s="265" t="s">
        <v>44</v>
      </c>
      <c r="O99" s="85"/>
      <c r="P99" s="214">
        <f>O99*H99</f>
        <v>0</v>
      </c>
      <c r="Q99" s="214">
        <v>0.001</v>
      </c>
      <c r="R99" s="214">
        <f>Q99*H99</f>
        <v>0.033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194</v>
      </c>
      <c r="AT99" s="216" t="s">
        <v>315</v>
      </c>
      <c r="AU99" s="216" t="s">
        <v>83</v>
      </c>
      <c r="AY99" s="18" t="s">
        <v>127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81</v>
      </c>
      <c r="BK99" s="217">
        <f>ROUND(I99*H99,2)</f>
        <v>0</v>
      </c>
      <c r="BL99" s="18" t="s">
        <v>134</v>
      </c>
      <c r="BM99" s="216" t="s">
        <v>1002</v>
      </c>
    </row>
    <row r="100" spans="1:65" s="2" customFormat="1" ht="16.5" customHeight="1">
      <c r="A100" s="39"/>
      <c r="B100" s="40"/>
      <c r="C100" s="205" t="s">
        <v>234</v>
      </c>
      <c r="D100" s="205" t="s">
        <v>129</v>
      </c>
      <c r="E100" s="206" t="s">
        <v>1003</v>
      </c>
      <c r="F100" s="207" t="s">
        <v>1004</v>
      </c>
      <c r="G100" s="208" t="s">
        <v>197</v>
      </c>
      <c r="H100" s="209">
        <v>4</v>
      </c>
      <c r="I100" s="210"/>
      <c r="J100" s="211">
        <f>ROUND(I100*H100,2)</f>
        <v>0</v>
      </c>
      <c r="K100" s="207" t="s">
        <v>133</v>
      </c>
      <c r="L100" s="45"/>
      <c r="M100" s="212" t="s">
        <v>19</v>
      </c>
      <c r="N100" s="213" t="s">
        <v>44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134</v>
      </c>
      <c r="AT100" s="216" t="s">
        <v>129</v>
      </c>
      <c r="AU100" s="216" t="s">
        <v>83</v>
      </c>
      <c r="AY100" s="18" t="s">
        <v>127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81</v>
      </c>
      <c r="BK100" s="217">
        <f>ROUND(I100*H100,2)</f>
        <v>0</v>
      </c>
      <c r="BL100" s="18" t="s">
        <v>134</v>
      </c>
      <c r="BM100" s="216" t="s">
        <v>1005</v>
      </c>
    </row>
    <row r="101" spans="1:47" s="2" customFormat="1" ht="12">
      <c r="A101" s="39"/>
      <c r="B101" s="40"/>
      <c r="C101" s="41"/>
      <c r="D101" s="218" t="s">
        <v>136</v>
      </c>
      <c r="E101" s="41"/>
      <c r="F101" s="219" t="s">
        <v>1006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136</v>
      </c>
      <c r="AU101" s="18" t="s">
        <v>83</v>
      </c>
    </row>
    <row r="102" spans="1:65" s="2" customFormat="1" ht="21.75" customHeight="1">
      <c r="A102" s="39"/>
      <c r="B102" s="40"/>
      <c r="C102" s="205" t="s">
        <v>241</v>
      </c>
      <c r="D102" s="205" t="s">
        <v>129</v>
      </c>
      <c r="E102" s="206" t="s">
        <v>1007</v>
      </c>
      <c r="F102" s="207" t="s">
        <v>1008</v>
      </c>
      <c r="G102" s="208" t="s">
        <v>132</v>
      </c>
      <c r="H102" s="209">
        <v>41.5</v>
      </c>
      <c r="I102" s="210"/>
      <c r="J102" s="211">
        <f>ROUND(I102*H102,2)</f>
        <v>0</v>
      </c>
      <c r="K102" s="207" t="s">
        <v>133</v>
      </c>
      <c r="L102" s="45"/>
      <c r="M102" s="212" t="s">
        <v>19</v>
      </c>
      <c r="N102" s="213" t="s">
        <v>44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134</v>
      </c>
      <c r="AT102" s="216" t="s">
        <v>129</v>
      </c>
      <c r="AU102" s="216" t="s">
        <v>83</v>
      </c>
      <c r="AY102" s="18" t="s">
        <v>127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81</v>
      </c>
      <c r="BK102" s="217">
        <f>ROUND(I102*H102,2)</f>
        <v>0</v>
      </c>
      <c r="BL102" s="18" t="s">
        <v>134</v>
      </c>
      <c r="BM102" s="216" t="s">
        <v>1009</v>
      </c>
    </row>
    <row r="103" spans="1:47" s="2" customFormat="1" ht="12">
      <c r="A103" s="39"/>
      <c r="B103" s="40"/>
      <c r="C103" s="41"/>
      <c r="D103" s="218" t="s">
        <v>136</v>
      </c>
      <c r="E103" s="41"/>
      <c r="F103" s="219" t="s">
        <v>1010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136</v>
      </c>
      <c r="AU103" s="18" t="s">
        <v>83</v>
      </c>
    </row>
    <row r="104" spans="1:65" s="2" customFormat="1" ht="16.5" customHeight="1">
      <c r="A104" s="39"/>
      <c r="B104" s="40"/>
      <c r="C104" s="256" t="s">
        <v>8</v>
      </c>
      <c r="D104" s="256" t="s">
        <v>315</v>
      </c>
      <c r="E104" s="257" t="s">
        <v>394</v>
      </c>
      <c r="F104" s="258" t="s">
        <v>395</v>
      </c>
      <c r="G104" s="259" t="s">
        <v>396</v>
      </c>
      <c r="H104" s="260">
        <v>0.55</v>
      </c>
      <c r="I104" s="261"/>
      <c r="J104" s="262">
        <f>ROUND(I104*H104,2)</f>
        <v>0</v>
      </c>
      <c r="K104" s="258" t="s">
        <v>133</v>
      </c>
      <c r="L104" s="263"/>
      <c r="M104" s="264" t="s">
        <v>19</v>
      </c>
      <c r="N104" s="265" t="s">
        <v>44</v>
      </c>
      <c r="O104" s="85"/>
      <c r="P104" s="214">
        <f>O104*H104</f>
        <v>0</v>
      </c>
      <c r="Q104" s="214">
        <v>0.001</v>
      </c>
      <c r="R104" s="214">
        <f>Q104*H104</f>
        <v>0.00055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194</v>
      </c>
      <c r="AT104" s="216" t="s">
        <v>315</v>
      </c>
      <c r="AU104" s="216" t="s">
        <v>83</v>
      </c>
      <c r="AY104" s="18" t="s">
        <v>127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134</v>
      </c>
      <c r="BM104" s="216" t="s">
        <v>1011</v>
      </c>
    </row>
    <row r="105" spans="1:65" s="2" customFormat="1" ht="16.5" customHeight="1">
      <c r="A105" s="39"/>
      <c r="B105" s="40"/>
      <c r="C105" s="256" t="s">
        <v>250</v>
      </c>
      <c r="D105" s="256" t="s">
        <v>315</v>
      </c>
      <c r="E105" s="257" t="s">
        <v>1012</v>
      </c>
      <c r="F105" s="258" t="s">
        <v>1013</v>
      </c>
      <c r="G105" s="259" t="s">
        <v>197</v>
      </c>
      <c r="H105" s="260">
        <v>4.5</v>
      </c>
      <c r="I105" s="261"/>
      <c r="J105" s="262">
        <f>ROUND(I105*H105,2)</f>
        <v>0</v>
      </c>
      <c r="K105" s="258" t="s">
        <v>133</v>
      </c>
      <c r="L105" s="263"/>
      <c r="M105" s="264" t="s">
        <v>19</v>
      </c>
      <c r="N105" s="265" t="s">
        <v>44</v>
      </c>
      <c r="O105" s="85"/>
      <c r="P105" s="214">
        <f>O105*H105</f>
        <v>0</v>
      </c>
      <c r="Q105" s="214">
        <v>0.2</v>
      </c>
      <c r="R105" s="214">
        <f>Q105*H105</f>
        <v>0.9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194</v>
      </c>
      <c r="AT105" s="216" t="s">
        <v>315</v>
      </c>
      <c r="AU105" s="216" t="s">
        <v>83</v>
      </c>
      <c r="AY105" s="18" t="s">
        <v>127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81</v>
      </c>
      <c r="BK105" s="217">
        <f>ROUND(I105*H105,2)</f>
        <v>0</v>
      </c>
      <c r="BL105" s="18" t="s">
        <v>134</v>
      </c>
      <c r="BM105" s="216" t="s">
        <v>1014</v>
      </c>
    </row>
    <row r="106" spans="1:65" s="2" customFormat="1" ht="16.5" customHeight="1">
      <c r="A106" s="39"/>
      <c r="B106" s="40"/>
      <c r="C106" s="205" t="s">
        <v>255</v>
      </c>
      <c r="D106" s="205" t="s">
        <v>129</v>
      </c>
      <c r="E106" s="206" t="s">
        <v>1015</v>
      </c>
      <c r="F106" s="207" t="s">
        <v>1016</v>
      </c>
      <c r="G106" s="208" t="s">
        <v>132</v>
      </c>
      <c r="H106" s="209">
        <v>41.5</v>
      </c>
      <c r="I106" s="210"/>
      <c r="J106" s="211">
        <f>ROUND(I106*H106,2)</f>
        <v>0</v>
      </c>
      <c r="K106" s="207" t="s">
        <v>133</v>
      </c>
      <c r="L106" s="45"/>
      <c r="M106" s="212" t="s">
        <v>19</v>
      </c>
      <c r="N106" s="213" t="s">
        <v>44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134</v>
      </c>
      <c r="AT106" s="216" t="s">
        <v>129</v>
      </c>
      <c r="AU106" s="216" t="s">
        <v>83</v>
      </c>
      <c r="AY106" s="18" t="s">
        <v>127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81</v>
      </c>
      <c r="BK106" s="217">
        <f>ROUND(I106*H106,2)</f>
        <v>0</v>
      </c>
      <c r="BL106" s="18" t="s">
        <v>134</v>
      </c>
      <c r="BM106" s="216" t="s">
        <v>1017</v>
      </c>
    </row>
    <row r="107" spans="1:47" s="2" customFormat="1" ht="12">
      <c r="A107" s="39"/>
      <c r="B107" s="40"/>
      <c r="C107" s="41"/>
      <c r="D107" s="218" t="s">
        <v>136</v>
      </c>
      <c r="E107" s="41"/>
      <c r="F107" s="219" t="s">
        <v>1018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136</v>
      </c>
      <c r="AU107" s="18" t="s">
        <v>83</v>
      </c>
    </row>
    <row r="108" spans="1:65" s="2" customFormat="1" ht="16.5" customHeight="1">
      <c r="A108" s="39"/>
      <c r="B108" s="40"/>
      <c r="C108" s="256" t="s">
        <v>273</v>
      </c>
      <c r="D108" s="256" t="s">
        <v>315</v>
      </c>
      <c r="E108" s="257" t="s">
        <v>1019</v>
      </c>
      <c r="F108" s="258" t="s">
        <v>1020</v>
      </c>
      <c r="G108" s="259" t="s">
        <v>318</v>
      </c>
      <c r="H108" s="260">
        <v>1.3</v>
      </c>
      <c r="I108" s="261"/>
      <c r="J108" s="262">
        <f>ROUND(I108*H108,2)</f>
        <v>0</v>
      </c>
      <c r="K108" s="258" t="s">
        <v>19</v>
      </c>
      <c r="L108" s="263"/>
      <c r="M108" s="264" t="s">
        <v>19</v>
      </c>
      <c r="N108" s="265" t="s">
        <v>44</v>
      </c>
      <c r="O108" s="85"/>
      <c r="P108" s="214">
        <f>O108*H108</f>
        <v>0</v>
      </c>
      <c r="Q108" s="214">
        <v>0.001</v>
      </c>
      <c r="R108" s="214">
        <f>Q108*H108</f>
        <v>0.0013000000000000002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194</v>
      </c>
      <c r="AT108" s="216" t="s">
        <v>315</v>
      </c>
      <c r="AU108" s="216" t="s">
        <v>83</v>
      </c>
      <c r="AY108" s="18" t="s">
        <v>127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81</v>
      </c>
      <c r="BK108" s="217">
        <f>ROUND(I108*H108,2)</f>
        <v>0</v>
      </c>
      <c r="BL108" s="18" t="s">
        <v>134</v>
      </c>
      <c r="BM108" s="216" t="s">
        <v>1021</v>
      </c>
    </row>
    <row r="109" spans="1:65" s="2" customFormat="1" ht="24.15" customHeight="1">
      <c r="A109" s="39"/>
      <c r="B109" s="40"/>
      <c r="C109" s="205" t="s">
        <v>284</v>
      </c>
      <c r="D109" s="205" t="s">
        <v>129</v>
      </c>
      <c r="E109" s="206" t="s">
        <v>1022</v>
      </c>
      <c r="F109" s="207" t="s">
        <v>1023</v>
      </c>
      <c r="G109" s="208" t="s">
        <v>1024</v>
      </c>
      <c r="H109" s="209">
        <v>0.55</v>
      </c>
      <c r="I109" s="210"/>
      <c r="J109" s="211">
        <f>ROUND(I109*H109,2)</f>
        <v>0</v>
      </c>
      <c r="K109" s="207" t="s">
        <v>133</v>
      </c>
      <c r="L109" s="45"/>
      <c r="M109" s="212" t="s">
        <v>19</v>
      </c>
      <c r="N109" s="213" t="s">
        <v>44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134</v>
      </c>
      <c r="AT109" s="216" t="s">
        <v>129</v>
      </c>
      <c r="AU109" s="216" t="s">
        <v>83</v>
      </c>
      <c r="AY109" s="18" t="s">
        <v>127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81</v>
      </c>
      <c r="BK109" s="217">
        <f>ROUND(I109*H109,2)</f>
        <v>0</v>
      </c>
      <c r="BL109" s="18" t="s">
        <v>134</v>
      </c>
      <c r="BM109" s="216" t="s">
        <v>1025</v>
      </c>
    </row>
    <row r="110" spans="1:47" s="2" customFormat="1" ht="12">
      <c r="A110" s="39"/>
      <c r="B110" s="40"/>
      <c r="C110" s="41"/>
      <c r="D110" s="218" t="s">
        <v>136</v>
      </c>
      <c r="E110" s="41"/>
      <c r="F110" s="219" t="s">
        <v>1026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136</v>
      </c>
      <c r="AU110" s="18" t="s">
        <v>83</v>
      </c>
    </row>
    <row r="111" spans="1:65" s="2" customFormat="1" ht="12">
      <c r="A111" s="39"/>
      <c r="B111" s="40"/>
      <c r="C111" s="205" t="s">
        <v>293</v>
      </c>
      <c r="D111" s="205" t="s">
        <v>129</v>
      </c>
      <c r="E111" s="206" t="s">
        <v>1027</v>
      </c>
      <c r="F111" s="207" t="s">
        <v>1028</v>
      </c>
      <c r="G111" s="208" t="s">
        <v>1024</v>
      </c>
      <c r="H111" s="209">
        <v>1.1</v>
      </c>
      <c r="I111" s="210"/>
      <c r="J111" s="211">
        <f>ROUND(I111*H111,2)</f>
        <v>0</v>
      </c>
      <c r="K111" s="207" t="s">
        <v>133</v>
      </c>
      <c r="L111" s="45"/>
      <c r="M111" s="212" t="s">
        <v>19</v>
      </c>
      <c r="N111" s="213" t="s">
        <v>44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134</v>
      </c>
      <c r="AT111" s="216" t="s">
        <v>129</v>
      </c>
      <c r="AU111" s="216" t="s">
        <v>83</v>
      </c>
      <c r="AY111" s="18" t="s">
        <v>127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81</v>
      </c>
      <c r="BK111" s="217">
        <f>ROUND(I111*H111,2)</f>
        <v>0</v>
      </c>
      <c r="BL111" s="18" t="s">
        <v>134</v>
      </c>
      <c r="BM111" s="216" t="s">
        <v>1029</v>
      </c>
    </row>
    <row r="112" spans="1:47" s="2" customFormat="1" ht="12">
      <c r="A112" s="39"/>
      <c r="B112" s="40"/>
      <c r="C112" s="41"/>
      <c r="D112" s="218" t="s">
        <v>136</v>
      </c>
      <c r="E112" s="41"/>
      <c r="F112" s="219" t="s">
        <v>1030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136</v>
      </c>
      <c r="AU112" s="18" t="s">
        <v>83</v>
      </c>
    </row>
    <row r="113" spans="1:63" s="12" customFormat="1" ht="22.8" customHeight="1">
      <c r="A113" s="12"/>
      <c r="B113" s="189"/>
      <c r="C113" s="190"/>
      <c r="D113" s="191" t="s">
        <v>72</v>
      </c>
      <c r="E113" s="203" t="s">
        <v>709</v>
      </c>
      <c r="F113" s="203" t="s">
        <v>710</v>
      </c>
      <c r="G113" s="190"/>
      <c r="H113" s="190"/>
      <c r="I113" s="193"/>
      <c r="J113" s="204">
        <f>BK113</f>
        <v>0</v>
      </c>
      <c r="K113" s="190"/>
      <c r="L113" s="195"/>
      <c r="M113" s="196"/>
      <c r="N113" s="197"/>
      <c r="O113" s="197"/>
      <c r="P113" s="198">
        <f>SUM(P114:P115)</f>
        <v>0</v>
      </c>
      <c r="Q113" s="197"/>
      <c r="R113" s="198">
        <f>SUM(R114:R115)</f>
        <v>0</v>
      </c>
      <c r="S113" s="197"/>
      <c r="T113" s="199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0" t="s">
        <v>81</v>
      </c>
      <c r="AT113" s="201" t="s">
        <v>72</v>
      </c>
      <c r="AU113" s="201" t="s">
        <v>81</v>
      </c>
      <c r="AY113" s="200" t="s">
        <v>127</v>
      </c>
      <c r="BK113" s="202">
        <f>SUM(BK114:BK115)</f>
        <v>0</v>
      </c>
    </row>
    <row r="114" spans="1:65" s="2" customFormat="1" ht="16.5" customHeight="1">
      <c r="A114" s="39"/>
      <c r="B114" s="40"/>
      <c r="C114" s="205" t="s">
        <v>7</v>
      </c>
      <c r="D114" s="205" t="s">
        <v>129</v>
      </c>
      <c r="E114" s="206" t="s">
        <v>1031</v>
      </c>
      <c r="F114" s="207" t="s">
        <v>1032</v>
      </c>
      <c r="G114" s="208" t="s">
        <v>330</v>
      </c>
      <c r="H114" s="209">
        <v>1.496</v>
      </c>
      <c r="I114" s="210"/>
      <c r="J114" s="211">
        <f>ROUND(I114*H114,2)</f>
        <v>0</v>
      </c>
      <c r="K114" s="207" t="s">
        <v>133</v>
      </c>
      <c r="L114" s="45"/>
      <c r="M114" s="212" t="s">
        <v>19</v>
      </c>
      <c r="N114" s="213" t="s">
        <v>44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134</v>
      </c>
      <c r="AT114" s="216" t="s">
        <v>129</v>
      </c>
      <c r="AU114" s="216" t="s">
        <v>83</v>
      </c>
      <c r="AY114" s="18" t="s">
        <v>127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81</v>
      </c>
      <c r="BK114" s="217">
        <f>ROUND(I114*H114,2)</f>
        <v>0</v>
      </c>
      <c r="BL114" s="18" t="s">
        <v>134</v>
      </c>
      <c r="BM114" s="216" t="s">
        <v>1033</v>
      </c>
    </row>
    <row r="115" spans="1:47" s="2" customFormat="1" ht="12">
      <c r="A115" s="39"/>
      <c r="B115" s="40"/>
      <c r="C115" s="41"/>
      <c r="D115" s="218" t="s">
        <v>136</v>
      </c>
      <c r="E115" s="41"/>
      <c r="F115" s="219" t="s">
        <v>1034</v>
      </c>
      <c r="G115" s="41"/>
      <c r="H115" s="41"/>
      <c r="I115" s="220"/>
      <c r="J115" s="41"/>
      <c r="K115" s="41"/>
      <c r="L115" s="45"/>
      <c r="M115" s="269"/>
      <c r="N115" s="270"/>
      <c r="O115" s="271"/>
      <c r="P115" s="271"/>
      <c r="Q115" s="271"/>
      <c r="R115" s="271"/>
      <c r="S115" s="271"/>
      <c r="T115" s="272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136</v>
      </c>
      <c r="AU115" s="18" t="s">
        <v>83</v>
      </c>
    </row>
    <row r="116" spans="1:31" s="2" customFormat="1" ht="6.95" customHeight="1">
      <c r="A116" s="39"/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45"/>
      <c r="M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</sheetData>
  <sheetProtection password="CC35" sheet="1" objects="1" scenarios="1" formatColumns="0" formatRows="0" autoFilter="0"/>
  <autoFilter ref="C81:K11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3_01/111103202"/>
    <hyperlink ref="F89" r:id="rId2" display="https://podminky.urs.cz/item/CS_URS_2023_01/184211315"/>
    <hyperlink ref="F91" r:id="rId3" display="https://podminky.urs.cz/item/CS_URS_2023_01/184215112"/>
    <hyperlink ref="F101" r:id="rId4" display="https://podminky.urs.cz/item/CS_URS_2023_01/185804312"/>
    <hyperlink ref="F103" r:id="rId5" display="https://podminky.urs.cz/item/CS_URS_2023_01/184853541"/>
    <hyperlink ref="F107" r:id="rId6" display="https://podminky.urs.cz/item/CS_URS_2023_01/184911421"/>
    <hyperlink ref="F110" r:id="rId7" display="https://podminky.urs.cz/item/CS_URS_2023_01/184813134"/>
    <hyperlink ref="F112" r:id="rId8" display="https://podminky.urs.cz/item/CS_URS_2023_01/184813133"/>
    <hyperlink ref="F115" r:id="rId9" display="https://podminky.urs.cz/item/CS_URS_2023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1035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1036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1037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1038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1039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1040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1041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1042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1043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1044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1045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80</v>
      </c>
      <c r="F18" s="284" t="s">
        <v>1046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1047</v>
      </c>
      <c r="F19" s="284" t="s">
        <v>1048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1049</v>
      </c>
      <c r="F20" s="284" t="s">
        <v>1050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1051</v>
      </c>
      <c r="F21" s="284" t="s">
        <v>1052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1053</v>
      </c>
      <c r="F22" s="284" t="s">
        <v>1054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1055</v>
      </c>
      <c r="F23" s="284" t="s">
        <v>1056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1057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1058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1059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1060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1061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1062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1063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1064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1065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113</v>
      </c>
      <c r="F36" s="284"/>
      <c r="G36" s="284" t="s">
        <v>1066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1067</v>
      </c>
      <c r="F37" s="284"/>
      <c r="G37" s="284" t="s">
        <v>1068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54</v>
      </c>
      <c r="F38" s="284"/>
      <c r="G38" s="284" t="s">
        <v>1069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55</v>
      </c>
      <c r="F39" s="284"/>
      <c r="G39" s="284" t="s">
        <v>1070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114</v>
      </c>
      <c r="F40" s="284"/>
      <c r="G40" s="284" t="s">
        <v>1071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115</v>
      </c>
      <c r="F41" s="284"/>
      <c r="G41" s="284" t="s">
        <v>1072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1073</v>
      </c>
      <c r="F42" s="284"/>
      <c r="G42" s="284" t="s">
        <v>1074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1075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1076</v>
      </c>
      <c r="F44" s="284"/>
      <c r="G44" s="284" t="s">
        <v>1077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117</v>
      </c>
      <c r="F45" s="284"/>
      <c r="G45" s="284" t="s">
        <v>1078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1079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1080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1081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1082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1083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1084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1085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1086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1087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1088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1089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1090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1091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1092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1093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1094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1095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1096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1097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1098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1099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1100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1101</v>
      </c>
      <c r="D76" s="302"/>
      <c r="E76" s="302"/>
      <c r="F76" s="302" t="s">
        <v>1102</v>
      </c>
      <c r="G76" s="303"/>
      <c r="H76" s="302" t="s">
        <v>55</v>
      </c>
      <c r="I76" s="302" t="s">
        <v>58</v>
      </c>
      <c r="J76" s="302" t="s">
        <v>1103</v>
      </c>
      <c r="K76" s="301"/>
    </row>
    <row r="77" spans="2:11" s="1" customFormat="1" ht="17.25" customHeight="1">
      <c r="B77" s="299"/>
      <c r="C77" s="304" t="s">
        <v>1104</v>
      </c>
      <c r="D77" s="304"/>
      <c r="E77" s="304"/>
      <c r="F77" s="305" t="s">
        <v>1105</v>
      </c>
      <c r="G77" s="306"/>
      <c r="H77" s="304"/>
      <c r="I77" s="304"/>
      <c r="J77" s="304" t="s">
        <v>1106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54</v>
      </c>
      <c r="D79" s="309"/>
      <c r="E79" s="309"/>
      <c r="F79" s="310" t="s">
        <v>1107</v>
      </c>
      <c r="G79" s="311"/>
      <c r="H79" s="287" t="s">
        <v>1108</v>
      </c>
      <c r="I79" s="287" t="s">
        <v>1109</v>
      </c>
      <c r="J79" s="287">
        <v>20</v>
      </c>
      <c r="K79" s="301"/>
    </row>
    <row r="80" spans="2:11" s="1" customFormat="1" ht="15" customHeight="1">
      <c r="B80" s="299"/>
      <c r="C80" s="287" t="s">
        <v>1110</v>
      </c>
      <c r="D80" s="287"/>
      <c r="E80" s="287"/>
      <c r="F80" s="310" t="s">
        <v>1107</v>
      </c>
      <c r="G80" s="311"/>
      <c r="H80" s="287" t="s">
        <v>1111</v>
      </c>
      <c r="I80" s="287" t="s">
        <v>1109</v>
      </c>
      <c r="J80" s="287">
        <v>120</v>
      </c>
      <c r="K80" s="301"/>
    </row>
    <row r="81" spans="2:11" s="1" customFormat="1" ht="15" customHeight="1">
      <c r="B81" s="312"/>
      <c r="C81" s="287" t="s">
        <v>1112</v>
      </c>
      <c r="D81" s="287"/>
      <c r="E81" s="287"/>
      <c r="F81" s="310" t="s">
        <v>1113</v>
      </c>
      <c r="G81" s="311"/>
      <c r="H81" s="287" t="s">
        <v>1114</v>
      </c>
      <c r="I81" s="287" t="s">
        <v>1109</v>
      </c>
      <c r="J81" s="287">
        <v>50</v>
      </c>
      <c r="K81" s="301"/>
    </row>
    <row r="82" spans="2:11" s="1" customFormat="1" ht="15" customHeight="1">
      <c r="B82" s="312"/>
      <c r="C82" s="287" t="s">
        <v>1115</v>
      </c>
      <c r="D82" s="287"/>
      <c r="E82" s="287"/>
      <c r="F82" s="310" t="s">
        <v>1107</v>
      </c>
      <c r="G82" s="311"/>
      <c r="H82" s="287" t="s">
        <v>1116</v>
      </c>
      <c r="I82" s="287" t="s">
        <v>1117</v>
      </c>
      <c r="J82" s="287"/>
      <c r="K82" s="301"/>
    </row>
    <row r="83" spans="2:11" s="1" customFormat="1" ht="15" customHeight="1">
      <c r="B83" s="312"/>
      <c r="C83" s="313" t="s">
        <v>1118</v>
      </c>
      <c r="D83" s="313"/>
      <c r="E83" s="313"/>
      <c r="F83" s="314" t="s">
        <v>1113</v>
      </c>
      <c r="G83" s="313"/>
      <c r="H83" s="313" t="s">
        <v>1119</v>
      </c>
      <c r="I83" s="313" t="s">
        <v>1109</v>
      </c>
      <c r="J83" s="313">
        <v>15</v>
      </c>
      <c r="K83" s="301"/>
    </row>
    <row r="84" spans="2:11" s="1" customFormat="1" ht="15" customHeight="1">
      <c r="B84" s="312"/>
      <c r="C84" s="313" t="s">
        <v>1120</v>
      </c>
      <c r="D84" s="313"/>
      <c r="E84" s="313"/>
      <c r="F84" s="314" t="s">
        <v>1113</v>
      </c>
      <c r="G84" s="313"/>
      <c r="H84" s="313" t="s">
        <v>1121</v>
      </c>
      <c r="I84" s="313" t="s">
        <v>1109</v>
      </c>
      <c r="J84" s="313">
        <v>15</v>
      </c>
      <c r="K84" s="301"/>
    </row>
    <row r="85" spans="2:11" s="1" customFormat="1" ht="15" customHeight="1">
      <c r="B85" s="312"/>
      <c r="C85" s="313" t="s">
        <v>1122</v>
      </c>
      <c r="D85" s="313"/>
      <c r="E85" s="313"/>
      <c r="F85" s="314" t="s">
        <v>1113</v>
      </c>
      <c r="G85" s="313"/>
      <c r="H85" s="313" t="s">
        <v>1123</v>
      </c>
      <c r="I85" s="313" t="s">
        <v>1109</v>
      </c>
      <c r="J85" s="313">
        <v>20</v>
      </c>
      <c r="K85" s="301"/>
    </row>
    <row r="86" spans="2:11" s="1" customFormat="1" ht="15" customHeight="1">
      <c r="B86" s="312"/>
      <c r="C86" s="313" t="s">
        <v>1124</v>
      </c>
      <c r="D86" s="313"/>
      <c r="E86" s="313"/>
      <c r="F86" s="314" t="s">
        <v>1113</v>
      </c>
      <c r="G86" s="313"/>
      <c r="H86" s="313" t="s">
        <v>1125</v>
      </c>
      <c r="I86" s="313" t="s">
        <v>1109</v>
      </c>
      <c r="J86" s="313">
        <v>20</v>
      </c>
      <c r="K86" s="301"/>
    </row>
    <row r="87" spans="2:11" s="1" customFormat="1" ht="15" customHeight="1">
      <c r="B87" s="312"/>
      <c r="C87" s="287" t="s">
        <v>1126</v>
      </c>
      <c r="D87" s="287"/>
      <c r="E87" s="287"/>
      <c r="F87" s="310" t="s">
        <v>1113</v>
      </c>
      <c r="G87" s="311"/>
      <c r="H87" s="287" t="s">
        <v>1127</v>
      </c>
      <c r="I87" s="287" t="s">
        <v>1109</v>
      </c>
      <c r="J87" s="287">
        <v>50</v>
      </c>
      <c r="K87" s="301"/>
    </row>
    <row r="88" spans="2:11" s="1" customFormat="1" ht="15" customHeight="1">
      <c r="B88" s="312"/>
      <c r="C88" s="287" t="s">
        <v>1128</v>
      </c>
      <c r="D88" s="287"/>
      <c r="E88" s="287"/>
      <c r="F88" s="310" t="s">
        <v>1113</v>
      </c>
      <c r="G88" s="311"/>
      <c r="H88" s="287" t="s">
        <v>1129</v>
      </c>
      <c r="I88" s="287" t="s">
        <v>1109</v>
      </c>
      <c r="J88" s="287">
        <v>20</v>
      </c>
      <c r="K88" s="301"/>
    </row>
    <row r="89" spans="2:11" s="1" customFormat="1" ht="15" customHeight="1">
      <c r="B89" s="312"/>
      <c r="C89" s="287" t="s">
        <v>1130</v>
      </c>
      <c r="D89" s="287"/>
      <c r="E89" s="287"/>
      <c r="F89" s="310" t="s">
        <v>1113</v>
      </c>
      <c r="G89" s="311"/>
      <c r="H89" s="287" t="s">
        <v>1131</v>
      </c>
      <c r="I89" s="287" t="s">
        <v>1109</v>
      </c>
      <c r="J89" s="287">
        <v>20</v>
      </c>
      <c r="K89" s="301"/>
    </row>
    <row r="90" spans="2:11" s="1" customFormat="1" ht="15" customHeight="1">
      <c r="B90" s="312"/>
      <c r="C90" s="287" t="s">
        <v>1132</v>
      </c>
      <c r="D90" s="287"/>
      <c r="E90" s="287"/>
      <c r="F90" s="310" t="s">
        <v>1113</v>
      </c>
      <c r="G90" s="311"/>
      <c r="H90" s="287" t="s">
        <v>1133</v>
      </c>
      <c r="I90" s="287" t="s">
        <v>1109</v>
      </c>
      <c r="J90" s="287">
        <v>50</v>
      </c>
      <c r="K90" s="301"/>
    </row>
    <row r="91" spans="2:11" s="1" customFormat="1" ht="15" customHeight="1">
      <c r="B91" s="312"/>
      <c r="C91" s="287" t="s">
        <v>1134</v>
      </c>
      <c r="D91" s="287"/>
      <c r="E91" s="287"/>
      <c r="F91" s="310" t="s">
        <v>1113</v>
      </c>
      <c r="G91" s="311"/>
      <c r="H91" s="287" t="s">
        <v>1134</v>
      </c>
      <c r="I91" s="287" t="s">
        <v>1109</v>
      </c>
      <c r="J91" s="287">
        <v>50</v>
      </c>
      <c r="K91" s="301"/>
    </row>
    <row r="92" spans="2:11" s="1" customFormat="1" ht="15" customHeight="1">
      <c r="B92" s="312"/>
      <c r="C92" s="287" t="s">
        <v>1135</v>
      </c>
      <c r="D92" s="287"/>
      <c r="E92" s="287"/>
      <c r="F92" s="310" t="s">
        <v>1113</v>
      </c>
      <c r="G92" s="311"/>
      <c r="H92" s="287" t="s">
        <v>1136</v>
      </c>
      <c r="I92" s="287" t="s">
        <v>1109</v>
      </c>
      <c r="J92" s="287">
        <v>255</v>
      </c>
      <c r="K92" s="301"/>
    </row>
    <row r="93" spans="2:11" s="1" customFormat="1" ht="15" customHeight="1">
      <c r="B93" s="312"/>
      <c r="C93" s="287" t="s">
        <v>1137</v>
      </c>
      <c r="D93" s="287"/>
      <c r="E93" s="287"/>
      <c r="F93" s="310" t="s">
        <v>1107</v>
      </c>
      <c r="G93" s="311"/>
      <c r="H93" s="287" t="s">
        <v>1138</v>
      </c>
      <c r="I93" s="287" t="s">
        <v>1139</v>
      </c>
      <c r="J93" s="287"/>
      <c r="K93" s="301"/>
    </row>
    <row r="94" spans="2:11" s="1" customFormat="1" ht="15" customHeight="1">
      <c r="B94" s="312"/>
      <c r="C94" s="287" t="s">
        <v>1140</v>
      </c>
      <c r="D94" s="287"/>
      <c r="E94" s="287"/>
      <c r="F94" s="310" t="s">
        <v>1107</v>
      </c>
      <c r="G94" s="311"/>
      <c r="H94" s="287" t="s">
        <v>1141</v>
      </c>
      <c r="I94" s="287" t="s">
        <v>1142</v>
      </c>
      <c r="J94" s="287"/>
      <c r="K94" s="301"/>
    </row>
    <row r="95" spans="2:11" s="1" customFormat="1" ht="15" customHeight="1">
      <c r="B95" s="312"/>
      <c r="C95" s="287" t="s">
        <v>1143</v>
      </c>
      <c r="D95" s="287"/>
      <c r="E95" s="287"/>
      <c r="F95" s="310" t="s">
        <v>1107</v>
      </c>
      <c r="G95" s="311"/>
      <c r="H95" s="287" t="s">
        <v>1143</v>
      </c>
      <c r="I95" s="287" t="s">
        <v>1142</v>
      </c>
      <c r="J95" s="287"/>
      <c r="K95" s="301"/>
    </row>
    <row r="96" spans="2:11" s="1" customFormat="1" ht="15" customHeight="1">
      <c r="B96" s="312"/>
      <c r="C96" s="287" t="s">
        <v>39</v>
      </c>
      <c r="D96" s="287"/>
      <c r="E96" s="287"/>
      <c r="F96" s="310" t="s">
        <v>1107</v>
      </c>
      <c r="G96" s="311"/>
      <c r="H96" s="287" t="s">
        <v>1144</v>
      </c>
      <c r="I96" s="287" t="s">
        <v>1142</v>
      </c>
      <c r="J96" s="287"/>
      <c r="K96" s="301"/>
    </row>
    <row r="97" spans="2:11" s="1" customFormat="1" ht="15" customHeight="1">
      <c r="B97" s="312"/>
      <c r="C97" s="287" t="s">
        <v>49</v>
      </c>
      <c r="D97" s="287"/>
      <c r="E97" s="287"/>
      <c r="F97" s="310" t="s">
        <v>1107</v>
      </c>
      <c r="G97" s="311"/>
      <c r="H97" s="287" t="s">
        <v>1145</v>
      </c>
      <c r="I97" s="287" t="s">
        <v>1142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1146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1101</v>
      </c>
      <c r="D103" s="302"/>
      <c r="E103" s="302"/>
      <c r="F103" s="302" t="s">
        <v>1102</v>
      </c>
      <c r="G103" s="303"/>
      <c r="H103" s="302" t="s">
        <v>55</v>
      </c>
      <c r="I103" s="302" t="s">
        <v>58</v>
      </c>
      <c r="J103" s="302" t="s">
        <v>1103</v>
      </c>
      <c r="K103" s="301"/>
    </row>
    <row r="104" spans="2:11" s="1" customFormat="1" ht="17.25" customHeight="1">
      <c r="B104" s="299"/>
      <c r="C104" s="304" t="s">
        <v>1104</v>
      </c>
      <c r="D104" s="304"/>
      <c r="E104" s="304"/>
      <c r="F104" s="305" t="s">
        <v>1105</v>
      </c>
      <c r="G104" s="306"/>
      <c r="H104" s="304"/>
      <c r="I104" s="304"/>
      <c r="J104" s="304" t="s">
        <v>1106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54</v>
      </c>
      <c r="D106" s="309"/>
      <c r="E106" s="309"/>
      <c r="F106" s="310" t="s">
        <v>1107</v>
      </c>
      <c r="G106" s="287"/>
      <c r="H106" s="287" t="s">
        <v>1147</v>
      </c>
      <c r="I106" s="287" t="s">
        <v>1109</v>
      </c>
      <c r="J106" s="287">
        <v>20</v>
      </c>
      <c r="K106" s="301"/>
    </row>
    <row r="107" spans="2:11" s="1" customFormat="1" ht="15" customHeight="1">
      <c r="B107" s="299"/>
      <c r="C107" s="287" t="s">
        <v>1110</v>
      </c>
      <c r="D107" s="287"/>
      <c r="E107" s="287"/>
      <c r="F107" s="310" t="s">
        <v>1107</v>
      </c>
      <c r="G107" s="287"/>
      <c r="H107" s="287" t="s">
        <v>1147</v>
      </c>
      <c r="I107" s="287" t="s">
        <v>1109</v>
      </c>
      <c r="J107" s="287">
        <v>120</v>
      </c>
      <c r="K107" s="301"/>
    </row>
    <row r="108" spans="2:11" s="1" customFormat="1" ht="15" customHeight="1">
      <c r="B108" s="312"/>
      <c r="C108" s="287" t="s">
        <v>1112</v>
      </c>
      <c r="D108" s="287"/>
      <c r="E108" s="287"/>
      <c r="F108" s="310" t="s">
        <v>1113</v>
      </c>
      <c r="G108" s="287"/>
      <c r="H108" s="287" t="s">
        <v>1147</v>
      </c>
      <c r="I108" s="287" t="s">
        <v>1109</v>
      </c>
      <c r="J108" s="287">
        <v>50</v>
      </c>
      <c r="K108" s="301"/>
    </row>
    <row r="109" spans="2:11" s="1" customFormat="1" ht="15" customHeight="1">
      <c r="B109" s="312"/>
      <c r="C109" s="287" t="s">
        <v>1115</v>
      </c>
      <c r="D109" s="287"/>
      <c r="E109" s="287"/>
      <c r="F109" s="310" t="s">
        <v>1107</v>
      </c>
      <c r="G109" s="287"/>
      <c r="H109" s="287" t="s">
        <v>1147</v>
      </c>
      <c r="I109" s="287" t="s">
        <v>1117</v>
      </c>
      <c r="J109" s="287"/>
      <c r="K109" s="301"/>
    </row>
    <row r="110" spans="2:11" s="1" customFormat="1" ht="15" customHeight="1">
      <c r="B110" s="312"/>
      <c r="C110" s="287" t="s">
        <v>1126</v>
      </c>
      <c r="D110" s="287"/>
      <c r="E110" s="287"/>
      <c r="F110" s="310" t="s">
        <v>1113</v>
      </c>
      <c r="G110" s="287"/>
      <c r="H110" s="287" t="s">
        <v>1147</v>
      </c>
      <c r="I110" s="287" t="s">
        <v>1109</v>
      </c>
      <c r="J110" s="287">
        <v>50</v>
      </c>
      <c r="K110" s="301"/>
    </row>
    <row r="111" spans="2:11" s="1" customFormat="1" ht="15" customHeight="1">
      <c r="B111" s="312"/>
      <c r="C111" s="287" t="s">
        <v>1134</v>
      </c>
      <c r="D111" s="287"/>
      <c r="E111" s="287"/>
      <c r="F111" s="310" t="s">
        <v>1113</v>
      </c>
      <c r="G111" s="287"/>
      <c r="H111" s="287" t="s">
        <v>1147</v>
      </c>
      <c r="I111" s="287" t="s">
        <v>1109</v>
      </c>
      <c r="J111" s="287">
        <v>50</v>
      </c>
      <c r="K111" s="301"/>
    </row>
    <row r="112" spans="2:11" s="1" customFormat="1" ht="15" customHeight="1">
      <c r="B112" s="312"/>
      <c r="C112" s="287" t="s">
        <v>1132</v>
      </c>
      <c r="D112" s="287"/>
      <c r="E112" s="287"/>
      <c r="F112" s="310" t="s">
        <v>1113</v>
      </c>
      <c r="G112" s="287"/>
      <c r="H112" s="287" t="s">
        <v>1147</v>
      </c>
      <c r="I112" s="287" t="s">
        <v>1109</v>
      </c>
      <c r="J112" s="287">
        <v>50</v>
      </c>
      <c r="K112" s="301"/>
    </row>
    <row r="113" spans="2:11" s="1" customFormat="1" ht="15" customHeight="1">
      <c r="B113" s="312"/>
      <c r="C113" s="287" t="s">
        <v>54</v>
      </c>
      <c r="D113" s="287"/>
      <c r="E113" s="287"/>
      <c r="F113" s="310" t="s">
        <v>1107</v>
      </c>
      <c r="G113" s="287"/>
      <c r="H113" s="287" t="s">
        <v>1148</v>
      </c>
      <c r="I113" s="287" t="s">
        <v>1109</v>
      </c>
      <c r="J113" s="287">
        <v>20</v>
      </c>
      <c r="K113" s="301"/>
    </row>
    <row r="114" spans="2:11" s="1" customFormat="1" ht="15" customHeight="1">
      <c r="B114" s="312"/>
      <c r="C114" s="287" t="s">
        <v>1149</v>
      </c>
      <c r="D114" s="287"/>
      <c r="E114" s="287"/>
      <c r="F114" s="310" t="s">
        <v>1107</v>
      </c>
      <c r="G114" s="287"/>
      <c r="H114" s="287" t="s">
        <v>1150</v>
      </c>
      <c r="I114" s="287" t="s">
        <v>1109</v>
      </c>
      <c r="J114" s="287">
        <v>120</v>
      </c>
      <c r="K114" s="301"/>
    </row>
    <row r="115" spans="2:11" s="1" customFormat="1" ht="15" customHeight="1">
      <c r="B115" s="312"/>
      <c r="C115" s="287" t="s">
        <v>39</v>
      </c>
      <c r="D115" s="287"/>
      <c r="E115" s="287"/>
      <c r="F115" s="310" t="s">
        <v>1107</v>
      </c>
      <c r="G115" s="287"/>
      <c r="H115" s="287" t="s">
        <v>1151</v>
      </c>
      <c r="I115" s="287" t="s">
        <v>1142</v>
      </c>
      <c r="J115" s="287"/>
      <c r="K115" s="301"/>
    </row>
    <row r="116" spans="2:11" s="1" customFormat="1" ht="15" customHeight="1">
      <c r="B116" s="312"/>
      <c r="C116" s="287" t="s">
        <v>49</v>
      </c>
      <c r="D116" s="287"/>
      <c r="E116" s="287"/>
      <c r="F116" s="310" t="s">
        <v>1107</v>
      </c>
      <c r="G116" s="287"/>
      <c r="H116" s="287" t="s">
        <v>1152</v>
      </c>
      <c r="I116" s="287" t="s">
        <v>1142</v>
      </c>
      <c r="J116" s="287"/>
      <c r="K116" s="301"/>
    </row>
    <row r="117" spans="2:11" s="1" customFormat="1" ht="15" customHeight="1">
      <c r="B117" s="312"/>
      <c r="C117" s="287" t="s">
        <v>58</v>
      </c>
      <c r="D117" s="287"/>
      <c r="E117" s="287"/>
      <c r="F117" s="310" t="s">
        <v>1107</v>
      </c>
      <c r="G117" s="287"/>
      <c r="H117" s="287" t="s">
        <v>1153</v>
      </c>
      <c r="I117" s="287" t="s">
        <v>1154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1155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1101</v>
      </c>
      <c r="D123" s="302"/>
      <c r="E123" s="302"/>
      <c r="F123" s="302" t="s">
        <v>1102</v>
      </c>
      <c r="G123" s="303"/>
      <c r="H123" s="302" t="s">
        <v>55</v>
      </c>
      <c r="I123" s="302" t="s">
        <v>58</v>
      </c>
      <c r="J123" s="302" t="s">
        <v>1103</v>
      </c>
      <c r="K123" s="331"/>
    </row>
    <row r="124" spans="2:11" s="1" customFormat="1" ht="17.25" customHeight="1">
      <c r="B124" s="330"/>
      <c r="C124" s="304" t="s">
        <v>1104</v>
      </c>
      <c r="D124" s="304"/>
      <c r="E124" s="304"/>
      <c r="F124" s="305" t="s">
        <v>1105</v>
      </c>
      <c r="G124" s="306"/>
      <c r="H124" s="304"/>
      <c r="I124" s="304"/>
      <c r="J124" s="304" t="s">
        <v>1106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1110</v>
      </c>
      <c r="D126" s="309"/>
      <c r="E126" s="309"/>
      <c r="F126" s="310" t="s">
        <v>1107</v>
      </c>
      <c r="G126" s="287"/>
      <c r="H126" s="287" t="s">
        <v>1147</v>
      </c>
      <c r="I126" s="287" t="s">
        <v>1109</v>
      </c>
      <c r="J126" s="287">
        <v>120</v>
      </c>
      <c r="K126" s="335"/>
    </row>
    <row r="127" spans="2:11" s="1" customFormat="1" ht="15" customHeight="1">
      <c r="B127" s="332"/>
      <c r="C127" s="287" t="s">
        <v>1156</v>
      </c>
      <c r="D127" s="287"/>
      <c r="E127" s="287"/>
      <c r="F127" s="310" t="s">
        <v>1107</v>
      </c>
      <c r="G127" s="287"/>
      <c r="H127" s="287" t="s">
        <v>1157</v>
      </c>
      <c r="I127" s="287" t="s">
        <v>1109</v>
      </c>
      <c r="J127" s="287" t="s">
        <v>1158</v>
      </c>
      <c r="K127" s="335"/>
    </row>
    <row r="128" spans="2:11" s="1" customFormat="1" ht="15" customHeight="1">
      <c r="B128" s="332"/>
      <c r="C128" s="287" t="s">
        <v>1055</v>
      </c>
      <c r="D128" s="287"/>
      <c r="E128" s="287"/>
      <c r="F128" s="310" t="s">
        <v>1107</v>
      </c>
      <c r="G128" s="287"/>
      <c r="H128" s="287" t="s">
        <v>1159</v>
      </c>
      <c r="I128" s="287" t="s">
        <v>1109</v>
      </c>
      <c r="J128" s="287" t="s">
        <v>1158</v>
      </c>
      <c r="K128" s="335"/>
    </row>
    <row r="129" spans="2:11" s="1" customFormat="1" ht="15" customHeight="1">
      <c r="B129" s="332"/>
      <c r="C129" s="287" t="s">
        <v>1118</v>
      </c>
      <c r="D129" s="287"/>
      <c r="E129" s="287"/>
      <c r="F129" s="310" t="s">
        <v>1113</v>
      </c>
      <c r="G129" s="287"/>
      <c r="H129" s="287" t="s">
        <v>1119</v>
      </c>
      <c r="I129" s="287" t="s">
        <v>1109</v>
      </c>
      <c r="J129" s="287">
        <v>15</v>
      </c>
      <c r="K129" s="335"/>
    </row>
    <row r="130" spans="2:11" s="1" customFormat="1" ht="15" customHeight="1">
      <c r="B130" s="332"/>
      <c r="C130" s="313" t="s">
        <v>1120</v>
      </c>
      <c r="D130" s="313"/>
      <c r="E130" s="313"/>
      <c r="F130" s="314" t="s">
        <v>1113</v>
      </c>
      <c r="G130" s="313"/>
      <c r="H130" s="313" t="s">
        <v>1121</v>
      </c>
      <c r="I130" s="313" t="s">
        <v>1109</v>
      </c>
      <c r="J130" s="313">
        <v>15</v>
      </c>
      <c r="K130" s="335"/>
    </row>
    <row r="131" spans="2:11" s="1" customFormat="1" ht="15" customHeight="1">
      <c r="B131" s="332"/>
      <c r="C131" s="313" t="s">
        <v>1122</v>
      </c>
      <c r="D131" s="313"/>
      <c r="E131" s="313"/>
      <c r="F131" s="314" t="s">
        <v>1113</v>
      </c>
      <c r="G131" s="313"/>
      <c r="H131" s="313" t="s">
        <v>1123</v>
      </c>
      <c r="I131" s="313" t="s">
        <v>1109</v>
      </c>
      <c r="J131" s="313">
        <v>20</v>
      </c>
      <c r="K131" s="335"/>
    </row>
    <row r="132" spans="2:11" s="1" customFormat="1" ht="15" customHeight="1">
      <c r="B132" s="332"/>
      <c r="C132" s="313" t="s">
        <v>1124</v>
      </c>
      <c r="D132" s="313"/>
      <c r="E132" s="313"/>
      <c r="F132" s="314" t="s">
        <v>1113</v>
      </c>
      <c r="G132" s="313"/>
      <c r="H132" s="313" t="s">
        <v>1125</v>
      </c>
      <c r="I132" s="313" t="s">
        <v>1109</v>
      </c>
      <c r="J132" s="313">
        <v>20</v>
      </c>
      <c r="K132" s="335"/>
    </row>
    <row r="133" spans="2:11" s="1" customFormat="1" ht="15" customHeight="1">
      <c r="B133" s="332"/>
      <c r="C133" s="287" t="s">
        <v>1112</v>
      </c>
      <c r="D133" s="287"/>
      <c r="E133" s="287"/>
      <c r="F133" s="310" t="s">
        <v>1113</v>
      </c>
      <c r="G133" s="287"/>
      <c r="H133" s="287" t="s">
        <v>1147</v>
      </c>
      <c r="I133" s="287" t="s">
        <v>1109</v>
      </c>
      <c r="J133" s="287">
        <v>50</v>
      </c>
      <c r="K133" s="335"/>
    </row>
    <row r="134" spans="2:11" s="1" customFormat="1" ht="15" customHeight="1">
      <c r="B134" s="332"/>
      <c r="C134" s="287" t="s">
        <v>1126</v>
      </c>
      <c r="D134" s="287"/>
      <c r="E134" s="287"/>
      <c r="F134" s="310" t="s">
        <v>1113</v>
      </c>
      <c r="G134" s="287"/>
      <c r="H134" s="287" t="s">
        <v>1147</v>
      </c>
      <c r="I134" s="287" t="s">
        <v>1109</v>
      </c>
      <c r="J134" s="287">
        <v>50</v>
      </c>
      <c r="K134" s="335"/>
    </row>
    <row r="135" spans="2:11" s="1" customFormat="1" ht="15" customHeight="1">
      <c r="B135" s="332"/>
      <c r="C135" s="287" t="s">
        <v>1132</v>
      </c>
      <c r="D135" s="287"/>
      <c r="E135" s="287"/>
      <c r="F135" s="310" t="s">
        <v>1113</v>
      </c>
      <c r="G135" s="287"/>
      <c r="H135" s="287" t="s">
        <v>1147</v>
      </c>
      <c r="I135" s="287" t="s">
        <v>1109</v>
      </c>
      <c r="J135" s="287">
        <v>50</v>
      </c>
      <c r="K135" s="335"/>
    </row>
    <row r="136" spans="2:11" s="1" customFormat="1" ht="15" customHeight="1">
      <c r="B136" s="332"/>
      <c r="C136" s="287" t="s">
        <v>1134</v>
      </c>
      <c r="D136" s="287"/>
      <c r="E136" s="287"/>
      <c r="F136" s="310" t="s">
        <v>1113</v>
      </c>
      <c r="G136" s="287"/>
      <c r="H136" s="287" t="s">
        <v>1147</v>
      </c>
      <c r="I136" s="287" t="s">
        <v>1109</v>
      </c>
      <c r="J136" s="287">
        <v>50</v>
      </c>
      <c r="K136" s="335"/>
    </row>
    <row r="137" spans="2:11" s="1" customFormat="1" ht="15" customHeight="1">
      <c r="B137" s="332"/>
      <c r="C137" s="287" t="s">
        <v>1135</v>
      </c>
      <c r="D137" s="287"/>
      <c r="E137" s="287"/>
      <c r="F137" s="310" t="s">
        <v>1113</v>
      </c>
      <c r="G137" s="287"/>
      <c r="H137" s="287" t="s">
        <v>1160</v>
      </c>
      <c r="I137" s="287" t="s">
        <v>1109</v>
      </c>
      <c r="J137" s="287">
        <v>255</v>
      </c>
      <c r="K137" s="335"/>
    </row>
    <row r="138" spans="2:11" s="1" customFormat="1" ht="15" customHeight="1">
      <c r="B138" s="332"/>
      <c r="C138" s="287" t="s">
        <v>1137</v>
      </c>
      <c r="D138" s="287"/>
      <c r="E138" s="287"/>
      <c r="F138" s="310" t="s">
        <v>1107</v>
      </c>
      <c r="G138" s="287"/>
      <c r="H138" s="287" t="s">
        <v>1161</v>
      </c>
      <c r="I138" s="287" t="s">
        <v>1139</v>
      </c>
      <c r="J138" s="287"/>
      <c r="K138" s="335"/>
    </row>
    <row r="139" spans="2:11" s="1" customFormat="1" ht="15" customHeight="1">
      <c r="B139" s="332"/>
      <c r="C139" s="287" t="s">
        <v>1140</v>
      </c>
      <c r="D139" s="287"/>
      <c r="E139" s="287"/>
      <c r="F139" s="310" t="s">
        <v>1107</v>
      </c>
      <c r="G139" s="287"/>
      <c r="H139" s="287" t="s">
        <v>1162</v>
      </c>
      <c r="I139" s="287" t="s">
        <v>1142</v>
      </c>
      <c r="J139" s="287"/>
      <c r="K139" s="335"/>
    </row>
    <row r="140" spans="2:11" s="1" customFormat="1" ht="15" customHeight="1">
      <c r="B140" s="332"/>
      <c r="C140" s="287" t="s">
        <v>1143</v>
      </c>
      <c r="D140" s="287"/>
      <c r="E140" s="287"/>
      <c r="F140" s="310" t="s">
        <v>1107</v>
      </c>
      <c r="G140" s="287"/>
      <c r="H140" s="287" t="s">
        <v>1143</v>
      </c>
      <c r="I140" s="287" t="s">
        <v>1142</v>
      </c>
      <c r="J140" s="287"/>
      <c r="K140" s="335"/>
    </row>
    <row r="141" spans="2:11" s="1" customFormat="1" ht="15" customHeight="1">
      <c r="B141" s="332"/>
      <c r="C141" s="287" t="s">
        <v>39</v>
      </c>
      <c r="D141" s="287"/>
      <c r="E141" s="287"/>
      <c r="F141" s="310" t="s">
        <v>1107</v>
      </c>
      <c r="G141" s="287"/>
      <c r="H141" s="287" t="s">
        <v>1163</v>
      </c>
      <c r="I141" s="287" t="s">
        <v>1142</v>
      </c>
      <c r="J141" s="287"/>
      <c r="K141" s="335"/>
    </row>
    <row r="142" spans="2:11" s="1" customFormat="1" ht="15" customHeight="1">
      <c r="B142" s="332"/>
      <c r="C142" s="287" t="s">
        <v>1164</v>
      </c>
      <c r="D142" s="287"/>
      <c r="E142" s="287"/>
      <c r="F142" s="310" t="s">
        <v>1107</v>
      </c>
      <c r="G142" s="287"/>
      <c r="H142" s="287" t="s">
        <v>1165</v>
      </c>
      <c r="I142" s="287" t="s">
        <v>1142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1166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1101</v>
      </c>
      <c r="D148" s="302"/>
      <c r="E148" s="302"/>
      <c r="F148" s="302" t="s">
        <v>1102</v>
      </c>
      <c r="G148" s="303"/>
      <c r="H148" s="302" t="s">
        <v>55</v>
      </c>
      <c r="I148" s="302" t="s">
        <v>58</v>
      </c>
      <c r="J148" s="302" t="s">
        <v>1103</v>
      </c>
      <c r="K148" s="301"/>
    </row>
    <row r="149" spans="2:11" s="1" customFormat="1" ht="17.25" customHeight="1">
      <c r="B149" s="299"/>
      <c r="C149" s="304" t="s">
        <v>1104</v>
      </c>
      <c r="D149" s="304"/>
      <c r="E149" s="304"/>
      <c r="F149" s="305" t="s">
        <v>1105</v>
      </c>
      <c r="G149" s="306"/>
      <c r="H149" s="304"/>
      <c r="I149" s="304"/>
      <c r="J149" s="304" t="s">
        <v>1106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1110</v>
      </c>
      <c r="D151" s="287"/>
      <c r="E151" s="287"/>
      <c r="F151" s="340" t="s">
        <v>1107</v>
      </c>
      <c r="G151" s="287"/>
      <c r="H151" s="339" t="s">
        <v>1147</v>
      </c>
      <c r="I151" s="339" t="s">
        <v>1109</v>
      </c>
      <c r="J151" s="339">
        <v>120</v>
      </c>
      <c r="K151" s="335"/>
    </row>
    <row r="152" spans="2:11" s="1" customFormat="1" ht="15" customHeight="1">
      <c r="B152" s="312"/>
      <c r="C152" s="339" t="s">
        <v>1156</v>
      </c>
      <c r="D152" s="287"/>
      <c r="E152" s="287"/>
      <c r="F152" s="340" t="s">
        <v>1107</v>
      </c>
      <c r="G152" s="287"/>
      <c r="H152" s="339" t="s">
        <v>1167</v>
      </c>
      <c r="I152" s="339" t="s">
        <v>1109</v>
      </c>
      <c r="J152" s="339" t="s">
        <v>1158</v>
      </c>
      <c r="K152" s="335"/>
    </row>
    <row r="153" spans="2:11" s="1" customFormat="1" ht="15" customHeight="1">
      <c r="B153" s="312"/>
      <c r="C153" s="339" t="s">
        <v>1055</v>
      </c>
      <c r="D153" s="287"/>
      <c r="E153" s="287"/>
      <c r="F153" s="340" t="s">
        <v>1107</v>
      </c>
      <c r="G153" s="287"/>
      <c r="H153" s="339" t="s">
        <v>1168</v>
      </c>
      <c r="I153" s="339" t="s">
        <v>1109</v>
      </c>
      <c r="J153" s="339" t="s">
        <v>1158</v>
      </c>
      <c r="K153" s="335"/>
    </row>
    <row r="154" spans="2:11" s="1" customFormat="1" ht="15" customHeight="1">
      <c r="B154" s="312"/>
      <c r="C154" s="339" t="s">
        <v>1112</v>
      </c>
      <c r="D154" s="287"/>
      <c r="E154" s="287"/>
      <c r="F154" s="340" t="s">
        <v>1113</v>
      </c>
      <c r="G154" s="287"/>
      <c r="H154" s="339" t="s">
        <v>1147</v>
      </c>
      <c r="I154" s="339" t="s">
        <v>1109</v>
      </c>
      <c r="J154" s="339">
        <v>50</v>
      </c>
      <c r="K154" s="335"/>
    </row>
    <row r="155" spans="2:11" s="1" customFormat="1" ht="15" customHeight="1">
      <c r="B155" s="312"/>
      <c r="C155" s="339" t="s">
        <v>1115</v>
      </c>
      <c r="D155" s="287"/>
      <c r="E155" s="287"/>
      <c r="F155" s="340" t="s">
        <v>1107</v>
      </c>
      <c r="G155" s="287"/>
      <c r="H155" s="339" t="s">
        <v>1147</v>
      </c>
      <c r="I155" s="339" t="s">
        <v>1117</v>
      </c>
      <c r="J155" s="339"/>
      <c r="K155" s="335"/>
    </row>
    <row r="156" spans="2:11" s="1" customFormat="1" ht="15" customHeight="1">
      <c r="B156" s="312"/>
      <c r="C156" s="339" t="s">
        <v>1126</v>
      </c>
      <c r="D156" s="287"/>
      <c r="E156" s="287"/>
      <c r="F156" s="340" t="s">
        <v>1113</v>
      </c>
      <c r="G156" s="287"/>
      <c r="H156" s="339" t="s">
        <v>1147</v>
      </c>
      <c r="I156" s="339" t="s">
        <v>1109</v>
      </c>
      <c r="J156" s="339">
        <v>50</v>
      </c>
      <c r="K156" s="335"/>
    </row>
    <row r="157" spans="2:11" s="1" customFormat="1" ht="15" customHeight="1">
      <c r="B157" s="312"/>
      <c r="C157" s="339" t="s">
        <v>1134</v>
      </c>
      <c r="D157" s="287"/>
      <c r="E157" s="287"/>
      <c r="F157" s="340" t="s">
        <v>1113</v>
      </c>
      <c r="G157" s="287"/>
      <c r="H157" s="339" t="s">
        <v>1147</v>
      </c>
      <c r="I157" s="339" t="s">
        <v>1109</v>
      </c>
      <c r="J157" s="339">
        <v>50</v>
      </c>
      <c r="K157" s="335"/>
    </row>
    <row r="158" spans="2:11" s="1" customFormat="1" ht="15" customHeight="1">
      <c r="B158" s="312"/>
      <c r="C158" s="339" t="s">
        <v>1132</v>
      </c>
      <c r="D158" s="287"/>
      <c r="E158" s="287"/>
      <c r="F158" s="340" t="s">
        <v>1113</v>
      </c>
      <c r="G158" s="287"/>
      <c r="H158" s="339" t="s">
        <v>1147</v>
      </c>
      <c r="I158" s="339" t="s">
        <v>1109</v>
      </c>
      <c r="J158" s="339">
        <v>50</v>
      </c>
      <c r="K158" s="335"/>
    </row>
    <row r="159" spans="2:11" s="1" customFormat="1" ht="15" customHeight="1">
      <c r="B159" s="312"/>
      <c r="C159" s="339" t="s">
        <v>95</v>
      </c>
      <c r="D159" s="287"/>
      <c r="E159" s="287"/>
      <c r="F159" s="340" t="s">
        <v>1107</v>
      </c>
      <c r="G159" s="287"/>
      <c r="H159" s="339" t="s">
        <v>1169</v>
      </c>
      <c r="I159" s="339" t="s">
        <v>1109</v>
      </c>
      <c r="J159" s="339" t="s">
        <v>1170</v>
      </c>
      <c r="K159" s="335"/>
    </row>
    <row r="160" spans="2:11" s="1" customFormat="1" ht="15" customHeight="1">
      <c r="B160" s="312"/>
      <c r="C160" s="339" t="s">
        <v>1171</v>
      </c>
      <c r="D160" s="287"/>
      <c r="E160" s="287"/>
      <c r="F160" s="340" t="s">
        <v>1107</v>
      </c>
      <c r="G160" s="287"/>
      <c r="H160" s="339" t="s">
        <v>1172</v>
      </c>
      <c r="I160" s="339" t="s">
        <v>1142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1173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1101</v>
      </c>
      <c r="D166" s="302"/>
      <c r="E166" s="302"/>
      <c r="F166" s="302" t="s">
        <v>1102</v>
      </c>
      <c r="G166" s="344"/>
      <c r="H166" s="345" t="s">
        <v>55</v>
      </c>
      <c r="I166" s="345" t="s">
        <v>58</v>
      </c>
      <c r="J166" s="302" t="s">
        <v>1103</v>
      </c>
      <c r="K166" s="279"/>
    </row>
    <row r="167" spans="2:11" s="1" customFormat="1" ht="17.25" customHeight="1">
      <c r="B167" s="280"/>
      <c r="C167" s="304" t="s">
        <v>1104</v>
      </c>
      <c r="D167" s="304"/>
      <c r="E167" s="304"/>
      <c r="F167" s="305" t="s">
        <v>1105</v>
      </c>
      <c r="G167" s="346"/>
      <c r="H167" s="347"/>
      <c r="I167" s="347"/>
      <c r="J167" s="304" t="s">
        <v>1106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1110</v>
      </c>
      <c r="D169" s="287"/>
      <c r="E169" s="287"/>
      <c r="F169" s="310" t="s">
        <v>1107</v>
      </c>
      <c r="G169" s="287"/>
      <c r="H169" s="287" t="s">
        <v>1147</v>
      </c>
      <c r="I169" s="287" t="s">
        <v>1109</v>
      </c>
      <c r="J169" s="287">
        <v>120</v>
      </c>
      <c r="K169" s="335"/>
    </row>
    <row r="170" spans="2:11" s="1" customFormat="1" ht="15" customHeight="1">
      <c r="B170" s="312"/>
      <c r="C170" s="287" t="s">
        <v>1156</v>
      </c>
      <c r="D170" s="287"/>
      <c r="E170" s="287"/>
      <c r="F170" s="310" t="s">
        <v>1107</v>
      </c>
      <c r="G170" s="287"/>
      <c r="H170" s="287" t="s">
        <v>1157</v>
      </c>
      <c r="I170" s="287" t="s">
        <v>1109</v>
      </c>
      <c r="J170" s="287" t="s">
        <v>1158</v>
      </c>
      <c r="K170" s="335"/>
    </row>
    <row r="171" spans="2:11" s="1" customFormat="1" ht="15" customHeight="1">
      <c r="B171" s="312"/>
      <c r="C171" s="287" t="s">
        <v>1055</v>
      </c>
      <c r="D171" s="287"/>
      <c r="E171" s="287"/>
      <c r="F171" s="310" t="s">
        <v>1107</v>
      </c>
      <c r="G171" s="287"/>
      <c r="H171" s="287" t="s">
        <v>1174</v>
      </c>
      <c r="I171" s="287" t="s">
        <v>1109</v>
      </c>
      <c r="J171" s="287" t="s">
        <v>1158</v>
      </c>
      <c r="K171" s="335"/>
    </row>
    <row r="172" spans="2:11" s="1" customFormat="1" ht="15" customHeight="1">
      <c r="B172" s="312"/>
      <c r="C172" s="287" t="s">
        <v>1112</v>
      </c>
      <c r="D172" s="287"/>
      <c r="E172" s="287"/>
      <c r="F172" s="310" t="s">
        <v>1113</v>
      </c>
      <c r="G172" s="287"/>
      <c r="H172" s="287" t="s">
        <v>1174</v>
      </c>
      <c r="I172" s="287" t="s">
        <v>1109</v>
      </c>
      <c r="J172" s="287">
        <v>50</v>
      </c>
      <c r="K172" s="335"/>
    </row>
    <row r="173" spans="2:11" s="1" customFormat="1" ht="15" customHeight="1">
      <c r="B173" s="312"/>
      <c r="C173" s="287" t="s">
        <v>1115</v>
      </c>
      <c r="D173" s="287"/>
      <c r="E173" s="287"/>
      <c r="F173" s="310" t="s">
        <v>1107</v>
      </c>
      <c r="G173" s="287"/>
      <c r="H173" s="287" t="s">
        <v>1174</v>
      </c>
      <c r="I173" s="287" t="s">
        <v>1117</v>
      </c>
      <c r="J173" s="287"/>
      <c r="K173" s="335"/>
    </row>
    <row r="174" spans="2:11" s="1" customFormat="1" ht="15" customHeight="1">
      <c r="B174" s="312"/>
      <c r="C174" s="287" t="s">
        <v>1126</v>
      </c>
      <c r="D174" s="287"/>
      <c r="E174" s="287"/>
      <c r="F174" s="310" t="s">
        <v>1113</v>
      </c>
      <c r="G174" s="287"/>
      <c r="H174" s="287" t="s">
        <v>1174</v>
      </c>
      <c r="I174" s="287" t="s">
        <v>1109</v>
      </c>
      <c r="J174" s="287">
        <v>50</v>
      </c>
      <c r="K174" s="335"/>
    </row>
    <row r="175" spans="2:11" s="1" customFormat="1" ht="15" customHeight="1">
      <c r="B175" s="312"/>
      <c r="C175" s="287" t="s">
        <v>1134</v>
      </c>
      <c r="D175" s="287"/>
      <c r="E175" s="287"/>
      <c r="F175" s="310" t="s">
        <v>1113</v>
      </c>
      <c r="G175" s="287"/>
      <c r="H175" s="287" t="s">
        <v>1174</v>
      </c>
      <c r="I175" s="287" t="s">
        <v>1109</v>
      </c>
      <c r="J175" s="287">
        <v>50</v>
      </c>
      <c r="K175" s="335"/>
    </row>
    <row r="176" spans="2:11" s="1" customFormat="1" ht="15" customHeight="1">
      <c r="B176" s="312"/>
      <c r="C176" s="287" t="s">
        <v>1132</v>
      </c>
      <c r="D176" s="287"/>
      <c r="E176" s="287"/>
      <c r="F176" s="310" t="s">
        <v>1113</v>
      </c>
      <c r="G176" s="287"/>
      <c r="H176" s="287" t="s">
        <v>1174</v>
      </c>
      <c r="I176" s="287" t="s">
        <v>1109</v>
      </c>
      <c r="J176" s="287">
        <v>50</v>
      </c>
      <c r="K176" s="335"/>
    </row>
    <row r="177" spans="2:11" s="1" customFormat="1" ht="15" customHeight="1">
      <c r="B177" s="312"/>
      <c r="C177" s="287" t="s">
        <v>113</v>
      </c>
      <c r="D177" s="287"/>
      <c r="E177" s="287"/>
      <c r="F177" s="310" t="s">
        <v>1107</v>
      </c>
      <c r="G177" s="287"/>
      <c r="H177" s="287" t="s">
        <v>1175</v>
      </c>
      <c r="I177" s="287" t="s">
        <v>1176</v>
      </c>
      <c r="J177" s="287"/>
      <c r="K177" s="335"/>
    </row>
    <row r="178" spans="2:11" s="1" customFormat="1" ht="15" customHeight="1">
      <c r="B178" s="312"/>
      <c r="C178" s="287" t="s">
        <v>58</v>
      </c>
      <c r="D178" s="287"/>
      <c r="E178" s="287"/>
      <c r="F178" s="310" t="s">
        <v>1107</v>
      </c>
      <c r="G178" s="287"/>
      <c r="H178" s="287" t="s">
        <v>1177</v>
      </c>
      <c r="I178" s="287" t="s">
        <v>1178</v>
      </c>
      <c r="J178" s="287">
        <v>1</v>
      </c>
      <c r="K178" s="335"/>
    </row>
    <row r="179" spans="2:11" s="1" customFormat="1" ht="15" customHeight="1">
      <c r="B179" s="312"/>
      <c r="C179" s="287" t="s">
        <v>54</v>
      </c>
      <c r="D179" s="287"/>
      <c r="E179" s="287"/>
      <c r="F179" s="310" t="s">
        <v>1107</v>
      </c>
      <c r="G179" s="287"/>
      <c r="H179" s="287" t="s">
        <v>1179</v>
      </c>
      <c r="I179" s="287" t="s">
        <v>1109</v>
      </c>
      <c r="J179" s="287">
        <v>20</v>
      </c>
      <c r="K179" s="335"/>
    </row>
    <row r="180" spans="2:11" s="1" customFormat="1" ht="15" customHeight="1">
      <c r="B180" s="312"/>
      <c r="C180" s="287" t="s">
        <v>55</v>
      </c>
      <c r="D180" s="287"/>
      <c r="E180" s="287"/>
      <c r="F180" s="310" t="s">
        <v>1107</v>
      </c>
      <c r="G180" s="287"/>
      <c r="H180" s="287" t="s">
        <v>1180</v>
      </c>
      <c r="I180" s="287" t="s">
        <v>1109</v>
      </c>
      <c r="J180" s="287">
        <v>255</v>
      </c>
      <c r="K180" s="335"/>
    </row>
    <row r="181" spans="2:11" s="1" customFormat="1" ht="15" customHeight="1">
      <c r="B181" s="312"/>
      <c r="C181" s="287" t="s">
        <v>114</v>
      </c>
      <c r="D181" s="287"/>
      <c r="E181" s="287"/>
      <c r="F181" s="310" t="s">
        <v>1107</v>
      </c>
      <c r="G181" s="287"/>
      <c r="H181" s="287" t="s">
        <v>1071</v>
      </c>
      <c r="I181" s="287" t="s">
        <v>1109</v>
      </c>
      <c r="J181" s="287">
        <v>10</v>
      </c>
      <c r="K181" s="335"/>
    </row>
    <row r="182" spans="2:11" s="1" customFormat="1" ht="15" customHeight="1">
      <c r="B182" s="312"/>
      <c r="C182" s="287" t="s">
        <v>115</v>
      </c>
      <c r="D182" s="287"/>
      <c r="E182" s="287"/>
      <c r="F182" s="310" t="s">
        <v>1107</v>
      </c>
      <c r="G182" s="287"/>
      <c r="H182" s="287" t="s">
        <v>1181</v>
      </c>
      <c r="I182" s="287" t="s">
        <v>1142</v>
      </c>
      <c r="J182" s="287"/>
      <c r="K182" s="335"/>
    </row>
    <row r="183" spans="2:11" s="1" customFormat="1" ht="15" customHeight="1">
      <c r="B183" s="312"/>
      <c r="C183" s="287" t="s">
        <v>1182</v>
      </c>
      <c r="D183" s="287"/>
      <c r="E183" s="287"/>
      <c r="F183" s="310" t="s">
        <v>1107</v>
      </c>
      <c r="G183" s="287"/>
      <c r="H183" s="287" t="s">
        <v>1183</v>
      </c>
      <c r="I183" s="287" t="s">
        <v>1142</v>
      </c>
      <c r="J183" s="287"/>
      <c r="K183" s="335"/>
    </row>
    <row r="184" spans="2:11" s="1" customFormat="1" ht="15" customHeight="1">
      <c r="B184" s="312"/>
      <c r="C184" s="287" t="s">
        <v>1171</v>
      </c>
      <c r="D184" s="287"/>
      <c r="E184" s="287"/>
      <c r="F184" s="310" t="s">
        <v>1107</v>
      </c>
      <c r="G184" s="287"/>
      <c r="H184" s="287" t="s">
        <v>1184</v>
      </c>
      <c r="I184" s="287" t="s">
        <v>1142</v>
      </c>
      <c r="J184" s="287"/>
      <c r="K184" s="335"/>
    </row>
    <row r="185" spans="2:11" s="1" customFormat="1" ht="15" customHeight="1">
      <c r="B185" s="312"/>
      <c r="C185" s="287" t="s">
        <v>117</v>
      </c>
      <c r="D185" s="287"/>
      <c r="E185" s="287"/>
      <c r="F185" s="310" t="s">
        <v>1113</v>
      </c>
      <c r="G185" s="287"/>
      <c r="H185" s="287" t="s">
        <v>1185</v>
      </c>
      <c r="I185" s="287" t="s">
        <v>1109</v>
      </c>
      <c r="J185" s="287">
        <v>50</v>
      </c>
      <c r="K185" s="335"/>
    </row>
    <row r="186" spans="2:11" s="1" customFormat="1" ht="15" customHeight="1">
      <c r="B186" s="312"/>
      <c r="C186" s="287" t="s">
        <v>1186</v>
      </c>
      <c r="D186" s="287"/>
      <c r="E186" s="287"/>
      <c r="F186" s="310" t="s">
        <v>1113</v>
      </c>
      <c r="G186" s="287"/>
      <c r="H186" s="287" t="s">
        <v>1187</v>
      </c>
      <c r="I186" s="287" t="s">
        <v>1188</v>
      </c>
      <c r="J186" s="287"/>
      <c r="K186" s="335"/>
    </row>
    <row r="187" spans="2:11" s="1" customFormat="1" ht="15" customHeight="1">
      <c r="B187" s="312"/>
      <c r="C187" s="287" t="s">
        <v>1189</v>
      </c>
      <c r="D187" s="287"/>
      <c r="E187" s="287"/>
      <c r="F187" s="310" t="s">
        <v>1113</v>
      </c>
      <c r="G187" s="287"/>
      <c r="H187" s="287" t="s">
        <v>1190</v>
      </c>
      <c r="I187" s="287" t="s">
        <v>1188</v>
      </c>
      <c r="J187" s="287"/>
      <c r="K187" s="335"/>
    </row>
    <row r="188" spans="2:11" s="1" customFormat="1" ht="15" customHeight="1">
      <c r="B188" s="312"/>
      <c r="C188" s="287" t="s">
        <v>1191</v>
      </c>
      <c r="D188" s="287"/>
      <c r="E188" s="287"/>
      <c r="F188" s="310" t="s">
        <v>1113</v>
      </c>
      <c r="G188" s="287"/>
      <c r="H188" s="287" t="s">
        <v>1192</v>
      </c>
      <c r="I188" s="287" t="s">
        <v>1188</v>
      </c>
      <c r="J188" s="287"/>
      <c r="K188" s="335"/>
    </row>
    <row r="189" spans="2:11" s="1" customFormat="1" ht="15" customHeight="1">
      <c r="B189" s="312"/>
      <c r="C189" s="348" t="s">
        <v>1193</v>
      </c>
      <c r="D189" s="287"/>
      <c r="E189" s="287"/>
      <c r="F189" s="310" t="s">
        <v>1113</v>
      </c>
      <c r="G189" s="287"/>
      <c r="H189" s="287" t="s">
        <v>1194</v>
      </c>
      <c r="I189" s="287" t="s">
        <v>1195</v>
      </c>
      <c r="J189" s="349" t="s">
        <v>1196</v>
      </c>
      <c r="K189" s="335"/>
    </row>
    <row r="190" spans="2:11" s="1" customFormat="1" ht="15" customHeight="1">
      <c r="B190" s="312"/>
      <c r="C190" s="348" t="s">
        <v>43</v>
      </c>
      <c r="D190" s="287"/>
      <c r="E190" s="287"/>
      <c r="F190" s="310" t="s">
        <v>1107</v>
      </c>
      <c r="G190" s="287"/>
      <c r="H190" s="284" t="s">
        <v>1197</v>
      </c>
      <c r="I190" s="287" t="s">
        <v>1198</v>
      </c>
      <c r="J190" s="287"/>
      <c r="K190" s="335"/>
    </row>
    <row r="191" spans="2:11" s="1" customFormat="1" ht="15" customHeight="1">
      <c r="B191" s="312"/>
      <c r="C191" s="348" t="s">
        <v>1199</v>
      </c>
      <c r="D191" s="287"/>
      <c r="E191" s="287"/>
      <c r="F191" s="310" t="s">
        <v>1107</v>
      </c>
      <c r="G191" s="287"/>
      <c r="H191" s="287" t="s">
        <v>1200</v>
      </c>
      <c r="I191" s="287" t="s">
        <v>1142</v>
      </c>
      <c r="J191" s="287"/>
      <c r="K191" s="335"/>
    </row>
    <row r="192" spans="2:11" s="1" customFormat="1" ht="15" customHeight="1">
      <c r="B192" s="312"/>
      <c r="C192" s="348" t="s">
        <v>1201</v>
      </c>
      <c r="D192" s="287"/>
      <c r="E192" s="287"/>
      <c r="F192" s="310" t="s">
        <v>1107</v>
      </c>
      <c r="G192" s="287"/>
      <c r="H192" s="287" t="s">
        <v>1202</v>
      </c>
      <c r="I192" s="287" t="s">
        <v>1142</v>
      </c>
      <c r="J192" s="287"/>
      <c r="K192" s="335"/>
    </row>
    <row r="193" spans="2:11" s="1" customFormat="1" ht="15" customHeight="1">
      <c r="B193" s="312"/>
      <c r="C193" s="348" t="s">
        <v>1203</v>
      </c>
      <c r="D193" s="287"/>
      <c r="E193" s="287"/>
      <c r="F193" s="310" t="s">
        <v>1113</v>
      </c>
      <c r="G193" s="287"/>
      <c r="H193" s="287" t="s">
        <v>1204</v>
      </c>
      <c r="I193" s="287" t="s">
        <v>1142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1205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1206</v>
      </c>
      <c r="D200" s="351"/>
      <c r="E200" s="351"/>
      <c r="F200" s="351" t="s">
        <v>1207</v>
      </c>
      <c r="G200" s="352"/>
      <c r="H200" s="351" t="s">
        <v>1208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1198</v>
      </c>
      <c r="D202" s="287"/>
      <c r="E202" s="287"/>
      <c r="F202" s="310" t="s">
        <v>44</v>
      </c>
      <c r="G202" s="287"/>
      <c r="H202" s="287" t="s">
        <v>1209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45</v>
      </c>
      <c r="G203" s="287"/>
      <c r="H203" s="287" t="s">
        <v>1210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48</v>
      </c>
      <c r="G204" s="287"/>
      <c r="H204" s="287" t="s">
        <v>1211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46</v>
      </c>
      <c r="G205" s="287"/>
      <c r="H205" s="287" t="s">
        <v>1212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47</v>
      </c>
      <c r="G206" s="287"/>
      <c r="H206" s="287" t="s">
        <v>1213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1154</v>
      </c>
      <c r="D208" s="287"/>
      <c r="E208" s="287"/>
      <c r="F208" s="310" t="s">
        <v>80</v>
      </c>
      <c r="G208" s="287"/>
      <c r="H208" s="287" t="s">
        <v>1214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1049</v>
      </c>
      <c r="G209" s="287"/>
      <c r="H209" s="287" t="s">
        <v>1050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1047</v>
      </c>
      <c r="G210" s="287"/>
      <c r="H210" s="287" t="s">
        <v>1215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1051</v>
      </c>
      <c r="G211" s="348"/>
      <c r="H211" s="339" t="s">
        <v>1052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1053</v>
      </c>
      <c r="G212" s="348"/>
      <c r="H212" s="339" t="s">
        <v>1216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1178</v>
      </c>
      <c r="D214" s="287"/>
      <c r="E214" s="287"/>
      <c r="F214" s="310">
        <v>1</v>
      </c>
      <c r="G214" s="348"/>
      <c r="H214" s="339" t="s">
        <v>1217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1218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1219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1220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HANOUS-06\HonzaK</dc:creator>
  <cp:keywords/>
  <dc:description/>
  <cp:lastModifiedBy>HANOUS-06\HonzaK</cp:lastModifiedBy>
  <dcterms:created xsi:type="dcterms:W3CDTF">2023-05-11T06:02:04Z</dcterms:created>
  <dcterms:modified xsi:type="dcterms:W3CDTF">2023-05-11T06:02:11Z</dcterms:modified>
  <cp:category/>
  <cp:version/>
  <cp:contentType/>
  <cp:contentStatus/>
</cp:coreProperties>
</file>