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3\Dlouhý\"/>
    </mc:Choice>
  </mc:AlternateContent>
  <bookViews>
    <workbookView xWindow="0" yWindow="0" windowWidth="0" windowHeight="0"/>
  </bookViews>
  <sheets>
    <sheet name="Rekapitulace stavby" sheetId="1" r:id="rId1"/>
    <sheet name="SO 00 - Vedlejší rozpočto..." sheetId="2" r:id="rId2"/>
    <sheet name="SO 01 - Výsadba biocentra..." sheetId="3" r:id="rId3"/>
    <sheet name="SO 02.1 - Povýsadbová péč..." sheetId="4" r:id="rId4"/>
    <sheet name="SO 02.2 - Povýsadbová péč..." sheetId="5" r:id="rId5"/>
    <sheet name="SO 02.3 - Povýsadbová péč..." sheetId="6" r:id="rId6"/>
    <sheet name="Pokyny pro vyplnění" sheetId="7" r:id="rId7"/>
  </sheets>
  <definedNames>
    <definedName name="_xlnm.Print_Area" localSheetId="0">'Rekapitulace stavby'!$D$4:$AO$36,'Rekapitulace stavby'!$C$42:$AQ$60</definedName>
    <definedName name="_xlnm.Print_Titles" localSheetId="0">'Rekapitulace stavby'!$52:$52</definedName>
    <definedName name="_xlnm._FilterDatabase" localSheetId="1" hidden="1">'SO 00 - Vedlejší rozpočto...'!$C$79:$K$87</definedName>
    <definedName name="_xlnm.Print_Area" localSheetId="1">'SO 00 - Vedlejší rozpočto...'!$C$4:$J$39,'SO 00 - Vedlejší rozpočto...'!$C$45:$J$61,'SO 00 - Vedlejší rozpočto...'!$C$67:$K$87</definedName>
    <definedName name="_xlnm.Print_Titles" localSheetId="1">'SO 00 - Vedlejší rozpočto...'!$79:$79</definedName>
    <definedName name="_xlnm._FilterDatabase" localSheetId="2" hidden="1">'SO 01 - Výsadba biocentra...'!$C$82:$K$182</definedName>
    <definedName name="_xlnm.Print_Area" localSheetId="2">'SO 01 - Výsadba biocentra...'!$C$4:$J$39,'SO 01 - Výsadba biocentra...'!$C$45:$J$64,'SO 01 - Výsadba biocentra...'!$C$70:$K$182</definedName>
    <definedName name="_xlnm.Print_Titles" localSheetId="2">'SO 01 - Výsadba biocentra...'!$82:$82</definedName>
    <definedName name="_xlnm._FilterDatabase" localSheetId="3" hidden="1">'SO 02.1 - Povýsadbová péč...'!$C$81:$K$148</definedName>
    <definedName name="_xlnm.Print_Area" localSheetId="3">'SO 02.1 - Povýsadbová péč...'!$C$4:$J$39,'SO 02.1 - Povýsadbová péč...'!$C$45:$J$63,'SO 02.1 - Povýsadbová péč...'!$C$69:$K$148</definedName>
    <definedName name="_xlnm.Print_Titles" localSheetId="3">'SO 02.1 - Povýsadbová péč...'!$81:$81</definedName>
    <definedName name="_xlnm._FilterDatabase" localSheetId="4" hidden="1">'SO 02.2 - Povýsadbová péč...'!$C$81:$K$148</definedName>
    <definedName name="_xlnm.Print_Area" localSheetId="4">'SO 02.2 - Povýsadbová péč...'!$C$4:$J$39,'SO 02.2 - Povýsadbová péč...'!$C$45:$J$63,'SO 02.2 - Povýsadbová péč...'!$C$69:$K$148</definedName>
    <definedName name="_xlnm.Print_Titles" localSheetId="4">'SO 02.2 - Povýsadbová péč...'!$81:$81</definedName>
    <definedName name="_xlnm._FilterDatabase" localSheetId="5" hidden="1">'SO 02.3 - Povýsadbová péč...'!$C$81:$K$148</definedName>
    <definedName name="_xlnm.Print_Area" localSheetId="5">'SO 02.3 - Povýsadbová péč...'!$C$4:$J$39,'SO 02.3 - Povýsadbová péč...'!$C$45:$J$63,'SO 02.3 - Povýsadbová péč...'!$C$69:$K$148</definedName>
    <definedName name="_xlnm.Print_Titles" localSheetId="5">'SO 02.3 - Povýsadbová péč...'!$81:$81</definedName>
    <definedName name="_xlnm.Print_Area" localSheetId="6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6" l="1" r="J37"/>
  <c r="J36"/>
  <c i="1" r="AY59"/>
  <c i="6" r="J35"/>
  <c i="1" r="AX59"/>
  <c i="6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1"/>
  <c r="BH121"/>
  <c r="BG121"/>
  <c r="BF121"/>
  <c r="T121"/>
  <c r="R121"/>
  <c r="P121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76"/>
  <c r="E7"/>
  <c r="E48"/>
  <c i="5" r="J37"/>
  <c r="J36"/>
  <c i="1" r="AY58"/>
  <c i="5" r="J35"/>
  <c i="1" r="AX58"/>
  <c i="5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1"/>
  <c r="BH121"/>
  <c r="BG121"/>
  <c r="BF121"/>
  <c r="T121"/>
  <c r="R121"/>
  <c r="P121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79"/>
  <c r="J23"/>
  <c r="J18"/>
  <c r="E18"/>
  <c r="F79"/>
  <c r="J17"/>
  <c r="J12"/>
  <c r="J52"/>
  <c r="E7"/>
  <c r="E72"/>
  <c i="4" r="J37"/>
  <c r="J36"/>
  <c i="1" r="AY57"/>
  <c i="4" r="J35"/>
  <c i="1" r="AX57"/>
  <c i="4" r="BI147"/>
  <c r="BH147"/>
  <c r="BG147"/>
  <c r="BF147"/>
  <c r="T147"/>
  <c r="T146"/>
  <c r="R147"/>
  <c r="R146"/>
  <c r="P147"/>
  <c r="P146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1"/>
  <c r="BH131"/>
  <c r="BG131"/>
  <c r="BF131"/>
  <c r="T131"/>
  <c r="R131"/>
  <c r="P131"/>
  <c r="BI129"/>
  <c r="BH129"/>
  <c r="BG129"/>
  <c r="BF129"/>
  <c r="T129"/>
  <c r="R129"/>
  <c r="P129"/>
  <c r="BI121"/>
  <c r="BH121"/>
  <c r="BG121"/>
  <c r="BF121"/>
  <c r="T121"/>
  <c r="R121"/>
  <c r="P121"/>
  <c r="BI116"/>
  <c r="BH116"/>
  <c r="BG116"/>
  <c r="BF116"/>
  <c r="T116"/>
  <c r="R116"/>
  <c r="P116"/>
  <c r="BI115"/>
  <c r="BH115"/>
  <c r="BG115"/>
  <c r="BF115"/>
  <c r="T115"/>
  <c r="R115"/>
  <c r="P115"/>
  <c r="BI112"/>
  <c r="BH112"/>
  <c r="BG112"/>
  <c r="BF112"/>
  <c r="T112"/>
  <c r="R112"/>
  <c r="P112"/>
  <c r="BI111"/>
  <c r="BH111"/>
  <c r="BG111"/>
  <c r="BF111"/>
  <c r="T111"/>
  <c r="R111"/>
  <c r="P111"/>
  <c r="BI108"/>
  <c r="BH108"/>
  <c r="BG108"/>
  <c r="BF108"/>
  <c r="T108"/>
  <c r="R108"/>
  <c r="P108"/>
  <c r="BI107"/>
  <c r="BH107"/>
  <c r="BG107"/>
  <c r="BF107"/>
  <c r="T107"/>
  <c r="R107"/>
  <c r="P107"/>
  <c r="BI104"/>
  <c r="BH104"/>
  <c r="BG104"/>
  <c r="BF104"/>
  <c r="T104"/>
  <c r="R104"/>
  <c r="P104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BI85"/>
  <c r="BH85"/>
  <c r="BG85"/>
  <c r="BF85"/>
  <c r="T85"/>
  <c r="R85"/>
  <c r="P85"/>
  <c r="J78"/>
  <c r="F78"/>
  <c r="F76"/>
  <c r="E74"/>
  <c r="J54"/>
  <c r="F54"/>
  <c r="F52"/>
  <c r="E50"/>
  <c r="J24"/>
  <c r="E24"/>
  <c r="J55"/>
  <c r="J23"/>
  <c r="J18"/>
  <c r="E18"/>
  <c r="F79"/>
  <c r="J17"/>
  <c r="J12"/>
  <c r="J52"/>
  <c r="E7"/>
  <c r="E72"/>
  <c i="3" r="J37"/>
  <c r="J36"/>
  <c i="1" r="AY56"/>
  <c i="3" r="J35"/>
  <c i="1" r="AX56"/>
  <c i="3" r="BI181"/>
  <c r="BH181"/>
  <c r="BG181"/>
  <c r="BF181"/>
  <c r="T181"/>
  <c r="T180"/>
  <c r="R181"/>
  <c r="R180"/>
  <c r="P181"/>
  <c r="P180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R172"/>
  <c r="P172"/>
  <c r="BI170"/>
  <c r="BH170"/>
  <c r="BG170"/>
  <c r="BF170"/>
  <c r="T170"/>
  <c r="R170"/>
  <c r="P170"/>
  <c r="BI167"/>
  <c r="BH167"/>
  <c r="BG167"/>
  <c r="BF167"/>
  <c r="T167"/>
  <c r="R167"/>
  <c r="P167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7"/>
  <c r="BH117"/>
  <c r="BG117"/>
  <c r="BF117"/>
  <c r="T117"/>
  <c r="R117"/>
  <c r="P117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3"/>
  <c r="BH93"/>
  <c r="BG93"/>
  <c r="BF93"/>
  <c r="T93"/>
  <c r="R93"/>
  <c r="P93"/>
  <c r="BI91"/>
  <c r="BH91"/>
  <c r="BG91"/>
  <c r="BF91"/>
  <c r="T91"/>
  <c r="R91"/>
  <c r="P91"/>
  <c r="BI90"/>
  <c r="BH90"/>
  <c r="BG90"/>
  <c r="BF90"/>
  <c r="T90"/>
  <c r="R90"/>
  <c r="P90"/>
  <c r="BI89"/>
  <c r="BH89"/>
  <c r="BG89"/>
  <c r="BF89"/>
  <c r="T89"/>
  <c r="R89"/>
  <c r="P89"/>
  <c r="BI88"/>
  <c r="BH88"/>
  <c r="BG88"/>
  <c r="BF88"/>
  <c r="T88"/>
  <c r="R88"/>
  <c r="P88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48"/>
  <c i="2" r="J37"/>
  <c r="J36"/>
  <c i="1" r="AY55"/>
  <c i="2" r="J35"/>
  <c i="1" r="AX55"/>
  <c i="2" r="BI86"/>
  <c r="BH86"/>
  <c r="BG86"/>
  <c r="BF86"/>
  <c r="T86"/>
  <c r="R86"/>
  <c r="P86"/>
  <c r="BI84"/>
  <c r="BH84"/>
  <c r="BG84"/>
  <c r="BF84"/>
  <c r="T84"/>
  <c r="R84"/>
  <c r="P84"/>
  <c r="BI82"/>
  <c r="BH82"/>
  <c r="BG82"/>
  <c r="BF82"/>
  <c r="T82"/>
  <c r="R82"/>
  <c r="P82"/>
  <c r="J76"/>
  <c r="F76"/>
  <c r="F74"/>
  <c r="E72"/>
  <c r="J54"/>
  <c r="F54"/>
  <c r="F52"/>
  <c r="E50"/>
  <c r="J24"/>
  <c r="E24"/>
  <c r="J55"/>
  <c r="J23"/>
  <c r="J18"/>
  <c r="E18"/>
  <c r="F77"/>
  <c r="J17"/>
  <c r="J12"/>
  <c r="J74"/>
  <c r="E7"/>
  <c r="E70"/>
  <c i="1" r="L50"/>
  <c r="AM50"/>
  <c r="AM49"/>
  <c r="L49"/>
  <c r="AM47"/>
  <c r="L47"/>
  <c r="L45"/>
  <c r="L44"/>
  <c i="2" r="BK82"/>
  <c i="3" r="BK165"/>
  <c r="BK127"/>
  <c r="BK115"/>
  <c i="4" r="BK115"/>
  <c i="5" r="J115"/>
  <c i="6" r="J115"/>
  <c i="3" r="BK126"/>
  <c r="BK146"/>
  <c r="J102"/>
  <c i="5" r="BK121"/>
  <c i="6" r="BK91"/>
  <c i="3" r="J114"/>
  <c r="J120"/>
  <c r="BK111"/>
  <c i="4" r="BK131"/>
  <c i="3" r="BK172"/>
  <c r="BK89"/>
  <c r="BK170"/>
  <c i="4" r="BK104"/>
  <c r="BK137"/>
  <c r="BK116"/>
  <c i="5" r="BK107"/>
  <c r="J94"/>
  <c i="6" r="BK94"/>
  <c r="J107"/>
  <c i="3" r="BK91"/>
  <c r="BK90"/>
  <c r="J129"/>
  <c r="J130"/>
  <c i="4" r="J131"/>
  <c r="BK139"/>
  <c i="5" r="J139"/>
  <c i="6" r="BK139"/>
  <c r="J85"/>
  <c i="3" r="J175"/>
  <c r="BK86"/>
  <c r="J172"/>
  <c i="4" r="J91"/>
  <c i="5" r="BK94"/>
  <c r="J147"/>
  <c i="6" r="BK88"/>
  <c i="3" r="J105"/>
  <c r="J118"/>
  <c r="BK177"/>
  <c i="4" r="J141"/>
  <c r="J100"/>
  <c i="6" r="BK141"/>
  <c r="BK108"/>
  <c i="3" r="J86"/>
  <c r="J148"/>
  <c r="J97"/>
  <c r="J165"/>
  <c i="4" r="BK100"/>
  <c r="J107"/>
  <c i="5" r="J116"/>
  <c i="6" r="BK116"/>
  <c i="3" r="BK132"/>
  <c r="BK137"/>
  <c i="6" r="BK115"/>
  <c i="3" r="J145"/>
  <c r="BK152"/>
  <c r="BK108"/>
  <c r="J127"/>
  <c i="4" r="J112"/>
  <c r="BK85"/>
  <c i="5" r="J108"/>
  <c r="BK139"/>
  <c i="6" r="J116"/>
  <c r="BK121"/>
  <c i="3" r="BK140"/>
  <c r="J142"/>
  <c r="BK114"/>
  <c r="J108"/>
  <c i="4" r="J88"/>
  <c i="5" r="BK147"/>
  <c r="J91"/>
  <c i="6" r="J131"/>
  <c i="2" r="J84"/>
  <c i="3" r="BK123"/>
  <c r="BK136"/>
  <c r="BK95"/>
  <c i="4" r="J121"/>
  <c r="BK141"/>
  <c i="5" r="BK112"/>
  <c i="6" r="BK111"/>
  <c r="J147"/>
  <c i="3" r="BK160"/>
  <c r="BK130"/>
  <c r="BK141"/>
  <c r="J146"/>
  <c i="4" r="J139"/>
  <c i="5" r="J112"/>
  <c i="6" r="J97"/>
  <c i="2" r="BK84"/>
  <c i="3" r="BK99"/>
  <c r="J128"/>
  <c i="4" r="J143"/>
  <c r="J111"/>
  <c i="6" r="J121"/>
  <c r="BK97"/>
  <c i="3" r="J137"/>
  <c r="J143"/>
  <c r="BK93"/>
  <c i="2" r="J86"/>
  <c i="3" r="J111"/>
  <c r="J90"/>
  <c i="4" r="J94"/>
  <c i="5" r="BK111"/>
  <c i="3" r="J170"/>
  <c r="BK129"/>
  <c r="J174"/>
  <c r="J136"/>
  <c i="4" r="BK112"/>
  <c r="J147"/>
  <c i="5" r="BK141"/>
  <c i="2" r="J82"/>
  <c i="3" r="BK121"/>
  <c r="J88"/>
  <c r="J119"/>
  <c r="BK105"/>
  <c i="5" r="J107"/>
  <c r="J103"/>
  <c r="J111"/>
  <c i="6" r="J129"/>
  <c i="1" r="AS54"/>
  <c i="4" r="BK121"/>
  <c i="5" r="BK91"/>
  <c i="6" r="BK107"/>
  <c r="J91"/>
  <c i="3" r="BK119"/>
  <c r="J115"/>
  <c r="BK145"/>
  <c r="J91"/>
  <c i="4" r="BK91"/>
  <c i="5" r="BK116"/>
  <c r="BK108"/>
  <c i="6" r="BK112"/>
  <c i="3" r="BK174"/>
  <c r="BK175"/>
  <c r="J135"/>
  <c i="5" r="BK85"/>
  <c i="6" r="BK103"/>
  <c i="3" r="J140"/>
  <c r="J160"/>
  <c r="J116"/>
  <c r="J162"/>
  <c i="4" r="J85"/>
  <c i="5" r="J100"/>
  <c i="6" r="J103"/>
  <c i="3" r="BK167"/>
  <c r="J121"/>
  <c r="BK102"/>
  <c i="6" r="J108"/>
  <c i="3" r="BK88"/>
  <c r="BK131"/>
  <c i="4" r="BK147"/>
  <c r="J103"/>
  <c i="5" r="BK88"/>
  <c r="BK104"/>
  <c r="J129"/>
  <c i="6" r="BK147"/>
  <c r="BK104"/>
  <c i="3" r="BK181"/>
  <c r="BK120"/>
  <c r="BK150"/>
  <c r="BK142"/>
  <c i="4" r="BK107"/>
  <c r="BK103"/>
  <c i="5" r="BK103"/>
  <c r="BK115"/>
  <c i="6" r="J104"/>
  <c r="BK85"/>
  <c i="3" r="J141"/>
  <c r="BK116"/>
  <c r="J167"/>
  <c r="J131"/>
  <c i="4" r="J137"/>
  <c r="J104"/>
  <c i="5" r="J131"/>
  <c i="6" r="BK137"/>
  <c r="BK129"/>
  <c i="3" r="BK128"/>
  <c r="BK143"/>
  <c r="J117"/>
  <c i="4" r="BK143"/>
  <c i="5" r="J104"/>
  <c i="6" r="J143"/>
  <c r="BK131"/>
  <c i="3" r="BK162"/>
  <c r="J122"/>
  <c r="BK117"/>
  <c i="5" r="J143"/>
  <c i="3" r="J177"/>
  <c r="BK148"/>
  <c i="4" r="BK97"/>
  <c r="J115"/>
  <c r="J108"/>
  <c r="J129"/>
  <c r="BK111"/>
  <c r="BK88"/>
  <c r="BK129"/>
  <c i="5" r="BK131"/>
  <c r="BK97"/>
  <c r="J137"/>
  <c r="BK129"/>
  <c r="J97"/>
  <c r="J121"/>
  <c i="6" r="BK143"/>
  <c r="J112"/>
  <c r="J137"/>
  <c r="BK100"/>
  <c r="J141"/>
  <c r="J100"/>
  <c i="2" r="BK86"/>
  <c i="3" r="BK135"/>
  <c r="BK122"/>
  <c r="BK97"/>
  <c r="J152"/>
  <c r="J132"/>
  <c i="4" r="BK108"/>
  <c i="5" r="BK137"/>
  <c r="BK143"/>
  <c r="J88"/>
  <c r="BK100"/>
  <c i="6" r="J94"/>
  <c i="3" r="BK118"/>
  <c r="J150"/>
  <c r="J181"/>
  <c r="J93"/>
  <c r="J89"/>
  <c i="4" r="BK94"/>
  <c i="5" r="J141"/>
  <c i="6" r="J139"/>
  <c r="J111"/>
  <c i="3" r="J95"/>
  <c r="J126"/>
  <c r="J99"/>
  <c r="J123"/>
  <c i="4" r="J116"/>
  <c r="J97"/>
  <c i="5" r="J85"/>
  <c i="6" r="J88"/>
  <c i="3" l="1" r="BK166"/>
  <c r="J166"/>
  <c r="J62"/>
  <c i="4" r="BK84"/>
  <c r="J84"/>
  <c r="J61"/>
  <c i="2" r="P81"/>
  <c r="P80"/>
  <c i="1" r="AU55"/>
  <c i="3" r="P85"/>
  <c r="R166"/>
  <c i="4" r="R84"/>
  <c r="R83"/>
  <c r="R82"/>
  <c i="2" r="T81"/>
  <c r="T80"/>
  <c i="3" r="T85"/>
  <c i="4" r="T84"/>
  <c r="T83"/>
  <c r="T82"/>
  <c i="5" r="R84"/>
  <c r="R83"/>
  <c r="R82"/>
  <c i="2" r="BK81"/>
  <c r="J81"/>
  <c r="J60"/>
  <c i="3" r="R85"/>
  <c r="R84"/>
  <c r="R83"/>
  <c i="5" r="T84"/>
  <c r="T83"/>
  <c r="T82"/>
  <c i="2" r="R81"/>
  <c r="R80"/>
  <c i="3" r="BK85"/>
  <c r="J85"/>
  <c r="J61"/>
  <c r="P166"/>
  <c i="5" r="P84"/>
  <c r="P83"/>
  <c r="P82"/>
  <c i="1" r="AU58"/>
  <c i="6" r="BK84"/>
  <c r="J84"/>
  <c r="J61"/>
  <c r="T84"/>
  <c r="T83"/>
  <c r="T82"/>
  <c i="3" r="T166"/>
  <c i="4" r="P84"/>
  <c r="P83"/>
  <c r="P82"/>
  <c i="1" r="AU57"/>
  <c i="5" r="BK84"/>
  <c r="J84"/>
  <c r="J61"/>
  <c i="6" r="P84"/>
  <c r="P83"/>
  <c r="P82"/>
  <c i="1" r="AU59"/>
  <c i="6" r="R84"/>
  <c r="R83"/>
  <c r="R82"/>
  <c i="5" r="BK146"/>
  <c r="J146"/>
  <c r="J62"/>
  <c i="3" r="BK180"/>
  <c r="J180"/>
  <c r="J63"/>
  <c i="4" r="BK146"/>
  <c r="J146"/>
  <c r="J62"/>
  <c i="6" r="BK146"/>
  <c r="J146"/>
  <c r="J62"/>
  <c r="BE88"/>
  <c r="BE103"/>
  <c r="BE112"/>
  <c r="BE139"/>
  <c r="J52"/>
  <c r="E72"/>
  <c r="BE104"/>
  <c r="BE111"/>
  <c r="BE121"/>
  <c r="BE137"/>
  <c r="BE143"/>
  <c i="5" r="BK83"/>
  <c r="J83"/>
  <c r="J60"/>
  <c i="6" r="J55"/>
  <c r="BE94"/>
  <c r="BE108"/>
  <c r="BE129"/>
  <c r="F55"/>
  <c r="BE91"/>
  <c r="BE107"/>
  <c r="BE115"/>
  <c r="BE141"/>
  <c r="BE85"/>
  <c r="BE97"/>
  <c r="BE100"/>
  <c r="BE116"/>
  <c r="BE131"/>
  <c r="BE147"/>
  <c i="5" r="F55"/>
  <c r="BE85"/>
  <c r="BE97"/>
  <c r="BE108"/>
  <c r="BE115"/>
  <c r="BE121"/>
  <c r="BE131"/>
  <c r="E48"/>
  <c r="J76"/>
  <c r="BE91"/>
  <c r="BE100"/>
  <c r="BE107"/>
  <c r="BE112"/>
  <c r="BE129"/>
  <c r="J55"/>
  <c r="BE116"/>
  <c r="BE141"/>
  <c r="BE143"/>
  <c i="4" r="BK83"/>
  <c r="J83"/>
  <c r="J60"/>
  <c i="5" r="BE88"/>
  <c r="BE94"/>
  <c r="BE103"/>
  <c r="BE139"/>
  <c r="BE104"/>
  <c r="BE111"/>
  <c r="BE137"/>
  <c r="BE147"/>
  <c i="4" r="F55"/>
  <c r="J76"/>
  <c r="J79"/>
  <c r="BE85"/>
  <c r="BE94"/>
  <c r="BE107"/>
  <c i="3" r="BK84"/>
  <c r="BK83"/>
  <c r="J83"/>
  <c i="4" r="E48"/>
  <c r="BE104"/>
  <c r="BE112"/>
  <c r="BE139"/>
  <c r="BE141"/>
  <c r="BE147"/>
  <c r="BE88"/>
  <c r="BE111"/>
  <c r="BE115"/>
  <c r="BE121"/>
  <c r="BE129"/>
  <c r="BE131"/>
  <c r="BE97"/>
  <c r="BE103"/>
  <c r="BE108"/>
  <c r="BE143"/>
  <c r="BE91"/>
  <c r="BE100"/>
  <c r="BE116"/>
  <c r="BE137"/>
  <c i="3" r="J52"/>
  <c r="J55"/>
  <c r="BE88"/>
  <c r="BE97"/>
  <c r="BE99"/>
  <c r="BE116"/>
  <c r="BE141"/>
  <c r="BE105"/>
  <c r="BE111"/>
  <c r="BE118"/>
  <c r="BE129"/>
  <c r="BE131"/>
  <c r="BE132"/>
  <c r="BE135"/>
  <c r="BE143"/>
  <c r="BE148"/>
  <c r="BE174"/>
  <c r="BE86"/>
  <c r="BE108"/>
  <c r="BE115"/>
  <c r="BE121"/>
  <c r="BE123"/>
  <c r="BE126"/>
  <c r="BE128"/>
  <c r="BE140"/>
  <c r="BE145"/>
  <c r="BE150"/>
  <c r="BE172"/>
  <c r="BE177"/>
  <c r="E73"/>
  <c r="BE89"/>
  <c r="BE90"/>
  <c r="BE91"/>
  <c r="BE95"/>
  <c r="BE114"/>
  <c r="BE117"/>
  <c r="BE119"/>
  <c r="BE130"/>
  <c r="BE142"/>
  <c r="BE160"/>
  <c r="BE167"/>
  <c r="BE175"/>
  <c r="BE181"/>
  <c r="F55"/>
  <c r="BE102"/>
  <c r="BE120"/>
  <c r="BE122"/>
  <c r="BE136"/>
  <c r="BE146"/>
  <c r="BE152"/>
  <c r="BE162"/>
  <c r="BE170"/>
  <c r="BE93"/>
  <c r="BE127"/>
  <c r="BE137"/>
  <c r="BE165"/>
  <c i="2" r="E48"/>
  <c r="J52"/>
  <c r="J77"/>
  <c r="BE82"/>
  <c r="BE86"/>
  <c r="BE84"/>
  <c r="F55"/>
  <c i="4" r="F35"/>
  <c i="1" r="BB57"/>
  <c i="5" r="F37"/>
  <c i="1" r="BD58"/>
  <c i="2" r="F37"/>
  <c i="1" r="BD55"/>
  <c i="4" r="J34"/>
  <c i="1" r="AW57"/>
  <c i="3" r="J30"/>
  <c i="5" r="F34"/>
  <c i="1" r="BA58"/>
  <c i="2" r="F35"/>
  <c i="1" r="BB55"/>
  <c i="5" r="F35"/>
  <c i="1" r="BB58"/>
  <c i="6" r="F37"/>
  <c i="1" r="BD59"/>
  <c i="6" r="J34"/>
  <c i="1" r="AW59"/>
  <c i="4" r="F36"/>
  <c i="1" r="BC57"/>
  <c i="6" r="F34"/>
  <c i="1" r="BA59"/>
  <c i="3" r="F35"/>
  <c i="1" r="BB56"/>
  <c i="6" r="F36"/>
  <c i="1" r="BC59"/>
  <c i="5" r="J34"/>
  <c i="1" r="AW58"/>
  <c i="2" r="F34"/>
  <c i="1" r="BA55"/>
  <c i="2" r="F36"/>
  <c i="1" r="BC55"/>
  <c i="3" r="F36"/>
  <c i="1" r="BC56"/>
  <c i="4" r="F34"/>
  <c i="1" r="BA57"/>
  <c i="3" r="F34"/>
  <c i="1" r="BA56"/>
  <c i="5" r="F36"/>
  <c i="1" r="BC58"/>
  <c i="2" r="J34"/>
  <c i="1" r="AW55"/>
  <c i="3" r="J34"/>
  <c i="1" r="AW56"/>
  <c i="3" r="F37"/>
  <c i="1" r="BD56"/>
  <c i="4" r="F37"/>
  <c i="1" r="BD57"/>
  <c i="6" r="F35"/>
  <c i="1" r="BB59"/>
  <c i="3" l="1" r="P84"/>
  <c r="P83"/>
  <c i="1" r="AU56"/>
  <c i="3" r="T84"/>
  <c r="T83"/>
  <c i="6" r="BK83"/>
  <c r="BK82"/>
  <c r="J82"/>
  <c r="J59"/>
  <c i="2" r="BK80"/>
  <c r="J80"/>
  <c r="J59"/>
  <c i="5" r="BK82"/>
  <c r="J82"/>
  <c i="4" r="BK82"/>
  <c r="J82"/>
  <c r="J59"/>
  <c i="1" r="AG56"/>
  <c i="3" r="J59"/>
  <c r="J84"/>
  <c r="J60"/>
  <c i="5" r="J33"/>
  <c i="1" r="AV58"/>
  <c r="AT58"/>
  <c i="5" r="F33"/>
  <c i="1" r="AZ58"/>
  <c i="2" r="F33"/>
  <c i="1" r="AZ55"/>
  <c i="5" r="J30"/>
  <c i="1" r="AG58"/>
  <c i="6" r="F33"/>
  <c i="1" r="AZ59"/>
  <c r="AU54"/>
  <c i="4" r="F33"/>
  <c i="1" r="AZ57"/>
  <c r="BC54"/>
  <c r="AY54"/>
  <c i="3" r="J33"/>
  <c i="1" r="AV56"/>
  <c r="AT56"/>
  <c r="AN56"/>
  <c r="BA54"/>
  <c r="AW54"/>
  <c r="AK30"/>
  <c i="4" r="J33"/>
  <c i="1" r="AV57"/>
  <c r="AT57"/>
  <c r="BB54"/>
  <c r="W31"/>
  <c i="3" r="F33"/>
  <c i="1" r="AZ56"/>
  <c r="BD54"/>
  <c r="W33"/>
  <c i="2" r="J33"/>
  <c i="1" r="AV55"/>
  <c r="AT55"/>
  <c i="6" r="J33"/>
  <c i="1" r="AV59"/>
  <c r="AT59"/>
  <c i="6" l="1" r="J83"/>
  <c r="J60"/>
  <c i="1" r="AN58"/>
  <c i="5" r="J59"/>
  <c r="J39"/>
  <c i="3" r="J39"/>
  <c i="2" r="J30"/>
  <c i="1" r="AG55"/>
  <c i="6" r="J30"/>
  <c i="1" r="AG59"/>
  <c r="AZ54"/>
  <c r="AV54"/>
  <c r="AK29"/>
  <c r="W30"/>
  <c i="4" r="J30"/>
  <c i="1" r="AG57"/>
  <c r="W32"/>
  <c r="AX54"/>
  <c i="6" l="1" r="J39"/>
  <c i="2" r="J39"/>
  <c i="4" r="J39"/>
  <c i="1" r="AN57"/>
  <c r="AN55"/>
  <c r="AN59"/>
  <c r="AG54"/>
  <c r="AK26"/>
  <c r="AK35"/>
  <c r="W29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<sst xmlns="http://schemas.openxmlformats.org/spreadsheetml/2006/main">
  <si>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</si>
  <si>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</si>
  <si>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</si>
  <si>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</si>
  <si>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</si>
  <si>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{a534c547-9613-4463-807c-b95751face65}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</si>
  <si>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</si>
  <si>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</si>
  <si>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</si>
  <si>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</si>
  <si>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</si>
  <si>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</si>
  <si>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</si>
  <si>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</si>
  <si>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2022/056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</si>
  <si>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</si>
  <si>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</si>
  <si>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Realizace PSZ včetně výkonu autorského dozoru v k.ú. Kouty u Poděbrad – LBC Blatnice</t>
  </si>
  <si>
    <t>KSO:</t>
  </si>
  <si>
    <t/>
  </si>
  <si>
    <t>CC-CZ:</t>
  </si>
  <si>
    <t>Místo:</t>
  </si>
  <si>
    <t>Kouty u Poděbrad</t>
  </si>
  <si>
    <t>Datum:</t>
  </si>
  <si>
    <t>20. 7. 2022</t>
  </si>
  <si>
    <t>Zadavatel:</t>
  </si>
  <si>
    <t>IČ:</t>
  </si>
  <si>
    <t xml:space="preserve">01312774 </t>
  </si>
  <si>
    <t>Česká republika – Státní pozemkový úřad</t>
  </si>
  <si>
    <t>DIČ:</t>
  </si>
  <si>
    <t>Uchazeč:</t>
  </si>
  <si>
    <t>Vyplň údaj</t>
  </si>
  <si>
    <t>Projektant:</t>
  </si>
  <si>
    <t xml:space="preserve">48110141 </t>
  </si>
  <si>
    <t>Agroplan spol. s r.o. - ing.Radek Dlouhý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</si>
  <si>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</si>
  <si>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</si>
  <si>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</si>
  <si>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</si>
  <si>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</si>
  <si>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</si>
  <si>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</si>
  <si>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</si>
  <si>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</si>
  <si>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</si>
  <si>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</si>
  <si>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</si>
  <si>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</si>
  <si>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</si>
  <si>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</si>
  <si>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</si>
  <si>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</si>
  <si>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</si>
  <si>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</si>
  <si>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</si>
  <si>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</si>
  <si>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</si>
  <si>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</si>
  <si>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</si>
  <si>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</si>
  <si>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</si>
  <si>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</si>
  <si>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</si>
  <si>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</si>
  <si>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</si>
  <si>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</si>
  <si>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</si>
  <si>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</si>
  <si>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</si>
  <si>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</si>
  <si>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</si>
  <si>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</si>
  <si>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</si>
  <si>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</si>
  <si>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</si>
  <si>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</si>
  <si>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</si>
  <si>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</si>
  <si>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</si>
  <si>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</t>
  </si>
  <si>
    <t>Vedlejší rozpočtové náklady</t>
  </si>
  <si>
    <t>STA</t>
  </si>
  <si>
    <t>1</t>
  </si>
  <si>
    <t>{8fc3ae4b-e039-45f7-b188-eb8ca2e51307}</t>
  </si>
  <si>
    <t>2</t>
  </si>
  <si>
    <t>SO 01</t>
  </si>
  <si>
    <t>Výsadba biocentra LBC Blatnice včetně řešení přístupu</t>
  </si>
  <si>
    <t>{8d341203-c86f-4a9e-98e2-41591208ab24}</t>
  </si>
  <si>
    <t>SO 02.1</t>
  </si>
  <si>
    <t>Povýsadbová péče 1.rok</t>
  </si>
  <si>
    <t>{b94e5de3-99ba-45d2-b60a-3376f0e1b960}</t>
  </si>
  <si>
    <t>SO 02.2</t>
  </si>
  <si>
    <t>Povýsadbová péče 2.rok</t>
  </si>
  <si>
    <t>{d8c45682-3692-4c87-89d9-7fe92adc3694}</t>
  </si>
  <si>
    <t>SO 02.3</t>
  </si>
  <si>
    <t>Povýsadbová péče 3.rok</t>
  </si>
  <si>
    <t>{c50c3c75-9791-4d32-9dd3-80f399917b2d}</t>
  </si>
  <si>
    <t>KRYCÍ LIST SOUPISU PRACÍ</t>
  </si>
  <si>
    <t>Objekt:</t>
  </si>
  <si>
    <t>SO 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</si>
  <si>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</si>
  <si>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</si>
  <si>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</si>
  <si>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</si>
  <si>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</si>
  <si>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</si>
  <si>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</si>
  <si>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</si>
  <si>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</si>
  <si>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</si>
  <si>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</si>
  <si>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</si>
  <si>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</si>
  <si>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</si>
  <si>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</si>
  <si>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</si>
  <si>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</si>
  <si>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</si>
  <si>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</si>
  <si>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</si>
  <si>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</si>
  <si>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K</t>
  </si>
  <si>
    <t>012002000</t>
  </si>
  <si>
    <t xml:space="preserve">Geodetické práce - vytyčení a výsadeb </t>
  </si>
  <si>
    <t>bodů</t>
  </si>
  <si>
    <t>CS ÚRS 2023 01</t>
  </si>
  <si>
    <t>1024</t>
  </si>
  <si>
    <t>803711267</t>
  </si>
  <si>
    <t>Online PSC</t>
  </si>
  <si>
    <t>https://podminky.urs.cz/item/CS_URS_2023_01/012002000</t>
  </si>
  <si>
    <t>030001000</t>
  </si>
  <si>
    <t>Zařízení staveniště</t>
  </si>
  <si>
    <t>kompl</t>
  </si>
  <si>
    <t>1098121605</t>
  </si>
  <si>
    <t>https://podminky.urs.cz/item/CS_URS_2023_01/030001000</t>
  </si>
  <si>
    <t>3</t>
  </si>
  <si>
    <t>034503000</t>
  </si>
  <si>
    <t>Informační tabule na staveništi</t>
  </si>
  <si>
    <t>kus</t>
  </si>
  <si>
    <t>-250582437</t>
  </si>
  <si>
    <t>https://podminky.urs.cz/item/CS_URS_2023_01/034503000</t>
  </si>
  <si>
    <t>SO 01 - Výsadba biocentra LBC Blatnice včetně řešení přístupu</t>
  </si>
  <si>
    <t>HSV - Práce a dodávky HSV</t>
  </si>
  <si>
    <t xml:space="preserve">    1 - Zemní práce</t>
  </si>
  <si>
    <t xml:space="preserve">    3 - Svislé a kompletní konstrukce</t>
  </si>
  <si>
    <t xml:space="preserve">    998 - Přesun hmot</t>
  </si>
  <si>
    <t>HSV</t>
  </si>
  <si>
    <t>Práce a dodávky HSV</t>
  </si>
  <si>
    <t>Zemní práce</t>
  </si>
  <si>
    <t>181451121</t>
  </si>
  <si>
    <t>Založení trávníku na půdě předem připravené plochy přes 1000 m2 výsevem včetně utažení lučního v rovině nebo na svahu do 1:5</t>
  </si>
  <si>
    <t>m2</t>
  </si>
  <si>
    <t>4</t>
  </si>
  <si>
    <t>628831014</t>
  </si>
  <si>
    <t>https://podminky.urs.cz/item/CS_URS_2023_01/181451121</t>
  </si>
  <si>
    <t>M</t>
  </si>
  <si>
    <t>005R.pol.01</t>
  </si>
  <si>
    <t>VV-17 Směs do sadových mezipásů - výsevek 25 g/m2</t>
  </si>
  <si>
    <t>kg</t>
  </si>
  <si>
    <t>8</t>
  </si>
  <si>
    <t>9353952</t>
  </si>
  <si>
    <t>005R.pol.02</t>
  </si>
  <si>
    <t>květnatá louka - výsevek 2 g/m2</t>
  </si>
  <si>
    <t>-335923209</t>
  </si>
  <si>
    <t>005R.pol.03</t>
  </si>
  <si>
    <t xml:space="preserve">Pangejt – jetelotravní komunikační směs - výsevek 10 g/m2_x000d_
</t>
  </si>
  <si>
    <t>-1066050325</t>
  </si>
  <si>
    <t>183403151</t>
  </si>
  <si>
    <t>Obdělání půdy smykováním v rovině nebo na svahu do 1:5</t>
  </si>
  <si>
    <t>1803578339</t>
  </si>
  <si>
    <t>https://podminky.urs.cz/item/CS_URS_2023_01/183403151</t>
  </si>
  <si>
    <t>6</t>
  </si>
  <si>
    <t>183403152</t>
  </si>
  <si>
    <t>Obdělání půdy vláčením v rovině nebo na svahu do 1:5</t>
  </si>
  <si>
    <t>-817001991</t>
  </si>
  <si>
    <t>https://podminky.urs.cz/item/CS_URS_2023_01/183403152</t>
  </si>
  <si>
    <t>7</t>
  </si>
  <si>
    <t>183403161</t>
  </si>
  <si>
    <t>Obdělání půdy válením v rovině nebo na svahu do 1:5</t>
  </si>
  <si>
    <t>820839021</t>
  </si>
  <si>
    <t>https://podminky.urs.cz/item/CS_URS_2023_01/183403161</t>
  </si>
  <si>
    <t>183551113</t>
  </si>
  <si>
    <t>Úprava zemědělské půdy - orba první hl. do 0,30 m, na ploše jednotlivě do 5 ha, o sklonu do 5°</t>
  </si>
  <si>
    <t>ha</t>
  </si>
  <si>
    <t>-1906587146</t>
  </si>
  <si>
    <t>https://podminky.urs.cz/item/CS_URS_2023_01/183551113</t>
  </si>
  <si>
    <t>9</t>
  </si>
  <si>
    <t>183101113</t>
  </si>
  <si>
    <t>Hloubení jamek pro vysazování rostlin v zemině skupiny 1 až 4 bez výměny půdy v rovině nebo na svahu do 1:5, objemu přes 0,02 do 0,05 m3</t>
  </si>
  <si>
    <t>-807058124</t>
  </si>
  <si>
    <t>https://podminky.urs.cz/item/CS_URS_2023_01/183101113</t>
  </si>
  <si>
    <t>VV</t>
  </si>
  <si>
    <t>"keře"2826,00</t>
  </si>
  <si>
    <t>10</t>
  </si>
  <si>
    <t>183101114</t>
  </si>
  <si>
    <t>Hloubení jamek pro vysazování rostlin v zemině skupiny 1 až 4 bez výměny půdy v rovině nebo na svahu do 1:5, objemu přes 0,05 do 0,125 m3</t>
  </si>
  <si>
    <t>335371261</t>
  </si>
  <si>
    <t>https://podminky.urs.cz/item/CS_URS_2023_01/183101114</t>
  </si>
  <si>
    <t>"odrostky"4282,00</t>
  </si>
  <si>
    <t>11</t>
  </si>
  <si>
    <t>183101115</t>
  </si>
  <si>
    <t>Hloubení jamek pro vysazování rostlin v zemině skupiny 1 až 4 bez výměny půdy v rovině nebo na svahu do 1:5, objemu přes 0,125 do 0,40 m3</t>
  </si>
  <si>
    <t>2030692008</t>
  </si>
  <si>
    <t>https://podminky.urs.cz/item/CS_URS_2023_01/183101115</t>
  </si>
  <si>
    <t>"vysokokmeny "17,00</t>
  </si>
  <si>
    <t>12</t>
  </si>
  <si>
    <t>-249156016</t>
  </si>
  <si>
    <t>"vysokokmeny ovocných stromů"19,00</t>
  </si>
  <si>
    <t>13</t>
  </si>
  <si>
    <t>184102211</t>
  </si>
  <si>
    <t>Výsadba keře bez balu do předem vyhloubené jamky se zalitím v rovině nebo na svahu do 1:5 výšky do 1 m v terénu</t>
  </si>
  <si>
    <t>-1166529525</t>
  </si>
  <si>
    <t>https://podminky.urs.cz/item/CS_URS_2023_01/184102211</t>
  </si>
  <si>
    <t>14</t>
  </si>
  <si>
    <t>026R.pol.01-01</t>
  </si>
  <si>
    <t>dřín obecný (Cornus mas) - keř 60/80 cm</t>
  </si>
  <si>
    <t>544392469</t>
  </si>
  <si>
    <t>026R.pol.01-02</t>
  </si>
  <si>
    <t>líska obecná (Corylus avellana) - keř 60/80 cm</t>
  </si>
  <si>
    <t>357689447</t>
  </si>
  <si>
    <t>16</t>
  </si>
  <si>
    <t>026R.pol.01-03</t>
  </si>
  <si>
    <t>brslen evropský (Euonymus europaeus) - keř 60/80 cm</t>
  </si>
  <si>
    <t>-797113243</t>
  </si>
  <si>
    <t>17</t>
  </si>
  <si>
    <t>026R.pol.01-04</t>
  </si>
  <si>
    <t xml:space="preserve">ptačí zob obecný  (Ligustrum vulgare) - keř 60/80 cm</t>
  </si>
  <si>
    <t>-1667119850</t>
  </si>
  <si>
    <t>18</t>
  </si>
  <si>
    <t>026R.pol.01-05</t>
  </si>
  <si>
    <t xml:space="preserve">zimolez pýřitý  (Lonicera xylosteum) - keř 60/80 cm</t>
  </si>
  <si>
    <t>1008344295</t>
  </si>
  <si>
    <t>19</t>
  </si>
  <si>
    <t>026R.pol.01-06</t>
  </si>
  <si>
    <t>řešetlák počistivý (Rhamnus cathartica) - keř 60/80 cm</t>
  </si>
  <si>
    <t>806761760</t>
  </si>
  <si>
    <t>20</t>
  </si>
  <si>
    <t>026R.pol.01-07</t>
  </si>
  <si>
    <t>rybíz černý (Ribes nigrum) - keř 60/80 cm</t>
  </si>
  <si>
    <t>-1880412424</t>
  </si>
  <si>
    <t>026R.pol.01-08</t>
  </si>
  <si>
    <t>svída krvavá (Swida sanguinea) - keř 60/80 cm</t>
  </si>
  <si>
    <t>2136153119</t>
  </si>
  <si>
    <t>22</t>
  </si>
  <si>
    <t>026R.pol.01-09</t>
  </si>
  <si>
    <t>kalina obecná (Viburnum opulus) - keř 60/80 cm</t>
  </si>
  <si>
    <t>-408886628</t>
  </si>
  <si>
    <t>23</t>
  </si>
  <si>
    <t>184201111</t>
  </si>
  <si>
    <t>Výsadba stromů bez balu do předem vyhloubené jamky se zalitím v rovině nebo na svahu do 1:5, při výšce kmene do 1,8 m</t>
  </si>
  <si>
    <t>1999520861</t>
  </si>
  <si>
    <t>https://podminky.urs.cz/item/CS_URS_2023_01/184201111</t>
  </si>
  <si>
    <t>24</t>
  </si>
  <si>
    <t>026R.pol.02-01</t>
  </si>
  <si>
    <t>javor mléčný (Acer platanoides) - odrostek 121+ cm</t>
  </si>
  <si>
    <t>1289300277</t>
  </si>
  <si>
    <t>25</t>
  </si>
  <si>
    <t>026R.pol.02-02</t>
  </si>
  <si>
    <t>habr obecný (Carpinus betulus) - odrostek 121+ cm</t>
  </si>
  <si>
    <t>2840221</t>
  </si>
  <si>
    <t>26</t>
  </si>
  <si>
    <t>026R.pol.02-03</t>
  </si>
  <si>
    <t>buk lesní (Fagus sylvatica) - odrostek 121+ cm</t>
  </si>
  <si>
    <t>-377477041</t>
  </si>
  <si>
    <t>27</t>
  </si>
  <si>
    <t>026R.pol.02-04</t>
  </si>
  <si>
    <t>dub letní (Quercus robur) - odrostek 121+ cm</t>
  </si>
  <si>
    <t>-1315826503</t>
  </si>
  <si>
    <t>28</t>
  </si>
  <si>
    <t>026R.pol.02-05</t>
  </si>
  <si>
    <t>lípa srdčitá (Tilia cordata) - odrostek 121+ cm</t>
  </si>
  <si>
    <t>63557549</t>
  </si>
  <si>
    <t>29</t>
  </si>
  <si>
    <t>026R.pol.02-06</t>
  </si>
  <si>
    <t>jilm habrolistý (Ulmus minor) - odrostek 121+ cm</t>
  </si>
  <si>
    <t>1613201984</t>
  </si>
  <si>
    <t>30</t>
  </si>
  <si>
    <t>184102116</t>
  </si>
  <si>
    <t>Výsadba dřeviny s balem do předem vyhloubené jamky se zalitím v rovině nebo na svahu do 1:5, při průměru balu přes 600 do 800 mm</t>
  </si>
  <si>
    <t>349489914</t>
  </si>
  <si>
    <t>https://podminky.urs.cz/item/CS_URS_2023_01/184102116</t>
  </si>
  <si>
    <t>31</t>
  </si>
  <si>
    <t>026R.pol.03-01</t>
  </si>
  <si>
    <t>dub letní (Quercus robur) - vysokokmen 10-12 cm</t>
  </si>
  <si>
    <t>1869479513</t>
  </si>
  <si>
    <t>32</t>
  </si>
  <si>
    <t>026R.pol.03-02</t>
  </si>
  <si>
    <t>lípa srdčitá (Tilia cordata) - vysokokmen 10-12 cm</t>
  </si>
  <si>
    <t>-422422820</t>
  </si>
  <si>
    <t>33</t>
  </si>
  <si>
    <t>184201112</t>
  </si>
  <si>
    <t>Výsadba stromů bez balu do předem vyhloubené jamky se zalitím v rovině nebo na svahu do 1:5, při výšce kmene přes 1,8 do 2,5 m</t>
  </si>
  <si>
    <t>-204259950</t>
  </si>
  <si>
    <t>https://podminky.urs.cz/item/CS_URS_2023_01/184201112</t>
  </si>
  <si>
    <t>34</t>
  </si>
  <si>
    <t>026R.pol.04-01</t>
  </si>
  <si>
    <t>jabloň (Malus sp.) - vysokokmen, koruna od 180 cm	</t>
  </si>
  <si>
    <t>1369332284</t>
  </si>
  <si>
    <t>35</t>
  </si>
  <si>
    <t>026R.pol.04-02</t>
  </si>
  <si>
    <t>slivoň (třešeň)(Prunus sp.) - vysokokmen, koruna od 180 cm</t>
  </si>
  <si>
    <t>-609259126</t>
  </si>
  <si>
    <t>36</t>
  </si>
  <si>
    <t>026R.pol.04</t>
  </si>
  <si>
    <t>Hrušeň (Pyrus sp.) - vysokokmen, koruna od 180 cm</t>
  </si>
  <si>
    <t>-1949949159</t>
  </si>
  <si>
    <t>37</t>
  </si>
  <si>
    <t>184215112</t>
  </si>
  <si>
    <t>Ukotvení dřeviny kůly v rovině nebo na svahu do 1:5 jedním kůlem, délky přes 1 do 2 m</t>
  </si>
  <si>
    <t>1425869996</t>
  </si>
  <si>
    <t>https://podminky.urs.cz/item/CS_URS_2023_01/184215112</t>
  </si>
  <si>
    <t>38</t>
  </si>
  <si>
    <t>60591253</t>
  </si>
  <si>
    <t>kůl vyvazovací dřevěný impregnovaný D 8cm dl 2m</t>
  </si>
  <si>
    <t>-671991139</t>
  </si>
  <si>
    <t>39</t>
  </si>
  <si>
    <t>184215132</t>
  </si>
  <si>
    <t>Ukotvení dřeviny kůly v rovině nebo na svahu do 1:5 třemi kůly, délky přes 1 do 2 m</t>
  </si>
  <si>
    <t>1897953190</t>
  </si>
  <si>
    <t>https://podminky.urs.cz/item/CS_URS_2023_01/184215132</t>
  </si>
  <si>
    <t>40</t>
  </si>
  <si>
    <t>-510291235</t>
  </si>
  <si>
    <t>36*3 'Přepočtené koeficientem množství</t>
  </si>
  <si>
    <t>41</t>
  </si>
  <si>
    <t>60591320</t>
  </si>
  <si>
    <t>kulatina odkorněná D 7-15cm do dl 5m</t>
  </si>
  <si>
    <t>m</t>
  </si>
  <si>
    <t>1017378337</t>
  </si>
  <si>
    <t>" příčka"108,00*0,50</t>
  </si>
  <si>
    <t>42</t>
  </si>
  <si>
    <t>184813134</t>
  </si>
  <si>
    <t>Ochrana dřevin před okusem zvěří chemicky nátěrem, v rovině nebo ve svahu do 1:5 listnatých, výšky přes 70 cm</t>
  </si>
  <si>
    <t>100 kus</t>
  </si>
  <si>
    <t>2024547594</t>
  </si>
  <si>
    <t>https://podminky.urs.cz/item/CS_URS_2023_01/184813134</t>
  </si>
  <si>
    <t>Mezisoučet</t>
  </si>
  <si>
    <t>7144,00/100</t>
  </si>
  <si>
    <t>43</t>
  </si>
  <si>
    <t>25234030</t>
  </si>
  <si>
    <t xml:space="preserve">repelent proti okusu </t>
  </si>
  <si>
    <t>-1709090077</t>
  </si>
  <si>
    <t>71,44*0,9 'Přepočtené koeficientem množství</t>
  </si>
  <si>
    <t>44</t>
  </si>
  <si>
    <t>185802114</t>
  </si>
  <si>
    <t>Hnojení půdy nebo trávníku v rovině nebo na svahu do 1:5 umělým hnojivem s rozdělením k jednotlivým rostlinám</t>
  </si>
  <si>
    <t>t</t>
  </si>
  <si>
    <t>-807220214</t>
  </si>
  <si>
    <t>https://podminky.urs.cz/item/CS_URS_2023_01/185802114</t>
  </si>
  <si>
    <t>0,0072</t>
  </si>
  <si>
    <t>45</t>
  </si>
  <si>
    <t>103R.pol.01</t>
  </si>
  <si>
    <t>půdní absorbent, granulát (ref.výr. Hydrogel) pro vysokokmeny_x000d_
- 200 g/jamka vysokokmenu</t>
  </si>
  <si>
    <t>1711735518</t>
  </si>
  <si>
    <t>Svislé a kompletní konstrukce</t>
  </si>
  <si>
    <t>46</t>
  </si>
  <si>
    <t>338951113</t>
  </si>
  <si>
    <t>Osazování sloupků a vzpěr plotových dřevěných průměru přes 100 do 150 mm se zasypáním zeminou a udusáním s impregnací spodní části</t>
  </si>
  <si>
    <t>1805303756</t>
  </si>
  <si>
    <t>https://podminky.urs.cz/item/CS_URS_2023_01/338951113</t>
  </si>
  <si>
    <t>"vymezovací kůly"5,00</t>
  </si>
  <si>
    <t>47</t>
  </si>
  <si>
    <t>05217118R</t>
  </si>
  <si>
    <t>tyče dřevěné v kůře D 200mm dl 8m</t>
  </si>
  <si>
    <t>m3</t>
  </si>
  <si>
    <t>799792053</t>
  </si>
  <si>
    <t>5*0,063 'Přepočtené koeficientem množství</t>
  </si>
  <si>
    <t>48</t>
  </si>
  <si>
    <t>348101330</t>
  </si>
  <si>
    <t>Osazení vrat nebo vrátek k oplocení na sloupky dřevěné, plochy jednotlivě přes 4 do 6 m2</t>
  </si>
  <si>
    <t>1747367555</t>
  </si>
  <si>
    <t>https://podminky.urs.cz/item/CS_URS_2023_01/348101330</t>
  </si>
  <si>
    <t>49</t>
  </si>
  <si>
    <t>61231152</t>
  </si>
  <si>
    <t>brána dvoukřídlá dřevěná z půlené kulatiny impregnovaná 300x150cm</t>
  </si>
  <si>
    <t>-470953155</t>
  </si>
  <si>
    <t>50</t>
  </si>
  <si>
    <t>348951256</t>
  </si>
  <si>
    <t>Osazení oplocení lesních kultur včetně dřevěných kůlů průměru do 120 mm, v osové vzdálenosti 3 m (dodávka řeziva ve specifikaci) v oplocení výšky přes 1,5 m s drátěným pletivem</t>
  </si>
  <si>
    <t>1643199481</t>
  </si>
  <si>
    <t>https://podminky.urs.cz/item/CS_URS_2023_01/348951256</t>
  </si>
  <si>
    <t>51</t>
  </si>
  <si>
    <t>-1912516343</t>
  </si>
  <si>
    <t>"předcházející pol. neobsahuje kůly"</t>
  </si>
  <si>
    <t>258,00*3,14*0,10*0,10*2,00</t>
  </si>
  <si>
    <t>998</t>
  </si>
  <si>
    <t>Přesun hmot</t>
  </si>
  <si>
    <t>52</t>
  </si>
  <si>
    <t>998231311</t>
  </si>
  <si>
    <t>Přesun hmot pro sadovnické a krajinářské úpravy - strojně dopravní vzdálenost do 5000 m</t>
  </si>
  <si>
    <t>134832689</t>
  </si>
  <si>
    <t>https://podminky.urs.cz/item/CS_URS_2023_01/998231311</t>
  </si>
  <si>
    <t>SO 02.1 - Povýsadbová péče 1.rok</t>
  </si>
  <si>
    <t>111151331.1</t>
  </si>
  <si>
    <t>Pokosení trávníku při souvislé ploše přes 10000 m2 lučního v rovině nebo svahu do 1:5</t>
  </si>
  <si>
    <t>2028518895</t>
  </si>
  <si>
    <t>https://podminky.urs.cz/item/CS_URS_2023_01/111151331.1</t>
  </si>
  <si>
    <t>"3x ročně"30817,00*3</t>
  </si>
  <si>
    <t>-1323986425</t>
  </si>
  <si>
    <t>"keře"141,00</t>
  </si>
  <si>
    <t>1475824102</t>
  </si>
  <si>
    <t>"odrostky"214,00</t>
  </si>
  <si>
    <t>859676042</t>
  </si>
  <si>
    <t>"vysokokmeny "1,00</t>
  </si>
  <si>
    <t>1858898622</t>
  </si>
  <si>
    <t>"vysokokmeny ovocných stromů"1,00</t>
  </si>
  <si>
    <t>184102113</t>
  </si>
  <si>
    <t>Výsadba dřeviny s balem do předem vyhloubené jamky se zalitím v rovině nebo na svahu do 1:5, při průměru balu přes 300 do 400 mm</t>
  </si>
  <si>
    <t>-1649688663</t>
  </si>
  <si>
    <t>https://podminky.urs.cz/item/CS_URS_2023_01/184102113</t>
  </si>
  <si>
    <t>vysokokmeny ovocných stromů</t>
  </si>
  <si>
    <t>1904401715</t>
  </si>
  <si>
    <t>-639065072</t>
  </si>
  <si>
    <t>026R.pol.03</t>
  </si>
  <si>
    <t>vysokokmeny</t>
  </si>
  <si>
    <t>-448820972</t>
  </si>
  <si>
    <t>-1445256268</t>
  </si>
  <si>
    <t>026R.pol.01</t>
  </si>
  <si>
    <t>keře</t>
  </si>
  <si>
    <t>-2092463672</t>
  </si>
  <si>
    <t>-421100612</t>
  </si>
  <si>
    <t>026R.pol.02</t>
  </si>
  <si>
    <t>odrostky</t>
  </si>
  <si>
    <t>1049251818</t>
  </si>
  <si>
    <t>184813111</t>
  </si>
  <si>
    <t>Ošetřování a ochrana stromů proti škodám způsobeným zvěří nátěrem nebo postřikem</t>
  </si>
  <si>
    <t>-937103761</t>
  </si>
  <si>
    <t>https://podminky.urs.cz/item/CS_URS_2023_01/184813111</t>
  </si>
  <si>
    <t>"vysokokmeny"36,00</t>
  </si>
  <si>
    <t>Součet</t>
  </si>
  <si>
    <t>-878905255</t>
  </si>
  <si>
    <t>repelent proti okusu</t>
  </si>
  <si>
    <t>litr</t>
  </si>
  <si>
    <t>962487387</t>
  </si>
  <si>
    <t>184911111</t>
  </si>
  <si>
    <t>Znovuuvázání dřeviny jedním úvazkem ke stávajícímu kůlu</t>
  </si>
  <si>
    <t>1017404264</t>
  </si>
  <si>
    <t>https://podminky.urs.cz/item/CS_URS_2023_01/184911111</t>
  </si>
  <si>
    <t>"Údržba kotvení - odrostky - 2x ročně"4282,00*2</t>
  </si>
  <si>
    <t>"Údržba kotvení - vysokokmeny -2 x ročně"36,000*2</t>
  </si>
  <si>
    <t>8636,00*0,10</t>
  </si>
  <si>
    <t>1849111R6</t>
  </si>
  <si>
    <t xml:space="preserve">Kontrola a údržba oplocení </t>
  </si>
  <si>
    <t>1466267833</t>
  </si>
  <si>
    <t>"2x ročně" 769,00*2*0,20</t>
  </si>
  <si>
    <t>185804311</t>
  </si>
  <si>
    <t>Zalití rostlin vodou plochy záhonů jednotlivě do 20 m2</t>
  </si>
  <si>
    <t>-969845936</t>
  </si>
  <si>
    <t>https://podminky.urs.cz/item/CS_URS_2023_01/185804311</t>
  </si>
  <si>
    <t>185851121</t>
  </si>
  <si>
    <t>Dovoz vody pro zálivku rostlin na vzdálenost do 1000 m</t>
  </si>
  <si>
    <t>-1144001533</t>
  </si>
  <si>
    <t>https://podminky.urs.cz/item/CS_URS_2023_01/185851121</t>
  </si>
  <si>
    <t>185851129</t>
  </si>
  <si>
    <t>Dovoz vody pro zálivku rostlin Příplatek k ceně za každých dalších i započatých 1000 m</t>
  </si>
  <si>
    <t>-2033656224</t>
  </si>
  <si>
    <t>https://podminky.urs.cz/item/CS_URS_2023_01/185851129</t>
  </si>
  <si>
    <t>693,12*4 'Přepočtené koeficientem množství</t>
  </si>
  <si>
    <t>-525860860</t>
  </si>
  <si>
    <t>SO 02.2 - Povýsadbová péče 2.rok</t>
  </si>
  <si>
    <t>50544381</t>
  </si>
  <si>
    <t>1591206074</t>
  </si>
  <si>
    <t>"keře"85,00</t>
  </si>
  <si>
    <t>672202864</t>
  </si>
  <si>
    <t>"odrostky"128,00</t>
  </si>
  <si>
    <t>329482138</t>
  </si>
  <si>
    <t>1167017153</t>
  </si>
  <si>
    <t>-24115026</t>
  </si>
  <si>
    <t>813804138</t>
  </si>
  <si>
    <t>1320449250</t>
  </si>
  <si>
    <t>40730021</t>
  </si>
  <si>
    <t>-2048933890</t>
  </si>
  <si>
    <t>-638430061</t>
  </si>
  <si>
    <t>-246591437</t>
  </si>
  <si>
    <t>141199557</t>
  </si>
  <si>
    <t>-1949030113</t>
  </si>
  <si>
    <t>571470685</t>
  </si>
  <si>
    <t>8193854</t>
  </si>
  <si>
    <t>-1608641820</t>
  </si>
  <si>
    <t>1996271656</t>
  </si>
  <si>
    <t>1573793714</t>
  </si>
  <si>
    <t>405816965</t>
  </si>
  <si>
    <t>1609916388</t>
  </si>
  <si>
    <t>967446400</t>
  </si>
  <si>
    <t>SO 02.3 - Povýsadbová péče 3.rok</t>
  </si>
  <si>
    <t>-118377798</t>
  </si>
  <si>
    <t>-1403903677</t>
  </si>
  <si>
    <t>"keře"56</t>
  </si>
  <si>
    <t>1024523522</t>
  </si>
  <si>
    <t>"odrostky"86,00</t>
  </si>
  <si>
    <t>399375580</t>
  </si>
  <si>
    <t>722053479</t>
  </si>
  <si>
    <t>-85690036</t>
  </si>
  <si>
    <t>251776873</t>
  </si>
  <si>
    <t>-195201591</t>
  </si>
  <si>
    <t>-1350302837</t>
  </si>
  <si>
    <t>-1640128321</t>
  </si>
  <si>
    <t>"keře"56,00</t>
  </si>
  <si>
    <t>1338045159</t>
  </si>
  <si>
    <t>1089007123</t>
  </si>
  <si>
    <t>-1435348721</t>
  </si>
  <si>
    <t>354218918</t>
  </si>
  <si>
    <t>616416395</t>
  </si>
  <si>
    <t>1862643310</t>
  </si>
  <si>
    <t>35478628</t>
  </si>
  <si>
    <t>1153444028</t>
  </si>
  <si>
    <t>485302575</t>
  </si>
  <si>
    <t>-1984424981</t>
  </si>
  <si>
    <t>704804669</t>
  </si>
  <si>
    <t>1410707143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</si>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</sst>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505050"/>
      <name val="Arial CE"/>
    </font>
    <font>
      <sz val="8"/>
      <color rgb="FF0000A8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30" fillId="0" borderId="15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166" fontId="30" fillId="0" borderId="21" xfId="0" applyNumberFormat="1" applyFont="1" applyBorder="1" applyAlignment="1" applyProtection="1">
      <alignment vertical="center"/>
    </xf>
    <xf numFmtId="4" fontId="30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3" fillId="0" borderId="13" xfId="0" applyNumberFormat="1" applyFont="1" applyBorder="1" applyAlignment="1" applyProtection="1"/>
    <xf numFmtId="166" fontId="33" fillId="0" borderId="14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5" fillId="0" borderId="0" xfId="0" applyFont="1" applyAlignment="1" applyProtection="1">
      <alignment horizontal="left" vertical="center"/>
    </xf>
    <xf numFmtId="0" fontId="36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1" xfId="0" applyFont="1" applyBorder="1" applyAlignment="1" applyProtection="1">
      <alignment horizontal="left" vertical="center"/>
    </xf>
    <xf numFmtId="0" fontId="8" fillId="0" borderId="21" xfId="0" applyFont="1" applyBorder="1" applyAlignment="1" applyProtection="1">
      <alignment vertical="center"/>
    </xf>
    <xf numFmtId="4" fontId="8" fillId="0" borderId="21" xfId="0" applyNumberFormat="1" applyFont="1" applyBorder="1" applyAlignment="1" applyProtection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002000" TargetMode="External" /><Relationship Id="rId2" Type="http://schemas.openxmlformats.org/officeDocument/2006/relationships/hyperlink" Target="https://podminky.urs.cz/item/CS_URS_2023_01/030001000" TargetMode="External" /><Relationship Id="rId3" Type="http://schemas.openxmlformats.org/officeDocument/2006/relationships/hyperlink" Target="https://podminky.urs.cz/item/CS_URS_2023_01/034503000" TargetMode="External" /><Relationship Id="rId4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81451121" TargetMode="External" /><Relationship Id="rId2" Type="http://schemas.openxmlformats.org/officeDocument/2006/relationships/hyperlink" Target="https://podminky.urs.cz/item/CS_URS_2023_01/183403151" TargetMode="External" /><Relationship Id="rId3" Type="http://schemas.openxmlformats.org/officeDocument/2006/relationships/hyperlink" Target="https://podminky.urs.cz/item/CS_URS_2023_01/183403152" TargetMode="External" /><Relationship Id="rId4" Type="http://schemas.openxmlformats.org/officeDocument/2006/relationships/hyperlink" Target="https://podminky.urs.cz/item/CS_URS_2023_01/183403161" TargetMode="External" /><Relationship Id="rId5" Type="http://schemas.openxmlformats.org/officeDocument/2006/relationships/hyperlink" Target="https://podminky.urs.cz/item/CS_URS_2023_01/183551113" TargetMode="External" /><Relationship Id="rId6" Type="http://schemas.openxmlformats.org/officeDocument/2006/relationships/hyperlink" Target="https://podminky.urs.cz/item/CS_URS_2023_01/183101113" TargetMode="External" /><Relationship Id="rId7" Type="http://schemas.openxmlformats.org/officeDocument/2006/relationships/hyperlink" Target="https://podminky.urs.cz/item/CS_URS_2023_01/183101114" TargetMode="External" /><Relationship Id="rId8" Type="http://schemas.openxmlformats.org/officeDocument/2006/relationships/hyperlink" Target="https://podminky.urs.cz/item/CS_URS_2023_01/183101115" TargetMode="External" /><Relationship Id="rId9" Type="http://schemas.openxmlformats.org/officeDocument/2006/relationships/hyperlink" Target="https://podminky.urs.cz/item/CS_URS_2023_01/183101115" TargetMode="External" /><Relationship Id="rId10" Type="http://schemas.openxmlformats.org/officeDocument/2006/relationships/hyperlink" Target="https://podminky.urs.cz/item/CS_URS_2023_01/184102211" TargetMode="External" /><Relationship Id="rId11" Type="http://schemas.openxmlformats.org/officeDocument/2006/relationships/hyperlink" Target="https://podminky.urs.cz/item/CS_URS_2023_01/184201111" TargetMode="External" /><Relationship Id="rId12" Type="http://schemas.openxmlformats.org/officeDocument/2006/relationships/hyperlink" Target="https://podminky.urs.cz/item/CS_URS_2023_01/184102116" TargetMode="External" /><Relationship Id="rId13" Type="http://schemas.openxmlformats.org/officeDocument/2006/relationships/hyperlink" Target="https://podminky.urs.cz/item/CS_URS_2023_01/184201112" TargetMode="External" /><Relationship Id="rId14" Type="http://schemas.openxmlformats.org/officeDocument/2006/relationships/hyperlink" Target="https://podminky.urs.cz/item/CS_URS_2023_01/184215112" TargetMode="External" /><Relationship Id="rId15" Type="http://schemas.openxmlformats.org/officeDocument/2006/relationships/hyperlink" Target="https://podminky.urs.cz/item/CS_URS_2023_01/184215132" TargetMode="External" /><Relationship Id="rId16" Type="http://schemas.openxmlformats.org/officeDocument/2006/relationships/hyperlink" Target="https://podminky.urs.cz/item/CS_URS_2023_01/184813134" TargetMode="External" /><Relationship Id="rId17" Type="http://schemas.openxmlformats.org/officeDocument/2006/relationships/hyperlink" Target="https://podminky.urs.cz/item/CS_URS_2023_01/185802114" TargetMode="External" /><Relationship Id="rId18" Type="http://schemas.openxmlformats.org/officeDocument/2006/relationships/hyperlink" Target="https://podminky.urs.cz/item/CS_URS_2023_01/338951113" TargetMode="External" /><Relationship Id="rId19" Type="http://schemas.openxmlformats.org/officeDocument/2006/relationships/hyperlink" Target="https://podminky.urs.cz/item/CS_URS_2023_01/348101330" TargetMode="External" /><Relationship Id="rId20" Type="http://schemas.openxmlformats.org/officeDocument/2006/relationships/hyperlink" Target="https://podminky.urs.cz/item/CS_URS_2023_01/348951256" TargetMode="External" /><Relationship Id="rId21" Type="http://schemas.openxmlformats.org/officeDocument/2006/relationships/hyperlink" Target="https://podminky.urs.cz/item/CS_URS_2023_01/998231311" TargetMode="External" /><Relationship Id="rId2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331.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4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4102113" TargetMode="External" /><Relationship Id="rId7" Type="http://schemas.openxmlformats.org/officeDocument/2006/relationships/hyperlink" Target="https://podminky.urs.cz/item/CS_URS_2023_01/184102116" TargetMode="External" /><Relationship Id="rId8" Type="http://schemas.openxmlformats.org/officeDocument/2006/relationships/hyperlink" Target="https://podminky.urs.cz/item/CS_URS_2023_01/184102211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813111" TargetMode="External" /><Relationship Id="rId11" Type="http://schemas.openxmlformats.org/officeDocument/2006/relationships/hyperlink" Target="https://podminky.urs.cz/item/CS_URS_2023_01/184813134" TargetMode="External" /><Relationship Id="rId12" Type="http://schemas.openxmlformats.org/officeDocument/2006/relationships/hyperlink" Target="https://podminky.urs.cz/item/CS_URS_2023_01/184911111" TargetMode="External" /><Relationship Id="rId13" Type="http://schemas.openxmlformats.org/officeDocument/2006/relationships/hyperlink" Target="https://podminky.urs.cz/item/CS_URS_2023_01/1858043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185851129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331.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4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4102113" TargetMode="External" /><Relationship Id="rId7" Type="http://schemas.openxmlformats.org/officeDocument/2006/relationships/hyperlink" Target="https://podminky.urs.cz/item/CS_URS_2023_01/184102116" TargetMode="External" /><Relationship Id="rId8" Type="http://schemas.openxmlformats.org/officeDocument/2006/relationships/hyperlink" Target="https://podminky.urs.cz/item/CS_URS_2023_01/184102211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813111" TargetMode="External" /><Relationship Id="rId11" Type="http://schemas.openxmlformats.org/officeDocument/2006/relationships/hyperlink" Target="https://podminky.urs.cz/item/CS_URS_2023_01/184813134" TargetMode="External" /><Relationship Id="rId12" Type="http://schemas.openxmlformats.org/officeDocument/2006/relationships/hyperlink" Target="https://podminky.urs.cz/item/CS_URS_2023_01/184911111" TargetMode="External" /><Relationship Id="rId13" Type="http://schemas.openxmlformats.org/officeDocument/2006/relationships/hyperlink" Target="https://podminky.urs.cz/item/CS_URS_2023_01/1858043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185851129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111151331.1" TargetMode="External" /><Relationship Id="rId2" Type="http://schemas.openxmlformats.org/officeDocument/2006/relationships/hyperlink" Target="https://podminky.urs.cz/item/CS_URS_2023_01/183101113" TargetMode="External" /><Relationship Id="rId3" Type="http://schemas.openxmlformats.org/officeDocument/2006/relationships/hyperlink" Target="https://podminky.urs.cz/item/CS_URS_2023_01/183101114" TargetMode="External" /><Relationship Id="rId4" Type="http://schemas.openxmlformats.org/officeDocument/2006/relationships/hyperlink" Target="https://podminky.urs.cz/item/CS_URS_2023_01/183101115" TargetMode="External" /><Relationship Id="rId5" Type="http://schemas.openxmlformats.org/officeDocument/2006/relationships/hyperlink" Target="https://podminky.urs.cz/item/CS_URS_2023_01/183101115" TargetMode="External" /><Relationship Id="rId6" Type="http://schemas.openxmlformats.org/officeDocument/2006/relationships/hyperlink" Target="https://podminky.urs.cz/item/CS_URS_2023_01/184102113" TargetMode="External" /><Relationship Id="rId7" Type="http://schemas.openxmlformats.org/officeDocument/2006/relationships/hyperlink" Target="https://podminky.urs.cz/item/CS_URS_2023_01/184102116" TargetMode="External" /><Relationship Id="rId8" Type="http://schemas.openxmlformats.org/officeDocument/2006/relationships/hyperlink" Target="https://podminky.urs.cz/item/CS_URS_2023_01/184102211" TargetMode="External" /><Relationship Id="rId9" Type="http://schemas.openxmlformats.org/officeDocument/2006/relationships/hyperlink" Target="https://podminky.urs.cz/item/CS_URS_2023_01/184201111" TargetMode="External" /><Relationship Id="rId10" Type="http://schemas.openxmlformats.org/officeDocument/2006/relationships/hyperlink" Target="https://podminky.urs.cz/item/CS_URS_2023_01/184813111" TargetMode="External" /><Relationship Id="rId11" Type="http://schemas.openxmlformats.org/officeDocument/2006/relationships/hyperlink" Target="https://podminky.urs.cz/item/CS_URS_2023_01/184813134" TargetMode="External" /><Relationship Id="rId12" Type="http://schemas.openxmlformats.org/officeDocument/2006/relationships/hyperlink" Target="https://podminky.urs.cz/item/CS_URS_2023_01/184911111" TargetMode="External" /><Relationship Id="rId13" Type="http://schemas.openxmlformats.org/officeDocument/2006/relationships/hyperlink" Target="https://podminky.urs.cz/item/CS_URS_2023_01/185804311" TargetMode="External" /><Relationship Id="rId14" Type="http://schemas.openxmlformats.org/officeDocument/2006/relationships/hyperlink" Target="https://podminky.urs.cz/item/CS_URS_2023_01/185851121" TargetMode="External" /><Relationship Id="rId15" Type="http://schemas.openxmlformats.org/officeDocument/2006/relationships/hyperlink" Target="https://podminky.urs.cz/item/CS_URS_2023_01/185851129" TargetMode="External" /><Relationship Id="rId16" Type="http://schemas.openxmlformats.org/officeDocument/2006/relationships/hyperlink" Target="https://podminky.urs.cz/item/CS_URS_2023_01/998231311" TargetMode="External" /><Relationship Id="rId17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27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28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29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30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31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31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29</v>
      </c>
      <c r="AL14" s="24"/>
      <c r="AM14" s="24"/>
      <c r="AN14" s="36" t="s">
        <v>31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32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33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34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29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35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36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37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29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38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39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40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41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42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43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44</v>
      </c>
      <c r="E29" s="49"/>
      <c r="F29" s="34" t="s">
        <v>45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46</v>
      </c>
      <c r="G30" s="49"/>
      <c r="H30" s="49"/>
      <c r="I30" s="49"/>
      <c r="J30" s="49"/>
      <c r="K30" s="49"/>
      <c r="L30" s="50">
        <v>0.14999999999999999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47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48</v>
      </c>
      <c r="G32" s="49"/>
      <c r="H32" s="49"/>
      <c r="I32" s="49"/>
      <c r="J32" s="49"/>
      <c r="K32" s="49"/>
      <c r="L32" s="50">
        <v>0.14999999999999999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49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50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51</v>
      </c>
      <c r="U35" s="56"/>
      <c r="V35" s="56"/>
      <c r="W35" s="56"/>
      <c r="X35" s="58" t="s">
        <v>52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53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2022/056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Realizace PSZ včetně výkonu autorského dozoru v k.ú. Kouty u Poděbrad – LBC Blatnice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Kouty u Poděbrad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20. 7. 2022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25.6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>Česká republika – Státní pozemkový úřad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32</v>
      </c>
      <c r="AJ49" s="42"/>
      <c r="AK49" s="42"/>
      <c r="AL49" s="42"/>
      <c r="AM49" s="75" t="str">
        <f>IF(E17="","",E17)</f>
        <v>Agroplan spol. s r.o. - ing.Radek Dlouhý</v>
      </c>
      <c r="AN49" s="66"/>
      <c r="AO49" s="66"/>
      <c r="AP49" s="66"/>
      <c r="AQ49" s="42"/>
      <c r="AR49" s="46"/>
      <c r="AS49" s="76" t="s">
        <v>54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15.15" customHeight="1">
      <c r="A50" s="40"/>
      <c r="B50" s="41"/>
      <c r="C50" s="34" t="s">
        <v>30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36</v>
      </c>
      <c r="AJ50" s="42"/>
      <c r="AK50" s="42"/>
      <c r="AL50" s="42"/>
      <c r="AM50" s="75" t="str">
        <f>IF(E20="","",E20)</f>
        <v xml:space="preserve"> 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55</v>
      </c>
      <c r="D52" s="89"/>
      <c r="E52" s="89"/>
      <c r="F52" s="89"/>
      <c r="G52" s="89"/>
      <c r="H52" s="90"/>
      <c r="I52" s="91" t="s">
        <v>56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57</v>
      </c>
      <c r="AH52" s="89"/>
      <c r="AI52" s="89"/>
      <c r="AJ52" s="89"/>
      <c r="AK52" s="89"/>
      <c r="AL52" s="89"/>
      <c r="AM52" s="89"/>
      <c r="AN52" s="91" t="s">
        <v>58</v>
      </c>
      <c r="AO52" s="89"/>
      <c r="AP52" s="89"/>
      <c r="AQ52" s="93" t="s">
        <v>59</v>
      </c>
      <c r="AR52" s="46"/>
      <c r="AS52" s="94" t="s">
        <v>60</v>
      </c>
      <c r="AT52" s="95" t="s">
        <v>61</v>
      </c>
      <c r="AU52" s="95" t="s">
        <v>62</v>
      </c>
      <c r="AV52" s="95" t="s">
        <v>63</v>
      </c>
      <c r="AW52" s="95" t="s">
        <v>64</v>
      </c>
      <c r="AX52" s="95" t="s">
        <v>65</v>
      </c>
      <c r="AY52" s="95" t="s">
        <v>66</v>
      </c>
      <c r="AZ52" s="95" t="s">
        <v>67</v>
      </c>
      <c r="BA52" s="95" t="s">
        <v>68</v>
      </c>
      <c r="BB52" s="95" t="s">
        <v>69</v>
      </c>
      <c r="BC52" s="95" t="s">
        <v>70</v>
      </c>
      <c r="BD52" s="96" t="s">
        <v>71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72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ROUND(SUM(AG55:AG59),2)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ROUND(SUM(AS55:AS59),2)</f>
        <v>0</v>
      </c>
      <c r="AT54" s="108">
        <f>ROUND(SUM(AV54:AW54),2)</f>
        <v>0</v>
      </c>
      <c r="AU54" s="109">
        <f>ROUND(SUM(AU55:AU59),5)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ROUND(SUM(AZ55:AZ59),2)</f>
        <v>0</v>
      </c>
      <c r="BA54" s="108">
        <f>ROUND(SUM(BA55:BA59),2)</f>
        <v>0</v>
      </c>
      <c r="BB54" s="108">
        <f>ROUND(SUM(BB55:BB59),2)</f>
        <v>0</v>
      </c>
      <c r="BC54" s="108">
        <f>ROUND(SUM(BC55:BC59),2)</f>
        <v>0</v>
      </c>
      <c r="BD54" s="110">
        <f>ROUND(SUM(BD55:BD59),2)</f>
        <v>0</v>
      </c>
      <c r="BE54" s="6"/>
      <c r="BS54" s="111" t="s">
        <v>73</v>
      </c>
      <c r="BT54" s="111" t="s">
        <v>74</v>
      </c>
      <c r="BU54" s="112" t="s">
        <v>75</v>
      </c>
      <c r="BV54" s="111" t="s">
        <v>76</v>
      </c>
      <c r="BW54" s="111" t="s">
        <v>5</v>
      </c>
      <c r="BX54" s="111" t="s">
        <v>77</v>
      </c>
      <c r="CL54" s="111" t="s">
        <v>19</v>
      </c>
    </row>
    <row r="55" s="7" customFormat="1" ht="16.5" customHeight="1">
      <c r="A55" s="113" t="s">
        <v>78</v>
      </c>
      <c r="B55" s="114"/>
      <c r="C55" s="115"/>
      <c r="D55" s="116" t="s">
        <v>79</v>
      </c>
      <c r="E55" s="116"/>
      <c r="F55" s="116"/>
      <c r="G55" s="116"/>
      <c r="H55" s="116"/>
      <c r="I55" s="117"/>
      <c r="J55" s="116" t="s">
        <v>80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'SO 00 - Vedlejší rozpočto...'!J30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81</v>
      </c>
      <c r="AR55" s="120"/>
      <c r="AS55" s="121">
        <v>0</v>
      </c>
      <c r="AT55" s="122">
        <f>ROUND(SUM(AV55:AW55),2)</f>
        <v>0</v>
      </c>
      <c r="AU55" s="123">
        <f>'SO 00 - Vedlejší rozpočto...'!P80</f>
        <v>0</v>
      </c>
      <c r="AV55" s="122">
        <f>'SO 00 - Vedlejší rozpočto...'!J33</f>
        <v>0</v>
      </c>
      <c r="AW55" s="122">
        <f>'SO 00 - Vedlejší rozpočto...'!J34</f>
        <v>0</v>
      </c>
      <c r="AX55" s="122">
        <f>'SO 00 - Vedlejší rozpočto...'!J35</f>
        <v>0</v>
      </c>
      <c r="AY55" s="122">
        <f>'SO 00 - Vedlejší rozpočto...'!J36</f>
        <v>0</v>
      </c>
      <c r="AZ55" s="122">
        <f>'SO 00 - Vedlejší rozpočto...'!F33</f>
        <v>0</v>
      </c>
      <c r="BA55" s="122">
        <f>'SO 00 - Vedlejší rozpočto...'!F34</f>
        <v>0</v>
      </c>
      <c r="BB55" s="122">
        <f>'SO 00 - Vedlejší rozpočto...'!F35</f>
        <v>0</v>
      </c>
      <c r="BC55" s="122">
        <f>'SO 00 - Vedlejší rozpočto...'!F36</f>
        <v>0</v>
      </c>
      <c r="BD55" s="124">
        <f>'SO 00 - Vedlejší rozpočto...'!F37</f>
        <v>0</v>
      </c>
      <c r="BE55" s="7"/>
      <c r="BT55" s="125" t="s">
        <v>82</v>
      </c>
      <c r="BV55" s="125" t="s">
        <v>76</v>
      </c>
      <c r="BW55" s="125" t="s">
        <v>83</v>
      </c>
      <c r="BX55" s="125" t="s">
        <v>5</v>
      </c>
      <c r="CL55" s="125" t="s">
        <v>19</v>
      </c>
      <c r="CM55" s="125" t="s">
        <v>84</v>
      </c>
    </row>
    <row r="56" s="7" customFormat="1" ht="24.75" customHeight="1">
      <c r="A56" s="113" t="s">
        <v>78</v>
      </c>
      <c r="B56" s="114"/>
      <c r="C56" s="115"/>
      <c r="D56" s="116" t="s">
        <v>85</v>
      </c>
      <c r="E56" s="116"/>
      <c r="F56" s="116"/>
      <c r="G56" s="116"/>
      <c r="H56" s="116"/>
      <c r="I56" s="117"/>
      <c r="J56" s="116" t="s">
        <v>86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'SO 01 - Výsadba biocentra...'!J30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81</v>
      </c>
      <c r="AR56" s="120"/>
      <c r="AS56" s="121">
        <v>0</v>
      </c>
      <c r="AT56" s="122">
        <f>ROUND(SUM(AV56:AW56),2)</f>
        <v>0</v>
      </c>
      <c r="AU56" s="123">
        <f>'SO 01 - Výsadba biocentra...'!P83</f>
        <v>0</v>
      </c>
      <c r="AV56" s="122">
        <f>'SO 01 - Výsadba biocentra...'!J33</f>
        <v>0</v>
      </c>
      <c r="AW56" s="122">
        <f>'SO 01 - Výsadba biocentra...'!J34</f>
        <v>0</v>
      </c>
      <c r="AX56" s="122">
        <f>'SO 01 - Výsadba biocentra...'!J35</f>
        <v>0</v>
      </c>
      <c r="AY56" s="122">
        <f>'SO 01 - Výsadba biocentra...'!J36</f>
        <v>0</v>
      </c>
      <c r="AZ56" s="122">
        <f>'SO 01 - Výsadba biocentra...'!F33</f>
        <v>0</v>
      </c>
      <c r="BA56" s="122">
        <f>'SO 01 - Výsadba biocentra...'!F34</f>
        <v>0</v>
      </c>
      <c r="BB56" s="122">
        <f>'SO 01 - Výsadba biocentra...'!F35</f>
        <v>0</v>
      </c>
      <c r="BC56" s="122">
        <f>'SO 01 - Výsadba biocentra...'!F36</f>
        <v>0</v>
      </c>
      <c r="BD56" s="124">
        <f>'SO 01 - Výsadba biocentra...'!F37</f>
        <v>0</v>
      </c>
      <c r="BE56" s="7"/>
      <c r="BT56" s="125" t="s">
        <v>82</v>
      </c>
      <c r="BV56" s="125" t="s">
        <v>76</v>
      </c>
      <c r="BW56" s="125" t="s">
        <v>87</v>
      </c>
      <c r="BX56" s="125" t="s">
        <v>5</v>
      </c>
      <c r="CL56" s="125" t="s">
        <v>19</v>
      </c>
      <c r="CM56" s="125" t="s">
        <v>84</v>
      </c>
    </row>
    <row r="57" s="7" customFormat="1" ht="24.75" customHeight="1">
      <c r="A57" s="113" t="s">
        <v>78</v>
      </c>
      <c r="B57" s="114"/>
      <c r="C57" s="115"/>
      <c r="D57" s="116" t="s">
        <v>88</v>
      </c>
      <c r="E57" s="116"/>
      <c r="F57" s="116"/>
      <c r="G57" s="116"/>
      <c r="H57" s="116"/>
      <c r="I57" s="117"/>
      <c r="J57" s="116" t="s">
        <v>89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'SO 02.1 - Povýsadbová péč...'!J30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81</v>
      </c>
      <c r="AR57" s="120"/>
      <c r="AS57" s="121">
        <v>0</v>
      </c>
      <c r="AT57" s="122">
        <f>ROUND(SUM(AV57:AW57),2)</f>
        <v>0</v>
      </c>
      <c r="AU57" s="123">
        <f>'SO 02.1 - Povýsadbová péč...'!P82</f>
        <v>0</v>
      </c>
      <c r="AV57" s="122">
        <f>'SO 02.1 - Povýsadbová péč...'!J33</f>
        <v>0</v>
      </c>
      <c r="AW57" s="122">
        <f>'SO 02.1 - Povýsadbová péč...'!J34</f>
        <v>0</v>
      </c>
      <c r="AX57" s="122">
        <f>'SO 02.1 - Povýsadbová péč...'!J35</f>
        <v>0</v>
      </c>
      <c r="AY57" s="122">
        <f>'SO 02.1 - Povýsadbová péč...'!J36</f>
        <v>0</v>
      </c>
      <c r="AZ57" s="122">
        <f>'SO 02.1 - Povýsadbová péč...'!F33</f>
        <v>0</v>
      </c>
      <c r="BA57" s="122">
        <f>'SO 02.1 - Povýsadbová péč...'!F34</f>
        <v>0</v>
      </c>
      <c r="BB57" s="122">
        <f>'SO 02.1 - Povýsadbová péč...'!F35</f>
        <v>0</v>
      </c>
      <c r="BC57" s="122">
        <f>'SO 02.1 - Povýsadbová péč...'!F36</f>
        <v>0</v>
      </c>
      <c r="BD57" s="124">
        <f>'SO 02.1 - Povýsadbová péč...'!F37</f>
        <v>0</v>
      </c>
      <c r="BE57" s="7"/>
      <c r="BT57" s="125" t="s">
        <v>82</v>
      </c>
      <c r="BV57" s="125" t="s">
        <v>76</v>
      </c>
      <c r="BW57" s="125" t="s">
        <v>90</v>
      </c>
      <c r="BX57" s="125" t="s">
        <v>5</v>
      </c>
      <c r="CL57" s="125" t="s">
        <v>19</v>
      </c>
      <c r="CM57" s="125" t="s">
        <v>84</v>
      </c>
    </row>
    <row r="58" s="7" customFormat="1" ht="24.75" customHeight="1">
      <c r="A58" s="113" t="s">
        <v>78</v>
      </c>
      <c r="B58" s="114"/>
      <c r="C58" s="115"/>
      <c r="D58" s="116" t="s">
        <v>91</v>
      </c>
      <c r="E58" s="116"/>
      <c r="F58" s="116"/>
      <c r="G58" s="116"/>
      <c r="H58" s="116"/>
      <c r="I58" s="117"/>
      <c r="J58" s="116" t="s">
        <v>92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'SO 02.2 - Povýsadbová péč...'!J30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81</v>
      </c>
      <c r="AR58" s="120"/>
      <c r="AS58" s="121">
        <v>0</v>
      </c>
      <c r="AT58" s="122">
        <f>ROUND(SUM(AV58:AW58),2)</f>
        <v>0</v>
      </c>
      <c r="AU58" s="123">
        <f>'SO 02.2 - Povýsadbová péč...'!P82</f>
        <v>0</v>
      </c>
      <c r="AV58" s="122">
        <f>'SO 02.2 - Povýsadbová péč...'!J33</f>
        <v>0</v>
      </c>
      <c r="AW58" s="122">
        <f>'SO 02.2 - Povýsadbová péč...'!J34</f>
        <v>0</v>
      </c>
      <c r="AX58" s="122">
        <f>'SO 02.2 - Povýsadbová péč...'!J35</f>
        <v>0</v>
      </c>
      <c r="AY58" s="122">
        <f>'SO 02.2 - Povýsadbová péč...'!J36</f>
        <v>0</v>
      </c>
      <c r="AZ58" s="122">
        <f>'SO 02.2 - Povýsadbová péč...'!F33</f>
        <v>0</v>
      </c>
      <c r="BA58" s="122">
        <f>'SO 02.2 - Povýsadbová péč...'!F34</f>
        <v>0</v>
      </c>
      <c r="BB58" s="122">
        <f>'SO 02.2 - Povýsadbová péč...'!F35</f>
        <v>0</v>
      </c>
      <c r="BC58" s="122">
        <f>'SO 02.2 - Povýsadbová péč...'!F36</f>
        <v>0</v>
      </c>
      <c r="BD58" s="124">
        <f>'SO 02.2 - Povýsadbová péč...'!F37</f>
        <v>0</v>
      </c>
      <c r="BE58" s="7"/>
      <c r="BT58" s="125" t="s">
        <v>82</v>
      </c>
      <c r="BV58" s="125" t="s">
        <v>76</v>
      </c>
      <c r="BW58" s="125" t="s">
        <v>93</v>
      </c>
      <c r="BX58" s="125" t="s">
        <v>5</v>
      </c>
      <c r="CL58" s="125" t="s">
        <v>19</v>
      </c>
      <c r="CM58" s="125" t="s">
        <v>84</v>
      </c>
    </row>
    <row r="59" s="7" customFormat="1" ht="24.75" customHeight="1">
      <c r="A59" s="113" t="s">
        <v>78</v>
      </c>
      <c r="B59" s="114"/>
      <c r="C59" s="115"/>
      <c r="D59" s="116" t="s">
        <v>94</v>
      </c>
      <c r="E59" s="116"/>
      <c r="F59" s="116"/>
      <c r="G59" s="116"/>
      <c r="H59" s="116"/>
      <c r="I59" s="117"/>
      <c r="J59" s="116" t="s">
        <v>95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'SO 02.3 - Povýsadbová péč...'!J30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81</v>
      </c>
      <c r="AR59" s="120"/>
      <c r="AS59" s="126">
        <v>0</v>
      </c>
      <c r="AT59" s="127">
        <f>ROUND(SUM(AV59:AW59),2)</f>
        <v>0</v>
      </c>
      <c r="AU59" s="128">
        <f>'SO 02.3 - Povýsadbová péč...'!P82</f>
        <v>0</v>
      </c>
      <c r="AV59" s="127">
        <f>'SO 02.3 - Povýsadbová péč...'!J33</f>
        <v>0</v>
      </c>
      <c r="AW59" s="127">
        <f>'SO 02.3 - Povýsadbová péč...'!J34</f>
        <v>0</v>
      </c>
      <c r="AX59" s="127">
        <f>'SO 02.3 - Povýsadbová péč...'!J35</f>
        <v>0</v>
      </c>
      <c r="AY59" s="127">
        <f>'SO 02.3 - Povýsadbová péč...'!J36</f>
        <v>0</v>
      </c>
      <c r="AZ59" s="127">
        <f>'SO 02.3 - Povýsadbová péč...'!F33</f>
        <v>0</v>
      </c>
      <c r="BA59" s="127">
        <f>'SO 02.3 - Povýsadbová péč...'!F34</f>
        <v>0</v>
      </c>
      <c r="BB59" s="127">
        <f>'SO 02.3 - Povýsadbová péč...'!F35</f>
        <v>0</v>
      </c>
      <c r="BC59" s="127">
        <f>'SO 02.3 - Povýsadbová péč...'!F36</f>
        <v>0</v>
      </c>
      <c r="BD59" s="129">
        <f>'SO 02.3 - Povýsadbová péč...'!F37</f>
        <v>0</v>
      </c>
      <c r="BE59" s="7"/>
      <c r="BT59" s="125" t="s">
        <v>82</v>
      </c>
      <c r="BV59" s="125" t="s">
        <v>76</v>
      </c>
      <c r="BW59" s="125" t="s">
        <v>96</v>
      </c>
      <c r="BX59" s="125" t="s">
        <v>5</v>
      </c>
      <c r="CL59" s="125" t="s">
        <v>19</v>
      </c>
      <c r="CM59" s="125" t="s">
        <v>84</v>
      </c>
    </row>
    <row r="60" s="2" customFormat="1" ht="30" customHeight="1">
      <c r="A60" s="40"/>
      <c r="B60" s="41"/>
      <c r="C60" s="42"/>
      <c r="D60" s="42"/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42"/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42"/>
      <c r="AI60" s="42"/>
      <c r="AJ60" s="42"/>
      <c r="AK60" s="42"/>
      <c r="AL60" s="42"/>
      <c r="AM60" s="42"/>
      <c r="AN60" s="42"/>
      <c r="AO60" s="42"/>
      <c r="AP60" s="42"/>
      <c r="AQ60" s="42"/>
      <c r="AR60" s="46"/>
      <c r="AS60" s="40"/>
      <c r="AT60" s="40"/>
      <c r="AU60" s="40"/>
      <c r="AV60" s="40"/>
      <c r="AW60" s="40"/>
      <c r="AX60" s="40"/>
      <c r="AY60" s="40"/>
      <c r="AZ60" s="40"/>
      <c r="BA60" s="40"/>
      <c r="BB60" s="40"/>
      <c r="BC60" s="40"/>
      <c r="BD60" s="40"/>
      <c r="BE60" s="40"/>
    </row>
    <row r="61" s="2" customFormat="1" ht="6.96" customHeight="1">
      <c r="A61" s="40"/>
      <c r="B61" s="61"/>
      <c r="C61" s="62"/>
      <c r="D61" s="62"/>
      <c r="E61" s="62"/>
      <c r="F61" s="62"/>
      <c r="G61" s="62"/>
      <c r="H61" s="62"/>
      <c r="I61" s="62"/>
      <c r="J61" s="62"/>
      <c r="K61" s="62"/>
      <c r="L61" s="62"/>
      <c r="M61" s="62"/>
      <c r="N61" s="62"/>
      <c r="O61" s="62"/>
      <c r="P61" s="62"/>
      <c r="Q61" s="62"/>
      <c r="R61" s="62"/>
      <c r="S61" s="62"/>
      <c r="T61" s="62"/>
      <c r="U61" s="62"/>
      <c r="V61" s="62"/>
      <c r="W61" s="62"/>
      <c r="X61" s="62"/>
      <c r="Y61" s="62"/>
      <c r="Z61" s="62"/>
      <c r="AA61" s="62"/>
      <c r="AB61" s="62"/>
      <c r="AC61" s="62"/>
      <c r="AD61" s="62"/>
      <c r="AE61" s="62"/>
      <c r="AF61" s="62"/>
      <c r="AG61" s="62"/>
      <c r="AH61" s="62"/>
      <c r="AI61" s="62"/>
      <c r="AJ61" s="62"/>
      <c r="AK61" s="62"/>
      <c r="AL61" s="62"/>
      <c r="AM61" s="62"/>
      <c r="AN61" s="62"/>
      <c r="AO61" s="62"/>
      <c r="AP61" s="62"/>
      <c r="AQ61" s="62"/>
      <c r="AR61" s="46"/>
      <c r="AS61" s="40"/>
      <c r="AT61" s="40"/>
      <c r="AU61" s="40"/>
      <c r="AV61" s="40"/>
      <c r="AW61" s="40"/>
      <c r="AX61" s="40"/>
      <c r="AY61" s="40"/>
      <c r="AZ61" s="40"/>
      <c r="BA61" s="40"/>
      <c r="BB61" s="40"/>
      <c r="BC61" s="40"/>
      <c r="BD61" s="40"/>
      <c r="BE61" s="40"/>
    </row>
  </sheetData>
  <sheetProtection sheet="1" formatColumns="0" formatRows="0" objects="1" scenarios="1" spinCount="100000" saltValue="SYjpOO3XhEUDBq0MqhFTV+fV5LKbEy04npIgd/JquMMaGU7OVbjns0KCz9VHDiH6GAXTe0IZGuNxNVJOueFL8Q==" hashValue="MGsbt/3FrDMDVOHbshE2ZX8ELN62KG2UovVPM7d6TUdwRdBKfHdvELwwDOUbT4x/YAVUmteCd3g8vDesZRxHew==" algorithmName="SHA-512" password="88A1"/>
  <mergeCells count="58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SO 00 - Vedlejší rozpočto...'!C2" display="/"/>
    <hyperlink ref="A56" location="'SO 01 - Výsadba biocentra...'!C2" display="/"/>
    <hyperlink ref="A57" location="'SO 02.1 - Povýsadbová péč...'!C2" display="/"/>
    <hyperlink ref="A58" location="'SO 02.2 - Povýsadbová péč...'!C2" display="/"/>
    <hyperlink ref="A59" location="'SO 02.3 - Povýsadbová péč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ROUND((SUM(BE80:BE87)),  2)</f>
        <v>0</v>
      </c>
      <c r="G33" s="40"/>
      <c r="H33" s="40"/>
      <c r="I33" s="150">
        <v>0.20999999999999999</v>
      </c>
      <c r="J33" s="149">
        <f>ROUND(((SUM(BE80:BE87))*I33),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ROUND((SUM(BF80:BF87)),  2)</f>
        <v>0</v>
      </c>
      <c r="G34" s="40"/>
      <c r="H34" s="40"/>
      <c r="I34" s="150">
        <v>0.14999999999999999</v>
      </c>
      <c r="J34" s="149">
        <f>ROUND(((SUM(BF80:BF87))*I34),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ROUND((SUM(BG80:BG87)),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ROUND((SUM(BH80:BH87)),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ROUND((SUM(BI80:BI87)),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00 -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104</v>
      </c>
      <c r="E60" s="170"/>
      <c r="F60" s="170"/>
      <c r="G60" s="170"/>
      <c r="H60" s="170"/>
      <c r="I60" s="170"/>
      <c r="J60" s="171">
        <f>J81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40"/>
      <c r="B61" s="41"/>
      <c r="C61" s="42"/>
      <c r="D61" s="42"/>
      <c r="E61" s="42"/>
      <c r="F61" s="42"/>
      <c r="G61" s="42"/>
      <c r="H61" s="42"/>
      <c r="I61" s="42"/>
      <c r="J61" s="42"/>
      <c r="K61" s="42"/>
      <c r="L61" s="136"/>
      <c r="S61" s="40"/>
      <c r="T61" s="40"/>
      <c r="U61" s="40"/>
      <c r="V61" s="40"/>
      <c r="W61" s="40"/>
      <c r="X61" s="40"/>
      <c r="Y61" s="40"/>
      <c r="Z61" s="40"/>
      <c r="AA61" s="40"/>
      <c r="AB61" s="40"/>
      <c r="AC61" s="40"/>
      <c r="AD61" s="40"/>
      <c r="AE61" s="40"/>
    </row>
    <row r="62" s="2" customFormat="1" ht="6.96" customHeight="1">
      <c r="A62" s="40"/>
      <c r="B62" s="61"/>
      <c r="C62" s="62"/>
      <c r="D62" s="62"/>
      <c r="E62" s="62"/>
      <c r="F62" s="62"/>
      <c r="G62" s="62"/>
      <c r="H62" s="62"/>
      <c r="I62" s="62"/>
      <c r="J62" s="62"/>
      <c r="K62" s="62"/>
      <c r="L62" s="136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</row>
    <row r="66" s="2" customFormat="1" ht="6.96" customHeight="1">
      <c r="A66" s="40"/>
      <c r="B66" s="63"/>
      <c r="C66" s="64"/>
      <c r="D66" s="64"/>
      <c r="E66" s="64"/>
      <c r="F66" s="64"/>
      <c r="G66" s="64"/>
      <c r="H66" s="64"/>
      <c r="I66" s="64"/>
      <c r="J66" s="64"/>
      <c r="K66" s="64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24.96" customHeight="1">
      <c r="A67" s="40"/>
      <c r="B67" s="41"/>
      <c r="C67" s="25" t="s">
        <v>105</v>
      </c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12" customHeight="1">
      <c r="A69" s="40"/>
      <c r="B69" s="41"/>
      <c r="C69" s="34" t="s">
        <v>16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16.5" customHeight="1">
      <c r="A70" s="40"/>
      <c r="B70" s="41"/>
      <c r="C70" s="42"/>
      <c r="D70" s="42"/>
      <c r="E70" s="162" t="str">
        <f>E7</f>
        <v>Realizace PSZ včetně výkonu autorského dozoru v k.ú. Kouty u Poděbrad – LBC Blatnice</v>
      </c>
      <c r="F70" s="34"/>
      <c r="G70" s="34"/>
      <c r="H70" s="34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98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71" t="str">
        <f>E9</f>
        <v>SO 00 - Vedlejší rozpočtové náklady</v>
      </c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21</v>
      </c>
      <c r="D74" s="42"/>
      <c r="E74" s="42"/>
      <c r="F74" s="29" t="str">
        <f>F12</f>
        <v>Kouty u Poděbrad</v>
      </c>
      <c r="G74" s="42"/>
      <c r="H74" s="42"/>
      <c r="I74" s="34" t="s">
        <v>23</v>
      </c>
      <c r="J74" s="74" t="str">
        <f>IF(J12="","",J12)</f>
        <v>20. 7. 2022</v>
      </c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5.65" customHeight="1">
      <c r="A76" s="40"/>
      <c r="B76" s="41"/>
      <c r="C76" s="34" t="s">
        <v>25</v>
      </c>
      <c r="D76" s="42"/>
      <c r="E76" s="42"/>
      <c r="F76" s="29" t="str">
        <f>E15</f>
        <v>Česká republika – Státní pozemkový úřad</v>
      </c>
      <c r="G76" s="42"/>
      <c r="H76" s="42"/>
      <c r="I76" s="34" t="s">
        <v>32</v>
      </c>
      <c r="J76" s="38" t="str">
        <f>E21</f>
        <v>Agroplan spol. s r.o. - ing.Radek Dlouhý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5.15" customHeight="1">
      <c r="A77" s="40"/>
      <c r="B77" s="41"/>
      <c r="C77" s="34" t="s">
        <v>30</v>
      </c>
      <c r="D77" s="42"/>
      <c r="E77" s="42"/>
      <c r="F77" s="29" t="str">
        <f>IF(E18="","",E18)</f>
        <v>Vyplň údaj</v>
      </c>
      <c r="G77" s="42"/>
      <c r="H77" s="42"/>
      <c r="I77" s="34" t="s">
        <v>36</v>
      </c>
      <c r="J77" s="38" t="str">
        <f>E24</f>
        <v xml:space="preserve"> 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0.32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10" customFormat="1" ht="29.28" customHeight="1">
      <c r="A79" s="173"/>
      <c r="B79" s="174"/>
      <c r="C79" s="175" t="s">
        <v>106</v>
      </c>
      <c r="D79" s="176" t="s">
        <v>59</v>
      </c>
      <c r="E79" s="176" t="s">
        <v>55</v>
      </c>
      <c r="F79" s="176" t="s">
        <v>56</v>
      </c>
      <c r="G79" s="176" t="s">
        <v>107</v>
      </c>
      <c r="H79" s="176" t="s">
        <v>108</v>
      </c>
      <c r="I79" s="176" t="s">
        <v>109</v>
      </c>
      <c r="J79" s="176" t="s">
        <v>102</v>
      </c>
      <c r="K79" s="177" t="s">
        <v>110</v>
      </c>
      <c r="L79" s="178"/>
      <c r="M79" s="94" t="s">
        <v>19</v>
      </c>
      <c r="N79" s="95" t="s">
        <v>44</v>
      </c>
      <c r="O79" s="95" t="s">
        <v>111</v>
      </c>
      <c r="P79" s="95" t="s">
        <v>112</v>
      </c>
      <c r="Q79" s="95" t="s">
        <v>113</v>
      </c>
      <c r="R79" s="95" t="s">
        <v>114</v>
      </c>
      <c r="S79" s="95" t="s">
        <v>115</v>
      </c>
      <c r="T79" s="96" t="s">
        <v>116</v>
      </c>
      <c r="U79" s="173"/>
      <c r="V79" s="173"/>
      <c r="W79" s="173"/>
      <c r="X79" s="173"/>
      <c r="Y79" s="173"/>
      <c r="Z79" s="173"/>
      <c r="AA79" s="173"/>
      <c r="AB79" s="173"/>
      <c r="AC79" s="173"/>
      <c r="AD79" s="173"/>
      <c r="AE79" s="173"/>
    </row>
    <row r="80" s="2" customFormat="1" ht="22.8" customHeight="1">
      <c r="A80" s="40"/>
      <c r="B80" s="41"/>
      <c r="C80" s="101" t="s">
        <v>117</v>
      </c>
      <c r="D80" s="42"/>
      <c r="E80" s="42"/>
      <c r="F80" s="42"/>
      <c r="G80" s="42"/>
      <c r="H80" s="42"/>
      <c r="I80" s="42"/>
      <c r="J80" s="179">
        <f>BK80</f>
        <v>0</v>
      </c>
      <c r="K80" s="42"/>
      <c r="L80" s="46"/>
      <c r="M80" s="97"/>
      <c r="N80" s="180"/>
      <c r="O80" s="98"/>
      <c r="P80" s="181">
        <f>P81</f>
        <v>0</v>
      </c>
      <c r="Q80" s="98"/>
      <c r="R80" s="181">
        <f>R81</f>
        <v>0</v>
      </c>
      <c r="S80" s="98"/>
      <c r="T80" s="182">
        <f>T81</f>
        <v>0</v>
      </c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  <c r="AT80" s="19" t="s">
        <v>73</v>
      </c>
      <c r="AU80" s="19" t="s">
        <v>103</v>
      </c>
      <c r="BK80" s="183">
        <f>BK81</f>
        <v>0</v>
      </c>
    </row>
    <row r="81" s="11" customFormat="1" ht="25.92" customHeight="1">
      <c r="A81" s="11"/>
      <c r="B81" s="184"/>
      <c r="C81" s="185"/>
      <c r="D81" s="186" t="s">
        <v>73</v>
      </c>
      <c r="E81" s="187" t="s">
        <v>118</v>
      </c>
      <c r="F81" s="187" t="s">
        <v>80</v>
      </c>
      <c r="G81" s="185"/>
      <c r="H81" s="185"/>
      <c r="I81" s="188"/>
      <c r="J81" s="189">
        <f>BK81</f>
        <v>0</v>
      </c>
      <c r="K81" s="185"/>
      <c r="L81" s="190"/>
      <c r="M81" s="191"/>
      <c r="N81" s="192"/>
      <c r="O81" s="192"/>
      <c r="P81" s="193">
        <f>SUM(P82:P87)</f>
        <v>0</v>
      </c>
      <c r="Q81" s="192"/>
      <c r="R81" s="193">
        <f>SUM(R82:R87)</f>
        <v>0</v>
      </c>
      <c r="S81" s="192"/>
      <c r="T81" s="194">
        <f>SUM(T82:T87)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5" t="s">
        <v>119</v>
      </c>
      <c r="AT81" s="196" t="s">
        <v>73</v>
      </c>
      <c r="AU81" s="196" t="s">
        <v>74</v>
      </c>
      <c r="AY81" s="195" t="s">
        <v>120</v>
      </c>
      <c r="BK81" s="197">
        <f>SUM(BK82:BK87)</f>
        <v>0</v>
      </c>
    </row>
    <row r="82" s="2" customFormat="1" ht="16.5" customHeight="1">
      <c r="A82" s="40"/>
      <c r="B82" s="41"/>
      <c r="C82" s="198" t="s">
        <v>82</v>
      </c>
      <c r="D82" s="198" t="s">
        <v>121</v>
      </c>
      <c r="E82" s="199" t="s">
        <v>122</v>
      </c>
      <c r="F82" s="200" t="s">
        <v>123</v>
      </c>
      <c r="G82" s="201" t="s">
        <v>124</v>
      </c>
      <c r="H82" s="202">
        <v>45</v>
      </c>
      <c r="I82" s="203"/>
      <c r="J82" s="204">
        <f>ROUND(I82*H82,2)</f>
        <v>0</v>
      </c>
      <c r="K82" s="200" t="s">
        <v>125</v>
      </c>
      <c r="L82" s="46"/>
      <c r="M82" s="205" t="s">
        <v>19</v>
      </c>
      <c r="N82" s="206" t="s">
        <v>45</v>
      </c>
      <c r="O82" s="86"/>
      <c r="P82" s="207">
        <f>O82*H82</f>
        <v>0</v>
      </c>
      <c r="Q82" s="207">
        <v>0</v>
      </c>
      <c r="R82" s="207">
        <f>Q82*H82</f>
        <v>0</v>
      </c>
      <c r="S82" s="207">
        <v>0</v>
      </c>
      <c r="T82" s="208">
        <f>S82*H82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R82" s="209" t="s">
        <v>126</v>
      </c>
      <c r="AT82" s="209" t="s">
        <v>121</v>
      </c>
      <c r="AU82" s="209" t="s">
        <v>82</v>
      </c>
      <c r="AY82" s="19" t="s">
        <v>120</v>
      </c>
      <c r="BE82" s="210">
        <f>IF(N82="základní",J82,0)</f>
        <v>0</v>
      </c>
      <c r="BF82" s="210">
        <f>IF(N82="snížená",J82,0)</f>
        <v>0</v>
      </c>
      <c r="BG82" s="210">
        <f>IF(N82="zákl. přenesená",J82,0)</f>
        <v>0</v>
      </c>
      <c r="BH82" s="210">
        <f>IF(N82="sníž. přenesená",J82,0)</f>
        <v>0</v>
      </c>
      <c r="BI82" s="210">
        <f>IF(N82="nulová",J82,0)</f>
        <v>0</v>
      </c>
      <c r="BJ82" s="19" t="s">
        <v>82</v>
      </c>
      <c r="BK82" s="210">
        <f>ROUND(I82*H82,2)</f>
        <v>0</v>
      </c>
      <c r="BL82" s="19" t="s">
        <v>126</v>
      </c>
      <c r="BM82" s="209" t="s">
        <v>127</v>
      </c>
    </row>
    <row r="83" s="2" customFormat="1">
      <c r="A83" s="40"/>
      <c r="B83" s="41"/>
      <c r="C83" s="42"/>
      <c r="D83" s="211" t="s">
        <v>128</v>
      </c>
      <c r="E83" s="42"/>
      <c r="F83" s="212" t="s">
        <v>129</v>
      </c>
      <c r="G83" s="42"/>
      <c r="H83" s="42"/>
      <c r="I83" s="213"/>
      <c r="J83" s="42"/>
      <c r="K83" s="42"/>
      <c r="L83" s="46"/>
      <c r="M83" s="214"/>
      <c r="N83" s="215"/>
      <c r="O83" s="86"/>
      <c r="P83" s="86"/>
      <c r="Q83" s="86"/>
      <c r="R83" s="86"/>
      <c r="S83" s="86"/>
      <c r="T83" s="87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128</v>
      </c>
      <c r="AU83" s="19" t="s">
        <v>82</v>
      </c>
    </row>
    <row r="84" s="2" customFormat="1" ht="16.5" customHeight="1">
      <c r="A84" s="40"/>
      <c r="B84" s="41"/>
      <c r="C84" s="198" t="s">
        <v>84</v>
      </c>
      <c r="D84" s="198" t="s">
        <v>121</v>
      </c>
      <c r="E84" s="199" t="s">
        <v>130</v>
      </c>
      <c r="F84" s="200" t="s">
        <v>131</v>
      </c>
      <c r="G84" s="201" t="s">
        <v>132</v>
      </c>
      <c r="H84" s="202">
        <v>1</v>
      </c>
      <c r="I84" s="203"/>
      <c r="J84" s="204">
        <f>ROUND(I84*H84,2)</f>
        <v>0</v>
      </c>
      <c r="K84" s="200" t="s">
        <v>125</v>
      </c>
      <c r="L84" s="46"/>
      <c r="M84" s="205" t="s">
        <v>19</v>
      </c>
      <c r="N84" s="206" t="s">
        <v>45</v>
      </c>
      <c r="O84" s="86"/>
      <c r="P84" s="207">
        <f>O84*H84</f>
        <v>0</v>
      </c>
      <c r="Q84" s="207">
        <v>0</v>
      </c>
      <c r="R84" s="207">
        <f>Q84*H84</f>
        <v>0</v>
      </c>
      <c r="S84" s="207">
        <v>0</v>
      </c>
      <c r="T84" s="208">
        <f>S84*H84</f>
        <v>0</v>
      </c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  <c r="AR84" s="209" t="s">
        <v>126</v>
      </c>
      <c r="AT84" s="209" t="s">
        <v>121</v>
      </c>
      <c r="AU84" s="209" t="s">
        <v>82</v>
      </c>
      <c r="AY84" s="19" t="s">
        <v>120</v>
      </c>
      <c r="BE84" s="210">
        <f>IF(N84="základní",J84,0)</f>
        <v>0</v>
      </c>
      <c r="BF84" s="210">
        <f>IF(N84="snížená",J84,0)</f>
        <v>0</v>
      </c>
      <c r="BG84" s="210">
        <f>IF(N84="zákl. přenesená",J84,0)</f>
        <v>0</v>
      </c>
      <c r="BH84" s="210">
        <f>IF(N84="sníž. přenesená",J84,0)</f>
        <v>0</v>
      </c>
      <c r="BI84" s="210">
        <f>IF(N84="nulová",J84,0)</f>
        <v>0</v>
      </c>
      <c r="BJ84" s="19" t="s">
        <v>82</v>
      </c>
      <c r="BK84" s="210">
        <f>ROUND(I84*H84,2)</f>
        <v>0</v>
      </c>
      <c r="BL84" s="19" t="s">
        <v>126</v>
      </c>
      <c r="BM84" s="209" t="s">
        <v>133</v>
      </c>
    </row>
    <row r="85" s="2" customFormat="1">
      <c r="A85" s="40"/>
      <c r="B85" s="41"/>
      <c r="C85" s="42"/>
      <c r="D85" s="211" t="s">
        <v>128</v>
      </c>
      <c r="E85" s="42"/>
      <c r="F85" s="212" t="s">
        <v>134</v>
      </c>
      <c r="G85" s="42"/>
      <c r="H85" s="42"/>
      <c r="I85" s="213"/>
      <c r="J85" s="42"/>
      <c r="K85" s="42"/>
      <c r="L85" s="46"/>
      <c r="M85" s="214"/>
      <c r="N85" s="215"/>
      <c r="O85" s="86"/>
      <c r="P85" s="86"/>
      <c r="Q85" s="86"/>
      <c r="R85" s="86"/>
      <c r="S85" s="86"/>
      <c r="T85" s="87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128</v>
      </c>
      <c r="AU85" s="19" t="s">
        <v>82</v>
      </c>
    </row>
    <row r="86" s="2" customFormat="1" ht="16.5" customHeight="1">
      <c r="A86" s="40"/>
      <c r="B86" s="41"/>
      <c r="C86" s="198" t="s">
        <v>135</v>
      </c>
      <c r="D86" s="198" t="s">
        <v>121</v>
      </c>
      <c r="E86" s="199" t="s">
        <v>136</v>
      </c>
      <c r="F86" s="200" t="s">
        <v>137</v>
      </c>
      <c r="G86" s="201" t="s">
        <v>138</v>
      </c>
      <c r="H86" s="202">
        <v>2</v>
      </c>
      <c r="I86" s="203"/>
      <c r="J86" s="204">
        <f>ROUND(I86*H86,2)</f>
        <v>0</v>
      </c>
      <c r="K86" s="200" t="s">
        <v>125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126</v>
      </c>
      <c r="AT86" s="209" t="s">
        <v>121</v>
      </c>
      <c r="AU86" s="209" t="s">
        <v>82</v>
      </c>
      <c r="AY86" s="19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126</v>
      </c>
      <c r="BM86" s="209" t="s">
        <v>139</v>
      </c>
    </row>
    <row r="87" s="2" customFormat="1">
      <c r="A87" s="40"/>
      <c r="B87" s="41"/>
      <c r="C87" s="42"/>
      <c r="D87" s="211" t="s">
        <v>128</v>
      </c>
      <c r="E87" s="42"/>
      <c r="F87" s="212" t="s">
        <v>140</v>
      </c>
      <c r="G87" s="42"/>
      <c r="H87" s="42"/>
      <c r="I87" s="213"/>
      <c r="J87" s="42"/>
      <c r="K87" s="42"/>
      <c r="L87" s="46"/>
      <c r="M87" s="216"/>
      <c r="N87" s="217"/>
      <c r="O87" s="218"/>
      <c r="P87" s="218"/>
      <c r="Q87" s="218"/>
      <c r="R87" s="218"/>
      <c r="S87" s="218"/>
      <c r="T87" s="219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128</v>
      </c>
      <c r="AU87" s="19" t="s">
        <v>82</v>
      </c>
    </row>
    <row r="88" s="2" customFormat="1" ht="6.96" customHeight="1">
      <c r="A88" s="40"/>
      <c r="B88" s="61"/>
      <c r="C88" s="62"/>
      <c r="D88" s="62"/>
      <c r="E88" s="62"/>
      <c r="F88" s="62"/>
      <c r="G88" s="62"/>
      <c r="H88" s="62"/>
      <c r="I88" s="62"/>
      <c r="J88" s="62"/>
      <c r="K88" s="62"/>
      <c r="L88" s="46"/>
      <c r="M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</sheetData>
  <sheetProtection sheet="1" autoFilter="0" formatColumns="0" formatRows="0" objects="1" scenarios="1" spinCount="100000" saltValue="91t3h3vHVvJEF/gIN73xj7Rj60h83S2R/fgYeuBrjyr0DUBSGvRCZkObDlYNHKjfIXnrIKAndrHR27Py0ktHkQ==" hashValue="CHIastCJbRqnzFYWYK0JvbWu2/DYaqQ/MLchwQMr31cxM3iB6I36uYU50SQbto+VAWlxSylobcTd4QZ1zUa/5g==" algorithmName="SHA-512" password="88A1"/>
  <autoFilter ref="C79:K87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hyperlinks>
    <hyperlink ref="F83" r:id="rId1" display="https://podminky.urs.cz/item/CS_URS_2023_01/012002000"/>
    <hyperlink ref="F85" r:id="rId2" display="https://podminky.urs.cz/item/CS_URS_2023_01/030001000"/>
    <hyperlink ref="F87" r:id="rId3" display="https://podminky.urs.cz/item/CS_URS_2023_01/034503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141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ROUND(J83,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ROUND((SUM(BE83:BE182)),  2)</f>
        <v>0</v>
      </c>
      <c r="G33" s="40"/>
      <c r="H33" s="40"/>
      <c r="I33" s="150">
        <v>0.20999999999999999</v>
      </c>
      <c r="J33" s="149">
        <f>ROUND(((SUM(BE83:BE182))*I33),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ROUND((SUM(BF83:BF182)),  2)</f>
        <v>0</v>
      </c>
      <c r="G34" s="40"/>
      <c r="H34" s="40"/>
      <c r="I34" s="150">
        <v>0.14999999999999999</v>
      </c>
      <c r="J34" s="149">
        <f>ROUND(((SUM(BF83:BF182))*I34),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ROUND((SUM(BG83:BG182)),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ROUND((SUM(BH83:BH182)),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ROUND((SUM(BI83:BI182)),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01 - Výsadba biocentra LBC Blatnice včetně řešení přístupu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J83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J84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J85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144</v>
      </c>
      <c r="E62" s="223"/>
      <c r="F62" s="223"/>
      <c r="G62" s="223"/>
      <c r="H62" s="223"/>
      <c r="I62" s="223"/>
      <c r="J62" s="224">
        <f>J166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12" customFormat="1" ht="19.92" customHeight="1">
      <c r="A63" s="12"/>
      <c r="B63" s="220"/>
      <c r="C63" s="221"/>
      <c r="D63" s="222" t="s">
        <v>145</v>
      </c>
      <c r="E63" s="223"/>
      <c r="F63" s="223"/>
      <c r="G63" s="223"/>
      <c r="H63" s="223"/>
      <c r="I63" s="223"/>
      <c r="J63" s="224">
        <f>J180</f>
        <v>0</v>
      </c>
      <c r="K63" s="221"/>
      <c r="L63" s="225"/>
      <c r="S63" s="12"/>
      <c r="T63" s="12"/>
      <c r="U63" s="12"/>
      <c r="V63" s="12"/>
      <c r="W63" s="12"/>
      <c r="X63" s="12"/>
      <c r="Y63" s="12"/>
      <c r="Z63" s="12"/>
      <c r="AA63" s="12"/>
      <c r="AB63" s="12"/>
      <c r="AC63" s="12"/>
      <c r="AD63" s="12"/>
      <c r="AE63" s="12"/>
    </row>
    <row r="64" s="2" customFormat="1" ht="21.84" customHeight="1">
      <c r="A64" s="40"/>
      <c r="B64" s="41"/>
      <c r="C64" s="42"/>
      <c r="D64" s="42"/>
      <c r="E64" s="42"/>
      <c r="F64" s="42"/>
      <c r="G64" s="42"/>
      <c r="H64" s="42"/>
      <c r="I64" s="42"/>
      <c r="J64" s="42"/>
      <c r="K64" s="4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5" s="2" customFormat="1" ht="6.96" customHeight="1">
      <c r="A65" s="40"/>
      <c r="B65" s="61"/>
      <c r="C65" s="62"/>
      <c r="D65" s="62"/>
      <c r="E65" s="62"/>
      <c r="F65" s="62"/>
      <c r="G65" s="62"/>
      <c r="H65" s="62"/>
      <c r="I65" s="62"/>
      <c r="J65" s="62"/>
      <c r="K65" s="62"/>
      <c r="L65" s="136"/>
      <c r="S65" s="40"/>
      <c r="T65" s="40"/>
      <c r="U65" s="40"/>
      <c r="V65" s="40"/>
      <c r="W65" s="40"/>
      <c r="X65" s="40"/>
      <c r="Y65" s="40"/>
      <c r="Z65" s="40"/>
      <c r="AA65" s="40"/>
      <c r="AB65" s="40"/>
      <c r="AC65" s="40"/>
      <c r="AD65" s="40"/>
      <c r="AE65" s="40"/>
    </row>
    <row r="69" s="2" customFormat="1" ht="6.96" customHeight="1">
      <c r="A69" s="40"/>
      <c r="B69" s="63"/>
      <c r="C69" s="64"/>
      <c r="D69" s="64"/>
      <c r="E69" s="64"/>
      <c r="F69" s="64"/>
      <c r="G69" s="64"/>
      <c r="H69" s="64"/>
      <c r="I69" s="64"/>
      <c r="J69" s="64"/>
      <c r="K69" s="64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24.96" customHeight="1">
      <c r="A70" s="40"/>
      <c r="B70" s="41"/>
      <c r="C70" s="25" t="s">
        <v>105</v>
      </c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2" customHeight="1">
      <c r="A72" s="40"/>
      <c r="B72" s="41"/>
      <c r="C72" s="34" t="s">
        <v>16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6.5" customHeight="1">
      <c r="A73" s="40"/>
      <c r="B73" s="41"/>
      <c r="C73" s="42"/>
      <c r="D73" s="42"/>
      <c r="E73" s="162" t="str">
        <f>E7</f>
        <v>Realizace PSZ včetně výkonu autorského dozoru v k.ú. Kouty u Poděbrad – LBC Blatnice</v>
      </c>
      <c r="F73" s="34"/>
      <c r="G73" s="34"/>
      <c r="H73" s="34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98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71" t="str">
        <f>E9</f>
        <v>SO 01 - Výsadba biocentra LBC Blatnice včetně řešení přístupu</v>
      </c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6.96" customHeight="1">
      <c r="A76" s="40"/>
      <c r="B76" s="41"/>
      <c r="C76" s="42"/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21</v>
      </c>
      <c r="D77" s="42"/>
      <c r="E77" s="42"/>
      <c r="F77" s="29" t="str">
        <f>F12</f>
        <v>Kouty u Poděbrad</v>
      </c>
      <c r="G77" s="42"/>
      <c r="H77" s="42"/>
      <c r="I77" s="34" t="s">
        <v>23</v>
      </c>
      <c r="J77" s="74" t="str">
        <f>IF(J12="","",J12)</f>
        <v>20. 7. 2022</v>
      </c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25</v>
      </c>
      <c r="D79" s="42"/>
      <c r="E79" s="42"/>
      <c r="F79" s="29" t="str">
        <f>E15</f>
        <v>Česká republika – Státní pozemkový úřad</v>
      </c>
      <c r="G79" s="42"/>
      <c r="H79" s="42"/>
      <c r="I79" s="34" t="s">
        <v>32</v>
      </c>
      <c r="J79" s="38" t="str">
        <f>E21</f>
        <v>Agroplan spol. s r.o. - ing.Radek Dlouhý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5.15" customHeight="1">
      <c r="A80" s="40"/>
      <c r="B80" s="41"/>
      <c r="C80" s="34" t="s">
        <v>30</v>
      </c>
      <c r="D80" s="42"/>
      <c r="E80" s="42"/>
      <c r="F80" s="29" t="str">
        <f>IF(E18="","",E18)</f>
        <v>Vyplň údaj</v>
      </c>
      <c r="G80" s="42"/>
      <c r="H80" s="42"/>
      <c r="I80" s="34" t="s">
        <v>36</v>
      </c>
      <c r="J80" s="38" t="str">
        <f>E24</f>
        <v xml:space="preserve"> 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0.32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10" customFormat="1" ht="29.28" customHeight="1">
      <c r="A82" s="173"/>
      <c r="B82" s="174"/>
      <c r="C82" s="175" t="s">
        <v>106</v>
      </c>
      <c r="D82" s="176" t="s">
        <v>59</v>
      </c>
      <c r="E82" s="176" t="s">
        <v>55</v>
      </c>
      <c r="F82" s="176" t="s">
        <v>56</v>
      </c>
      <c r="G82" s="176" t="s">
        <v>107</v>
      </c>
      <c r="H82" s="176" t="s">
        <v>108</v>
      </c>
      <c r="I82" s="176" t="s">
        <v>109</v>
      </c>
      <c r="J82" s="176" t="s">
        <v>102</v>
      </c>
      <c r="K82" s="177" t="s">
        <v>110</v>
      </c>
      <c r="L82" s="178"/>
      <c r="M82" s="94" t="s">
        <v>19</v>
      </c>
      <c r="N82" s="95" t="s">
        <v>44</v>
      </c>
      <c r="O82" s="95" t="s">
        <v>111</v>
      </c>
      <c r="P82" s="95" t="s">
        <v>112</v>
      </c>
      <c r="Q82" s="95" t="s">
        <v>113</v>
      </c>
      <c r="R82" s="95" t="s">
        <v>114</v>
      </c>
      <c r="S82" s="95" t="s">
        <v>115</v>
      </c>
      <c r="T82" s="96" t="s">
        <v>116</v>
      </c>
      <c r="U82" s="173"/>
      <c r="V82" s="173"/>
      <c r="W82" s="173"/>
      <c r="X82" s="173"/>
      <c r="Y82" s="173"/>
      <c r="Z82" s="173"/>
      <c r="AA82" s="173"/>
      <c r="AB82" s="173"/>
      <c r="AC82" s="173"/>
      <c r="AD82" s="173"/>
      <c r="AE82" s="173"/>
    </row>
    <row r="83" s="2" customFormat="1" ht="22.8" customHeight="1">
      <c r="A83" s="40"/>
      <c r="B83" s="41"/>
      <c r="C83" s="101" t="s">
        <v>117</v>
      </c>
      <c r="D83" s="42"/>
      <c r="E83" s="42"/>
      <c r="F83" s="42"/>
      <c r="G83" s="42"/>
      <c r="H83" s="42"/>
      <c r="I83" s="42"/>
      <c r="J83" s="179">
        <f>BK83</f>
        <v>0</v>
      </c>
      <c r="K83" s="42"/>
      <c r="L83" s="46"/>
      <c r="M83" s="97"/>
      <c r="N83" s="180"/>
      <c r="O83" s="98"/>
      <c r="P83" s="181">
        <f>P84</f>
        <v>0</v>
      </c>
      <c r="Q83" s="98"/>
      <c r="R83" s="181">
        <f>R84</f>
        <v>33.509381000000005</v>
      </c>
      <c r="S83" s="98"/>
      <c r="T83" s="182">
        <f>T84</f>
        <v>0</v>
      </c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T83" s="19" t="s">
        <v>73</v>
      </c>
      <c r="AU83" s="19" t="s">
        <v>103</v>
      </c>
      <c r="BK83" s="183">
        <f>BK84</f>
        <v>0</v>
      </c>
    </row>
    <row r="84" s="11" customFormat="1" ht="25.92" customHeight="1">
      <c r="A84" s="11"/>
      <c r="B84" s="184"/>
      <c r="C84" s="185"/>
      <c r="D84" s="186" t="s">
        <v>73</v>
      </c>
      <c r="E84" s="187" t="s">
        <v>146</v>
      </c>
      <c r="F84" s="187" t="s">
        <v>147</v>
      </c>
      <c r="G84" s="185"/>
      <c r="H84" s="185"/>
      <c r="I84" s="188"/>
      <c r="J84" s="189">
        <f>BK84</f>
        <v>0</v>
      </c>
      <c r="K84" s="185"/>
      <c r="L84" s="190"/>
      <c r="M84" s="191"/>
      <c r="N84" s="192"/>
      <c r="O84" s="192"/>
      <c r="P84" s="193">
        <f>P85+P166+P180</f>
        <v>0</v>
      </c>
      <c r="Q84" s="192"/>
      <c r="R84" s="193">
        <f>R85+R166+R180</f>
        <v>33.509381000000005</v>
      </c>
      <c r="S84" s="192"/>
      <c r="T84" s="194">
        <f>T85+T166+T180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74</v>
      </c>
      <c r="AY84" s="195" t="s">
        <v>120</v>
      </c>
      <c r="BK84" s="197">
        <f>BK85+BK166+BK180</f>
        <v>0</v>
      </c>
    </row>
    <row r="85" s="11" customFormat="1" ht="22.8" customHeight="1">
      <c r="A85" s="11"/>
      <c r="B85" s="184"/>
      <c r="C85" s="185"/>
      <c r="D85" s="186" t="s">
        <v>73</v>
      </c>
      <c r="E85" s="226" t="s">
        <v>82</v>
      </c>
      <c r="F85" s="226" t="s">
        <v>148</v>
      </c>
      <c r="G85" s="185"/>
      <c r="H85" s="185"/>
      <c r="I85" s="188"/>
      <c r="J85" s="227">
        <f>BK85</f>
        <v>0</v>
      </c>
      <c r="K85" s="185"/>
      <c r="L85" s="190"/>
      <c r="M85" s="191"/>
      <c r="N85" s="192"/>
      <c r="O85" s="192"/>
      <c r="P85" s="193">
        <f>SUM(P86:P165)</f>
        <v>0</v>
      </c>
      <c r="Q85" s="192"/>
      <c r="R85" s="193">
        <f>SUM(R86:R165)</f>
        <v>21.808412000000004</v>
      </c>
      <c r="S85" s="192"/>
      <c r="T85" s="194">
        <f>SUM(T86:T165)</f>
        <v>0</v>
      </c>
      <c r="U85" s="11"/>
      <c r="V85" s="11"/>
      <c r="W85" s="11"/>
      <c r="X85" s="11"/>
      <c r="Y85" s="11"/>
      <c r="Z85" s="11"/>
      <c r="AA85" s="11"/>
      <c r="AB85" s="11"/>
      <c r="AC85" s="11"/>
      <c r="AD85" s="11"/>
      <c r="AE85" s="11"/>
      <c r="AR85" s="195" t="s">
        <v>82</v>
      </c>
      <c r="AT85" s="196" t="s">
        <v>73</v>
      </c>
      <c r="AU85" s="196" t="s">
        <v>82</v>
      </c>
      <c r="AY85" s="195" t="s">
        <v>120</v>
      </c>
      <c r="BK85" s="197">
        <f>SUM(BK86:BK165)</f>
        <v>0</v>
      </c>
    </row>
    <row r="86" s="2" customFormat="1" ht="24.15" customHeight="1">
      <c r="A86" s="40"/>
      <c r="B86" s="41"/>
      <c r="C86" s="198" t="s">
        <v>82</v>
      </c>
      <c r="D86" s="198" t="s">
        <v>121</v>
      </c>
      <c r="E86" s="199" t="s">
        <v>149</v>
      </c>
      <c r="F86" s="200" t="s">
        <v>150</v>
      </c>
      <c r="G86" s="201" t="s">
        <v>151</v>
      </c>
      <c r="H86" s="202">
        <v>30817</v>
      </c>
      <c r="I86" s="203"/>
      <c r="J86" s="204">
        <f>ROUND(I86*H86,2)</f>
        <v>0</v>
      </c>
      <c r="K86" s="200" t="s">
        <v>125</v>
      </c>
      <c r="L86" s="46"/>
      <c r="M86" s="205" t="s">
        <v>19</v>
      </c>
      <c r="N86" s="206" t="s">
        <v>45</v>
      </c>
      <c r="O86" s="86"/>
      <c r="P86" s="207">
        <f>O86*H86</f>
        <v>0</v>
      </c>
      <c r="Q86" s="207">
        <v>0</v>
      </c>
      <c r="R86" s="207">
        <f>Q86*H86</f>
        <v>0</v>
      </c>
      <c r="S86" s="207">
        <v>0</v>
      </c>
      <c r="T86" s="208">
        <f>S86*H86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R86" s="209" t="s">
        <v>152</v>
      </c>
      <c r="AT86" s="209" t="s">
        <v>121</v>
      </c>
      <c r="AU86" s="209" t="s">
        <v>84</v>
      </c>
      <c r="AY86" s="19" t="s">
        <v>120</v>
      </c>
      <c r="BE86" s="210">
        <f>IF(N86="základní",J86,0)</f>
        <v>0</v>
      </c>
      <c r="BF86" s="210">
        <f>IF(N86="snížená",J86,0)</f>
        <v>0</v>
      </c>
      <c r="BG86" s="210">
        <f>IF(N86="zákl. přenesená",J86,0)</f>
        <v>0</v>
      </c>
      <c r="BH86" s="210">
        <f>IF(N86="sníž. přenesená",J86,0)</f>
        <v>0</v>
      </c>
      <c r="BI86" s="210">
        <f>IF(N86="nulová",J86,0)</f>
        <v>0</v>
      </c>
      <c r="BJ86" s="19" t="s">
        <v>82</v>
      </c>
      <c r="BK86" s="210">
        <f>ROUND(I86*H86,2)</f>
        <v>0</v>
      </c>
      <c r="BL86" s="19" t="s">
        <v>152</v>
      </c>
      <c r="BM86" s="209" t="s">
        <v>153</v>
      </c>
    </row>
    <row r="87" s="2" customFormat="1">
      <c r="A87" s="40"/>
      <c r="B87" s="41"/>
      <c r="C87" s="42"/>
      <c r="D87" s="211" t="s">
        <v>128</v>
      </c>
      <c r="E87" s="42"/>
      <c r="F87" s="212" t="s">
        <v>154</v>
      </c>
      <c r="G87" s="42"/>
      <c r="H87" s="42"/>
      <c r="I87" s="213"/>
      <c r="J87" s="42"/>
      <c r="K87" s="42"/>
      <c r="L87" s="46"/>
      <c r="M87" s="214"/>
      <c r="N87" s="215"/>
      <c r="O87" s="86"/>
      <c r="P87" s="86"/>
      <c r="Q87" s="86"/>
      <c r="R87" s="86"/>
      <c r="S87" s="86"/>
      <c r="T87" s="87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128</v>
      </c>
      <c r="AU87" s="19" t="s">
        <v>84</v>
      </c>
    </row>
    <row r="88" s="2" customFormat="1" ht="16.5" customHeight="1">
      <c r="A88" s="40"/>
      <c r="B88" s="41"/>
      <c r="C88" s="228" t="s">
        <v>84</v>
      </c>
      <c r="D88" s="228" t="s">
        <v>155</v>
      </c>
      <c r="E88" s="229" t="s">
        <v>156</v>
      </c>
      <c r="F88" s="230" t="s">
        <v>157</v>
      </c>
      <c r="G88" s="231" t="s">
        <v>158</v>
      </c>
      <c r="H88" s="232">
        <v>592.39999999999998</v>
      </c>
      <c r="I88" s="233"/>
      <c r="J88" s="234">
        <f>ROUND(I88*H88,2)</f>
        <v>0</v>
      </c>
      <c r="K88" s="230" t="s">
        <v>19</v>
      </c>
      <c r="L88" s="235"/>
      <c r="M88" s="236" t="s">
        <v>19</v>
      </c>
      <c r="N88" s="237" t="s">
        <v>45</v>
      </c>
      <c r="O88" s="86"/>
      <c r="P88" s="207">
        <f>O88*H88</f>
        <v>0</v>
      </c>
      <c r="Q88" s="207">
        <v>0.001</v>
      </c>
      <c r="R88" s="207">
        <f>Q88*H88</f>
        <v>0.59240000000000004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159</v>
      </c>
      <c r="AT88" s="209" t="s">
        <v>155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160</v>
      </c>
    </row>
    <row r="89" s="2" customFormat="1" ht="16.5" customHeight="1">
      <c r="A89" s="40"/>
      <c r="B89" s="41"/>
      <c r="C89" s="228" t="s">
        <v>135</v>
      </c>
      <c r="D89" s="228" t="s">
        <v>155</v>
      </c>
      <c r="E89" s="229" t="s">
        <v>161</v>
      </c>
      <c r="F89" s="230" t="s">
        <v>162</v>
      </c>
      <c r="G89" s="231" t="s">
        <v>158</v>
      </c>
      <c r="H89" s="232">
        <v>12.9</v>
      </c>
      <c r="I89" s="233"/>
      <c r="J89" s="234">
        <f>ROUND(I89*H89,2)</f>
        <v>0</v>
      </c>
      <c r="K89" s="230" t="s">
        <v>19</v>
      </c>
      <c r="L89" s="235"/>
      <c r="M89" s="236" t="s">
        <v>19</v>
      </c>
      <c r="N89" s="237" t="s">
        <v>45</v>
      </c>
      <c r="O89" s="86"/>
      <c r="P89" s="207">
        <f>O89*H89</f>
        <v>0</v>
      </c>
      <c r="Q89" s="207">
        <v>0.001</v>
      </c>
      <c r="R89" s="207">
        <f>Q89*H89</f>
        <v>0.0129</v>
      </c>
      <c r="S89" s="207">
        <v>0</v>
      </c>
      <c r="T89" s="20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09" t="s">
        <v>159</v>
      </c>
      <c r="AT89" s="209" t="s">
        <v>155</v>
      </c>
      <c r="AU89" s="209" t="s">
        <v>84</v>
      </c>
      <c r="AY89" s="19" t="s">
        <v>120</v>
      </c>
      <c r="BE89" s="210">
        <f>IF(N89="základní",J89,0)</f>
        <v>0</v>
      </c>
      <c r="BF89" s="210">
        <f>IF(N89="snížená",J89,0)</f>
        <v>0</v>
      </c>
      <c r="BG89" s="210">
        <f>IF(N89="zákl. přenesená",J89,0)</f>
        <v>0</v>
      </c>
      <c r="BH89" s="210">
        <f>IF(N89="sníž. přenesená",J89,0)</f>
        <v>0</v>
      </c>
      <c r="BI89" s="210">
        <f>IF(N89="nulová",J89,0)</f>
        <v>0</v>
      </c>
      <c r="BJ89" s="19" t="s">
        <v>82</v>
      </c>
      <c r="BK89" s="210">
        <f>ROUND(I89*H89,2)</f>
        <v>0</v>
      </c>
      <c r="BL89" s="19" t="s">
        <v>152</v>
      </c>
      <c r="BM89" s="209" t="s">
        <v>163</v>
      </c>
    </row>
    <row r="90" s="2" customFormat="1" ht="24.9" customHeight="1">
      <c r="A90" s="40"/>
      <c r="B90" s="41"/>
      <c r="C90" s="228" t="s">
        <v>152</v>
      </c>
      <c r="D90" s="228" t="s">
        <v>155</v>
      </c>
      <c r="E90" s="229" t="s">
        <v>164</v>
      </c>
      <c r="F90" s="230" t="s">
        <v>165</v>
      </c>
      <c r="G90" s="231" t="s">
        <v>158</v>
      </c>
      <c r="H90" s="232">
        <v>6.7000000000000002</v>
      </c>
      <c r="I90" s="233"/>
      <c r="J90" s="234">
        <f>ROUND(I90*H90,2)</f>
        <v>0</v>
      </c>
      <c r="K90" s="230" t="s">
        <v>19</v>
      </c>
      <c r="L90" s="235"/>
      <c r="M90" s="236" t="s">
        <v>19</v>
      </c>
      <c r="N90" s="237" t="s">
        <v>45</v>
      </c>
      <c r="O90" s="86"/>
      <c r="P90" s="207">
        <f>O90*H90</f>
        <v>0</v>
      </c>
      <c r="Q90" s="207">
        <v>0.001</v>
      </c>
      <c r="R90" s="207">
        <f>Q90*H90</f>
        <v>0.0067000000000000002</v>
      </c>
      <c r="S90" s="207">
        <v>0</v>
      </c>
      <c r="T90" s="20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09" t="s">
        <v>159</v>
      </c>
      <c r="AT90" s="209" t="s">
        <v>155</v>
      </c>
      <c r="AU90" s="209" t="s">
        <v>84</v>
      </c>
      <c r="AY90" s="19" t="s">
        <v>120</v>
      </c>
      <c r="BE90" s="210">
        <f>IF(N90="základní",J90,0)</f>
        <v>0</v>
      </c>
      <c r="BF90" s="210">
        <f>IF(N90="snížená",J90,0)</f>
        <v>0</v>
      </c>
      <c r="BG90" s="210">
        <f>IF(N90="zákl. přenesená",J90,0)</f>
        <v>0</v>
      </c>
      <c r="BH90" s="210">
        <f>IF(N90="sníž. přenesená",J90,0)</f>
        <v>0</v>
      </c>
      <c r="BI90" s="210">
        <f>IF(N90="nulová",J90,0)</f>
        <v>0</v>
      </c>
      <c r="BJ90" s="19" t="s">
        <v>82</v>
      </c>
      <c r="BK90" s="210">
        <f>ROUND(I90*H90,2)</f>
        <v>0</v>
      </c>
      <c r="BL90" s="19" t="s">
        <v>152</v>
      </c>
      <c r="BM90" s="209" t="s">
        <v>166</v>
      </c>
    </row>
    <row r="91" s="2" customFormat="1" ht="16.5" customHeight="1">
      <c r="A91" s="40"/>
      <c r="B91" s="41"/>
      <c r="C91" s="198" t="s">
        <v>119</v>
      </c>
      <c r="D91" s="198" t="s">
        <v>121</v>
      </c>
      <c r="E91" s="199" t="s">
        <v>167</v>
      </c>
      <c r="F91" s="200" t="s">
        <v>168</v>
      </c>
      <c r="G91" s="201" t="s">
        <v>151</v>
      </c>
      <c r="H91" s="202">
        <v>30817</v>
      </c>
      <c r="I91" s="203"/>
      <c r="J91" s="204">
        <f>ROUND(I91*H91,2)</f>
        <v>0</v>
      </c>
      <c r="K91" s="200" t="s">
        <v>125</v>
      </c>
      <c r="L91" s="46"/>
      <c r="M91" s="205" t="s">
        <v>19</v>
      </c>
      <c r="N91" s="206" t="s">
        <v>45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152</v>
      </c>
      <c r="AT91" s="209" t="s">
        <v>121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152</v>
      </c>
      <c r="BM91" s="209" t="s">
        <v>169</v>
      </c>
    </row>
    <row r="92" s="2" customFormat="1">
      <c r="A92" s="40"/>
      <c r="B92" s="41"/>
      <c r="C92" s="42"/>
      <c r="D92" s="211" t="s">
        <v>128</v>
      </c>
      <c r="E92" s="42"/>
      <c r="F92" s="212" t="s">
        <v>170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2" customFormat="1" ht="16.5" customHeight="1">
      <c r="A93" s="40"/>
      <c r="B93" s="41"/>
      <c r="C93" s="198" t="s">
        <v>171</v>
      </c>
      <c r="D93" s="198" t="s">
        <v>121</v>
      </c>
      <c r="E93" s="199" t="s">
        <v>172</v>
      </c>
      <c r="F93" s="200" t="s">
        <v>173</v>
      </c>
      <c r="G93" s="201" t="s">
        <v>151</v>
      </c>
      <c r="H93" s="202">
        <v>30817</v>
      </c>
      <c r="I93" s="203"/>
      <c r="J93" s="204">
        <f>ROUND(I93*H93,2)</f>
        <v>0</v>
      </c>
      <c r="K93" s="200" t="s">
        <v>125</v>
      </c>
      <c r="L93" s="46"/>
      <c r="M93" s="205" t="s">
        <v>19</v>
      </c>
      <c r="N93" s="206" t="s">
        <v>45</v>
      </c>
      <c r="O93" s="86"/>
      <c r="P93" s="207">
        <f>O93*H93</f>
        <v>0</v>
      </c>
      <c r="Q93" s="207">
        <v>0</v>
      </c>
      <c r="R93" s="207">
        <f>Q93*H93</f>
        <v>0</v>
      </c>
      <c r="S93" s="207">
        <v>0</v>
      </c>
      <c r="T93" s="20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09" t="s">
        <v>152</v>
      </c>
      <c r="AT93" s="209" t="s">
        <v>121</v>
      </c>
      <c r="AU93" s="209" t="s">
        <v>84</v>
      </c>
      <c r="AY93" s="19" t="s">
        <v>120</v>
      </c>
      <c r="BE93" s="210">
        <f>IF(N93="základní",J93,0)</f>
        <v>0</v>
      </c>
      <c r="BF93" s="210">
        <f>IF(N93="snížená",J93,0)</f>
        <v>0</v>
      </c>
      <c r="BG93" s="210">
        <f>IF(N93="zákl. přenesená",J93,0)</f>
        <v>0</v>
      </c>
      <c r="BH93" s="210">
        <f>IF(N93="sníž. přenesená",J93,0)</f>
        <v>0</v>
      </c>
      <c r="BI93" s="210">
        <f>IF(N93="nulová",J93,0)</f>
        <v>0</v>
      </c>
      <c r="BJ93" s="19" t="s">
        <v>82</v>
      </c>
      <c r="BK93" s="210">
        <f>ROUND(I93*H93,2)</f>
        <v>0</v>
      </c>
      <c r="BL93" s="19" t="s">
        <v>152</v>
      </c>
      <c r="BM93" s="209" t="s">
        <v>174</v>
      </c>
    </row>
    <row r="94" s="2" customFormat="1">
      <c r="A94" s="40"/>
      <c r="B94" s="41"/>
      <c r="C94" s="42"/>
      <c r="D94" s="211" t="s">
        <v>128</v>
      </c>
      <c r="E94" s="42"/>
      <c r="F94" s="212" t="s">
        <v>175</v>
      </c>
      <c r="G94" s="42"/>
      <c r="H94" s="42"/>
      <c r="I94" s="213"/>
      <c r="J94" s="42"/>
      <c r="K94" s="42"/>
      <c r="L94" s="46"/>
      <c r="M94" s="214"/>
      <c r="N94" s="21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128</v>
      </c>
      <c r="AU94" s="19" t="s">
        <v>84</v>
      </c>
    </row>
    <row r="95" s="2" customFormat="1" ht="16.5" customHeight="1">
      <c r="A95" s="40"/>
      <c r="B95" s="41"/>
      <c r="C95" s="198" t="s">
        <v>176</v>
      </c>
      <c r="D95" s="198" t="s">
        <v>121</v>
      </c>
      <c r="E95" s="199" t="s">
        <v>177</v>
      </c>
      <c r="F95" s="200" t="s">
        <v>178</v>
      </c>
      <c r="G95" s="201" t="s">
        <v>151</v>
      </c>
      <c r="H95" s="202">
        <v>30817</v>
      </c>
      <c r="I95" s="203"/>
      <c r="J95" s="204">
        <f>ROUND(I95*H95,2)</f>
        <v>0</v>
      </c>
      <c r="K95" s="200" t="s">
        <v>125</v>
      </c>
      <c r="L95" s="46"/>
      <c r="M95" s="205" t="s">
        <v>19</v>
      </c>
      <c r="N95" s="206" t="s">
        <v>45</v>
      </c>
      <c r="O95" s="86"/>
      <c r="P95" s="207">
        <f>O95*H95</f>
        <v>0</v>
      </c>
      <c r="Q95" s="207">
        <v>0</v>
      </c>
      <c r="R95" s="207">
        <f>Q95*H95</f>
        <v>0</v>
      </c>
      <c r="S95" s="207">
        <v>0</v>
      </c>
      <c r="T95" s="20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09" t="s">
        <v>152</v>
      </c>
      <c r="AT95" s="209" t="s">
        <v>121</v>
      </c>
      <c r="AU95" s="209" t="s">
        <v>84</v>
      </c>
      <c r="AY95" s="19" t="s">
        <v>120</v>
      </c>
      <c r="BE95" s="210">
        <f>IF(N95="základní",J95,0)</f>
        <v>0</v>
      </c>
      <c r="BF95" s="210">
        <f>IF(N95="snížená",J95,0)</f>
        <v>0</v>
      </c>
      <c r="BG95" s="210">
        <f>IF(N95="zákl. přenesená",J95,0)</f>
        <v>0</v>
      </c>
      <c r="BH95" s="210">
        <f>IF(N95="sníž. přenesená",J95,0)</f>
        <v>0</v>
      </c>
      <c r="BI95" s="210">
        <f>IF(N95="nulová",J95,0)</f>
        <v>0</v>
      </c>
      <c r="BJ95" s="19" t="s">
        <v>82</v>
      </c>
      <c r="BK95" s="210">
        <f>ROUND(I95*H95,2)</f>
        <v>0</v>
      </c>
      <c r="BL95" s="19" t="s">
        <v>152</v>
      </c>
      <c r="BM95" s="209" t="s">
        <v>179</v>
      </c>
    </row>
    <row r="96" s="2" customFormat="1">
      <c r="A96" s="40"/>
      <c r="B96" s="41"/>
      <c r="C96" s="42"/>
      <c r="D96" s="211" t="s">
        <v>128</v>
      </c>
      <c r="E96" s="42"/>
      <c r="F96" s="212" t="s">
        <v>180</v>
      </c>
      <c r="G96" s="42"/>
      <c r="H96" s="42"/>
      <c r="I96" s="213"/>
      <c r="J96" s="42"/>
      <c r="K96" s="42"/>
      <c r="L96" s="46"/>
      <c r="M96" s="214"/>
      <c r="N96" s="21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128</v>
      </c>
      <c r="AU96" s="19" t="s">
        <v>84</v>
      </c>
    </row>
    <row r="97" s="2" customFormat="1" ht="21.75" customHeight="1">
      <c r="A97" s="40"/>
      <c r="B97" s="41"/>
      <c r="C97" s="198" t="s">
        <v>159</v>
      </c>
      <c r="D97" s="198" t="s">
        <v>121</v>
      </c>
      <c r="E97" s="199" t="s">
        <v>181</v>
      </c>
      <c r="F97" s="200" t="s">
        <v>182</v>
      </c>
      <c r="G97" s="201" t="s">
        <v>183</v>
      </c>
      <c r="H97" s="202">
        <v>3.0800000000000001</v>
      </c>
      <c r="I97" s="203"/>
      <c r="J97" s="204">
        <f>ROUND(I97*H97,2)</f>
        <v>0</v>
      </c>
      <c r="K97" s="200" t="s">
        <v>125</v>
      </c>
      <c r="L97" s="46"/>
      <c r="M97" s="205" t="s">
        <v>19</v>
      </c>
      <c r="N97" s="206" t="s">
        <v>45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152</v>
      </c>
      <c r="AT97" s="209" t="s">
        <v>121</v>
      </c>
      <c r="AU97" s="209" t="s">
        <v>84</v>
      </c>
      <c r="AY97" s="19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82</v>
      </c>
      <c r="BK97" s="210">
        <f>ROUND(I97*H97,2)</f>
        <v>0</v>
      </c>
      <c r="BL97" s="19" t="s">
        <v>152</v>
      </c>
      <c r="BM97" s="209" t="s">
        <v>184</v>
      </c>
    </row>
    <row r="98" s="2" customFormat="1">
      <c r="A98" s="40"/>
      <c r="B98" s="41"/>
      <c r="C98" s="42"/>
      <c r="D98" s="211" t="s">
        <v>128</v>
      </c>
      <c r="E98" s="42"/>
      <c r="F98" s="212" t="s">
        <v>185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84</v>
      </c>
    </row>
    <row r="99" s="2" customFormat="1" ht="24.15" customHeight="1">
      <c r="A99" s="40"/>
      <c r="B99" s="41"/>
      <c r="C99" s="198" t="s">
        <v>186</v>
      </c>
      <c r="D99" s="198" t="s">
        <v>121</v>
      </c>
      <c r="E99" s="199" t="s">
        <v>187</v>
      </c>
      <c r="F99" s="200" t="s">
        <v>188</v>
      </c>
      <c r="G99" s="201" t="s">
        <v>138</v>
      </c>
      <c r="H99" s="202">
        <v>2826</v>
      </c>
      <c r="I99" s="203"/>
      <c r="J99" s="204">
        <f>ROUND(I99*H99,2)</f>
        <v>0</v>
      </c>
      <c r="K99" s="200" t="s">
        <v>125</v>
      </c>
      <c r="L99" s="46"/>
      <c r="M99" s="205" t="s">
        <v>19</v>
      </c>
      <c r="N99" s="206" t="s">
        <v>45</v>
      </c>
      <c r="O99" s="86"/>
      <c r="P99" s="207">
        <f>O99*H99</f>
        <v>0</v>
      </c>
      <c r="Q99" s="207">
        <v>0</v>
      </c>
      <c r="R99" s="207">
        <f>Q99*H99</f>
        <v>0</v>
      </c>
      <c r="S99" s="207">
        <v>0</v>
      </c>
      <c r="T99" s="20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09" t="s">
        <v>152</v>
      </c>
      <c r="AT99" s="209" t="s">
        <v>121</v>
      </c>
      <c r="AU99" s="209" t="s">
        <v>84</v>
      </c>
      <c r="AY99" s="19" t="s">
        <v>120</v>
      </c>
      <c r="BE99" s="210">
        <f>IF(N99="základní",J99,0)</f>
        <v>0</v>
      </c>
      <c r="BF99" s="210">
        <f>IF(N99="snížená",J99,0)</f>
        <v>0</v>
      </c>
      <c r="BG99" s="210">
        <f>IF(N99="zákl. přenesená",J99,0)</f>
        <v>0</v>
      </c>
      <c r="BH99" s="210">
        <f>IF(N99="sníž. přenesená",J99,0)</f>
        <v>0</v>
      </c>
      <c r="BI99" s="210">
        <f>IF(N99="nulová",J99,0)</f>
        <v>0</v>
      </c>
      <c r="BJ99" s="19" t="s">
        <v>82</v>
      </c>
      <c r="BK99" s="210">
        <f>ROUND(I99*H99,2)</f>
        <v>0</v>
      </c>
      <c r="BL99" s="19" t="s">
        <v>152</v>
      </c>
      <c r="BM99" s="209" t="s">
        <v>189</v>
      </c>
    </row>
    <row r="100" s="2" customFormat="1">
      <c r="A100" s="40"/>
      <c r="B100" s="41"/>
      <c r="C100" s="42"/>
      <c r="D100" s="211" t="s">
        <v>128</v>
      </c>
      <c r="E100" s="42"/>
      <c r="F100" s="212" t="s">
        <v>190</v>
      </c>
      <c r="G100" s="42"/>
      <c r="H100" s="42"/>
      <c r="I100" s="213"/>
      <c r="J100" s="42"/>
      <c r="K100" s="42"/>
      <c r="L100" s="46"/>
      <c r="M100" s="214"/>
      <c r="N100" s="21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128</v>
      </c>
      <c r="AU100" s="19" t="s">
        <v>84</v>
      </c>
    </row>
    <row r="101" s="13" customFormat="1">
      <c r="A101" s="13"/>
      <c r="B101" s="238"/>
      <c r="C101" s="239"/>
      <c r="D101" s="240" t="s">
        <v>191</v>
      </c>
      <c r="E101" s="241" t="s">
        <v>19</v>
      </c>
      <c r="F101" s="242" t="s">
        <v>192</v>
      </c>
      <c r="G101" s="239"/>
      <c r="H101" s="243">
        <v>2826</v>
      </c>
      <c r="I101" s="244"/>
      <c r="J101" s="239"/>
      <c r="K101" s="239"/>
      <c r="L101" s="245"/>
      <c r="M101" s="246"/>
      <c r="N101" s="247"/>
      <c r="O101" s="247"/>
      <c r="P101" s="247"/>
      <c r="Q101" s="247"/>
      <c r="R101" s="247"/>
      <c r="S101" s="247"/>
      <c r="T101" s="248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9" t="s">
        <v>191</v>
      </c>
      <c r="AU101" s="249" t="s">
        <v>84</v>
      </c>
      <c r="AV101" s="13" t="s">
        <v>84</v>
      </c>
      <c r="AW101" s="13" t="s">
        <v>35</v>
      </c>
      <c r="AX101" s="13" t="s">
        <v>82</v>
      </c>
      <c r="AY101" s="249" t="s">
        <v>120</v>
      </c>
    </row>
    <row r="102" s="2" customFormat="1" ht="24.15" customHeight="1">
      <c r="A102" s="40"/>
      <c r="B102" s="41"/>
      <c r="C102" s="198" t="s">
        <v>193</v>
      </c>
      <c r="D102" s="198" t="s">
        <v>121</v>
      </c>
      <c r="E102" s="199" t="s">
        <v>194</v>
      </c>
      <c r="F102" s="200" t="s">
        <v>195</v>
      </c>
      <c r="G102" s="201" t="s">
        <v>138</v>
      </c>
      <c r="H102" s="202">
        <v>4282</v>
      </c>
      <c r="I102" s="203"/>
      <c r="J102" s="204">
        <f>ROUND(I102*H102,2)</f>
        <v>0</v>
      </c>
      <c r="K102" s="200" t="s">
        <v>125</v>
      </c>
      <c r="L102" s="46"/>
      <c r="M102" s="205" t="s">
        <v>19</v>
      </c>
      <c r="N102" s="206" t="s">
        <v>45</v>
      </c>
      <c r="O102" s="86"/>
      <c r="P102" s="207">
        <f>O102*H102</f>
        <v>0</v>
      </c>
      <c r="Q102" s="207">
        <v>0</v>
      </c>
      <c r="R102" s="207">
        <f>Q102*H102</f>
        <v>0</v>
      </c>
      <c r="S102" s="207">
        <v>0</v>
      </c>
      <c r="T102" s="20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09" t="s">
        <v>152</v>
      </c>
      <c r="AT102" s="209" t="s">
        <v>121</v>
      </c>
      <c r="AU102" s="209" t="s">
        <v>84</v>
      </c>
      <c r="AY102" s="19" t="s">
        <v>120</v>
      </c>
      <c r="BE102" s="210">
        <f>IF(N102="základní",J102,0)</f>
        <v>0</v>
      </c>
      <c r="BF102" s="210">
        <f>IF(N102="snížená",J102,0)</f>
        <v>0</v>
      </c>
      <c r="BG102" s="210">
        <f>IF(N102="zákl. přenesená",J102,0)</f>
        <v>0</v>
      </c>
      <c r="BH102" s="210">
        <f>IF(N102="sníž. přenesená",J102,0)</f>
        <v>0</v>
      </c>
      <c r="BI102" s="210">
        <f>IF(N102="nulová",J102,0)</f>
        <v>0</v>
      </c>
      <c r="BJ102" s="19" t="s">
        <v>82</v>
      </c>
      <c r="BK102" s="210">
        <f>ROUND(I102*H102,2)</f>
        <v>0</v>
      </c>
      <c r="BL102" s="19" t="s">
        <v>152</v>
      </c>
      <c r="BM102" s="209" t="s">
        <v>196</v>
      </c>
    </row>
    <row r="103" s="2" customFormat="1">
      <c r="A103" s="40"/>
      <c r="B103" s="41"/>
      <c r="C103" s="42"/>
      <c r="D103" s="211" t="s">
        <v>128</v>
      </c>
      <c r="E103" s="42"/>
      <c r="F103" s="212" t="s">
        <v>197</v>
      </c>
      <c r="G103" s="42"/>
      <c r="H103" s="42"/>
      <c r="I103" s="213"/>
      <c r="J103" s="42"/>
      <c r="K103" s="42"/>
      <c r="L103" s="46"/>
      <c r="M103" s="214"/>
      <c r="N103" s="21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128</v>
      </c>
      <c r="AU103" s="19" t="s">
        <v>84</v>
      </c>
    </row>
    <row r="104" s="13" customFormat="1">
      <c r="A104" s="13"/>
      <c r="B104" s="238"/>
      <c r="C104" s="239"/>
      <c r="D104" s="240" t="s">
        <v>191</v>
      </c>
      <c r="E104" s="241" t="s">
        <v>19</v>
      </c>
      <c r="F104" s="242" t="s">
        <v>198</v>
      </c>
      <c r="G104" s="239"/>
      <c r="H104" s="243">
        <v>4282</v>
      </c>
      <c r="I104" s="244"/>
      <c r="J104" s="239"/>
      <c r="K104" s="239"/>
      <c r="L104" s="245"/>
      <c r="M104" s="246"/>
      <c r="N104" s="247"/>
      <c r="O104" s="247"/>
      <c r="P104" s="247"/>
      <c r="Q104" s="247"/>
      <c r="R104" s="247"/>
      <c r="S104" s="247"/>
      <c r="T104" s="248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9" t="s">
        <v>191</v>
      </c>
      <c r="AU104" s="249" t="s">
        <v>84</v>
      </c>
      <c r="AV104" s="13" t="s">
        <v>84</v>
      </c>
      <c r="AW104" s="13" t="s">
        <v>35</v>
      </c>
      <c r="AX104" s="13" t="s">
        <v>82</v>
      </c>
      <c r="AY104" s="249" t="s">
        <v>120</v>
      </c>
    </row>
    <row r="105" s="2" customFormat="1" ht="24.15" customHeight="1">
      <c r="A105" s="40"/>
      <c r="B105" s="41"/>
      <c r="C105" s="198" t="s">
        <v>199</v>
      </c>
      <c r="D105" s="198" t="s">
        <v>121</v>
      </c>
      <c r="E105" s="199" t="s">
        <v>200</v>
      </c>
      <c r="F105" s="200" t="s">
        <v>201</v>
      </c>
      <c r="G105" s="201" t="s">
        <v>138</v>
      </c>
      <c r="H105" s="202">
        <v>17</v>
      </c>
      <c r="I105" s="203"/>
      <c r="J105" s="204">
        <f>ROUND(I105*H105,2)</f>
        <v>0</v>
      </c>
      <c r="K105" s="200" t="s">
        <v>125</v>
      </c>
      <c r="L105" s="46"/>
      <c r="M105" s="205" t="s">
        <v>19</v>
      </c>
      <c r="N105" s="206" t="s">
        <v>45</v>
      </c>
      <c r="O105" s="86"/>
      <c r="P105" s="207">
        <f>O105*H105</f>
        <v>0</v>
      </c>
      <c r="Q105" s="207">
        <v>0</v>
      </c>
      <c r="R105" s="207">
        <f>Q105*H105</f>
        <v>0</v>
      </c>
      <c r="S105" s="207">
        <v>0</v>
      </c>
      <c r="T105" s="20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09" t="s">
        <v>152</v>
      </c>
      <c r="AT105" s="209" t="s">
        <v>121</v>
      </c>
      <c r="AU105" s="209" t="s">
        <v>84</v>
      </c>
      <c r="AY105" s="19" t="s">
        <v>120</v>
      </c>
      <c r="BE105" s="210">
        <f>IF(N105="základní",J105,0)</f>
        <v>0</v>
      </c>
      <c r="BF105" s="210">
        <f>IF(N105="snížená",J105,0)</f>
        <v>0</v>
      </c>
      <c r="BG105" s="210">
        <f>IF(N105="zákl. přenesená",J105,0)</f>
        <v>0</v>
      </c>
      <c r="BH105" s="210">
        <f>IF(N105="sníž. přenesená",J105,0)</f>
        <v>0</v>
      </c>
      <c r="BI105" s="210">
        <f>IF(N105="nulová",J105,0)</f>
        <v>0</v>
      </c>
      <c r="BJ105" s="19" t="s">
        <v>82</v>
      </c>
      <c r="BK105" s="210">
        <f>ROUND(I105*H105,2)</f>
        <v>0</v>
      </c>
      <c r="BL105" s="19" t="s">
        <v>152</v>
      </c>
      <c r="BM105" s="209" t="s">
        <v>202</v>
      </c>
    </row>
    <row r="106" s="2" customFormat="1">
      <c r="A106" s="40"/>
      <c r="B106" s="41"/>
      <c r="C106" s="42"/>
      <c r="D106" s="211" t="s">
        <v>128</v>
      </c>
      <c r="E106" s="42"/>
      <c r="F106" s="212" t="s">
        <v>203</v>
      </c>
      <c r="G106" s="42"/>
      <c r="H106" s="42"/>
      <c r="I106" s="213"/>
      <c r="J106" s="42"/>
      <c r="K106" s="42"/>
      <c r="L106" s="46"/>
      <c r="M106" s="214"/>
      <c r="N106" s="21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128</v>
      </c>
      <c r="AU106" s="19" t="s">
        <v>84</v>
      </c>
    </row>
    <row r="107" s="13" customFormat="1">
      <c r="A107" s="13"/>
      <c r="B107" s="238"/>
      <c r="C107" s="239"/>
      <c r="D107" s="240" t="s">
        <v>191</v>
      </c>
      <c r="E107" s="241" t="s">
        <v>19</v>
      </c>
      <c r="F107" s="242" t="s">
        <v>204</v>
      </c>
      <c r="G107" s="239"/>
      <c r="H107" s="243">
        <v>17</v>
      </c>
      <c r="I107" s="244"/>
      <c r="J107" s="239"/>
      <c r="K107" s="239"/>
      <c r="L107" s="245"/>
      <c r="M107" s="246"/>
      <c r="N107" s="247"/>
      <c r="O107" s="247"/>
      <c r="P107" s="247"/>
      <c r="Q107" s="247"/>
      <c r="R107" s="247"/>
      <c r="S107" s="247"/>
      <c r="T107" s="248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9" t="s">
        <v>191</v>
      </c>
      <c r="AU107" s="249" t="s">
        <v>84</v>
      </c>
      <c r="AV107" s="13" t="s">
        <v>84</v>
      </c>
      <c r="AW107" s="13" t="s">
        <v>35</v>
      </c>
      <c r="AX107" s="13" t="s">
        <v>82</v>
      </c>
      <c r="AY107" s="249" t="s">
        <v>120</v>
      </c>
    </row>
    <row r="108" s="2" customFormat="1" ht="24.15" customHeight="1">
      <c r="A108" s="40"/>
      <c r="B108" s="41"/>
      <c r="C108" s="198" t="s">
        <v>205</v>
      </c>
      <c r="D108" s="198" t="s">
        <v>121</v>
      </c>
      <c r="E108" s="199" t="s">
        <v>200</v>
      </c>
      <c r="F108" s="200" t="s">
        <v>201</v>
      </c>
      <c r="G108" s="201" t="s">
        <v>138</v>
      </c>
      <c r="H108" s="202">
        <v>19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206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203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191</v>
      </c>
      <c r="E110" s="241" t="s">
        <v>19</v>
      </c>
      <c r="F110" s="242" t="s">
        <v>207</v>
      </c>
      <c r="G110" s="239"/>
      <c r="H110" s="243">
        <v>19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191</v>
      </c>
      <c r="AU110" s="249" t="s">
        <v>84</v>
      </c>
      <c r="AV110" s="13" t="s">
        <v>84</v>
      </c>
      <c r="AW110" s="13" t="s">
        <v>35</v>
      </c>
      <c r="AX110" s="13" t="s">
        <v>82</v>
      </c>
      <c r="AY110" s="249" t="s">
        <v>120</v>
      </c>
    </row>
    <row r="111" s="2" customFormat="1" ht="24.15" customHeight="1">
      <c r="A111" s="40"/>
      <c r="B111" s="41"/>
      <c r="C111" s="198" t="s">
        <v>208</v>
      </c>
      <c r="D111" s="198" t="s">
        <v>121</v>
      </c>
      <c r="E111" s="199" t="s">
        <v>209</v>
      </c>
      <c r="F111" s="200" t="s">
        <v>210</v>
      </c>
      <c r="G111" s="201" t="s">
        <v>138</v>
      </c>
      <c r="H111" s="202">
        <v>2826</v>
      </c>
      <c r="I111" s="203"/>
      <c r="J111" s="204">
        <f>ROUND(I111*H111,2)</f>
        <v>0</v>
      </c>
      <c r="K111" s="200" t="s">
        <v>125</v>
      </c>
      <c r="L111" s="46"/>
      <c r="M111" s="205" t="s">
        <v>19</v>
      </c>
      <c r="N111" s="206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152</v>
      </c>
      <c r="AT111" s="209" t="s">
        <v>121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152</v>
      </c>
      <c r="BM111" s="209" t="s">
        <v>211</v>
      </c>
    </row>
    <row r="112" s="2" customFormat="1">
      <c r="A112" s="40"/>
      <c r="B112" s="41"/>
      <c r="C112" s="42"/>
      <c r="D112" s="211" t="s">
        <v>128</v>
      </c>
      <c r="E112" s="42"/>
      <c r="F112" s="212" t="s">
        <v>212</v>
      </c>
      <c r="G112" s="42"/>
      <c r="H112" s="42"/>
      <c r="I112" s="213"/>
      <c r="J112" s="42"/>
      <c r="K112" s="42"/>
      <c r="L112" s="46"/>
      <c r="M112" s="214"/>
      <c r="N112" s="21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128</v>
      </c>
      <c r="AU112" s="19" t="s">
        <v>84</v>
      </c>
    </row>
    <row r="113" s="13" customFormat="1">
      <c r="A113" s="13"/>
      <c r="B113" s="238"/>
      <c r="C113" s="239"/>
      <c r="D113" s="240" t="s">
        <v>191</v>
      </c>
      <c r="E113" s="241" t="s">
        <v>19</v>
      </c>
      <c r="F113" s="242" t="s">
        <v>192</v>
      </c>
      <c r="G113" s="239"/>
      <c r="H113" s="243">
        <v>2826</v>
      </c>
      <c r="I113" s="244"/>
      <c r="J113" s="239"/>
      <c r="K113" s="239"/>
      <c r="L113" s="245"/>
      <c r="M113" s="246"/>
      <c r="N113" s="247"/>
      <c r="O113" s="247"/>
      <c r="P113" s="247"/>
      <c r="Q113" s="247"/>
      <c r="R113" s="247"/>
      <c r="S113" s="247"/>
      <c r="T113" s="248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9" t="s">
        <v>191</v>
      </c>
      <c r="AU113" s="249" t="s">
        <v>84</v>
      </c>
      <c r="AV113" s="13" t="s">
        <v>84</v>
      </c>
      <c r="AW113" s="13" t="s">
        <v>35</v>
      </c>
      <c r="AX113" s="13" t="s">
        <v>82</v>
      </c>
      <c r="AY113" s="249" t="s">
        <v>120</v>
      </c>
    </row>
    <row r="114" s="2" customFormat="1" ht="16.5" customHeight="1">
      <c r="A114" s="40"/>
      <c r="B114" s="41"/>
      <c r="C114" s="228" t="s">
        <v>213</v>
      </c>
      <c r="D114" s="228" t="s">
        <v>155</v>
      </c>
      <c r="E114" s="229" t="s">
        <v>214</v>
      </c>
      <c r="F114" s="230" t="s">
        <v>215</v>
      </c>
      <c r="G114" s="231" t="s">
        <v>138</v>
      </c>
      <c r="H114" s="232">
        <v>280</v>
      </c>
      <c r="I114" s="233"/>
      <c r="J114" s="234">
        <f>ROUND(I114*H114,2)</f>
        <v>0</v>
      </c>
      <c r="K114" s="230" t="s">
        <v>19</v>
      </c>
      <c r="L114" s="235"/>
      <c r="M114" s="236" t="s">
        <v>19</v>
      </c>
      <c r="N114" s="237" t="s">
        <v>45</v>
      </c>
      <c r="O114" s="86"/>
      <c r="P114" s="207">
        <f>O114*H114</f>
        <v>0</v>
      </c>
      <c r="Q114" s="207">
        <v>0</v>
      </c>
      <c r="R114" s="207">
        <f>Q114*H114</f>
        <v>0</v>
      </c>
      <c r="S114" s="207">
        <v>0</v>
      </c>
      <c r="T114" s="20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09" t="s">
        <v>159</v>
      </c>
      <c r="AT114" s="209" t="s">
        <v>155</v>
      </c>
      <c r="AU114" s="209" t="s">
        <v>84</v>
      </c>
      <c r="AY114" s="19" t="s">
        <v>120</v>
      </c>
      <c r="BE114" s="210">
        <f>IF(N114="základní",J114,0)</f>
        <v>0</v>
      </c>
      <c r="BF114" s="210">
        <f>IF(N114="snížená",J114,0)</f>
        <v>0</v>
      </c>
      <c r="BG114" s="210">
        <f>IF(N114="zákl. přenesená",J114,0)</f>
        <v>0</v>
      </c>
      <c r="BH114" s="210">
        <f>IF(N114="sníž. přenesená",J114,0)</f>
        <v>0</v>
      </c>
      <c r="BI114" s="210">
        <f>IF(N114="nulová",J114,0)</f>
        <v>0</v>
      </c>
      <c r="BJ114" s="19" t="s">
        <v>82</v>
      </c>
      <c r="BK114" s="210">
        <f>ROUND(I114*H114,2)</f>
        <v>0</v>
      </c>
      <c r="BL114" s="19" t="s">
        <v>152</v>
      </c>
      <c r="BM114" s="209" t="s">
        <v>216</v>
      </c>
    </row>
    <row r="115" s="2" customFormat="1" ht="16.5" customHeight="1">
      <c r="A115" s="40"/>
      <c r="B115" s="41"/>
      <c r="C115" s="228" t="s">
        <v>8</v>
      </c>
      <c r="D115" s="228" t="s">
        <v>155</v>
      </c>
      <c r="E115" s="229" t="s">
        <v>217</v>
      </c>
      <c r="F115" s="230" t="s">
        <v>218</v>
      </c>
      <c r="G115" s="231" t="s">
        <v>138</v>
      </c>
      <c r="H115" s="232">
        <v>430</v>
      </c>
      <c r="I115" s="233"/>
      <c r="J115" s="234">
        <f>ROUND(I115*H115,2)</f>
        <v>0</v>
      </c>
      <c r="K115" s="230" t="s">
        <v>19</v>
      </c>
      <c r="L115" s="235"/>
      <c r="M115" s="236" t="s">
        <v>19</v>
      </c>
      <c r="N115" s="237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159</v>
      </c>
      <c r="AT115" s="209" t="s">
        <v>155</v>
      </c>
      <c r="AU115" s="209" t="s">
        <v>84</v>
      </c>
      <c r="AY115" s="19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152</v>
      </c>
      <c r="BM115" s="209" t="s">
        <v>219</v>
      </c>
    </row>
    <row r="116" s="2" customFormat="1" ht="16.5" customHeight="1">
      <c r="A116" s="40"/>
      <c r="B116" s="41"/>
      <c r="C116" s="228" t="s">
        <v>220</v>
      </c>
      <c r="D116" s="228" t="s">
        <v>155</v>
      </c>
      <c r="E116" s="229" t="s">
        <v>221</v>
      </c>
      <c r="F116" s="230" t="s">
        <v>222</v>
      </c>
      <c r="G116" s="231" t="s">
        <v>138</v>
      </c>
      <c r="H116" s="232">
        <v>130</v>
      </c>
      <c r="I116" s="233"/>
      <c r="J116" s="234">
        <f>ROUND(I116*H116,2)</f>
        <v>0</v>
      </c>
      <c r="K116" s="230" t="s">
        <v>19</v>
      </c>
      <c r="L116" s="235"/>
      <c r="M116" s="236" t="s">
        <v>19</v>
      </c>
      <c r="N116" s="237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159</v>
      </c>
      <c r="AT116" s="209" t="s">
        <v>155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152</v>
      </c>
      <c r="BM116" s="209" t="s">
        <v>223</v>
      </c>
    </row>
    <row r="117" s="2" customFormat="1" ht="16.5" customHeight="1">
      <c r="A117" s="40"/>
      <c r="B117" s="41"/>
      <c r="C117" s="228" t="s">
        <v>224</v>
      </c>
      <c r="D117" s="228" t="s">
        <v>155</v>
      </c>
      <c r="E117" s="229" t="s">
        <v>225</v>
      </c>
      <c r="F117" s="230" t="s">
        <v>226</v>
      </c>
      <c r="G117" s="231" t="s">
        <v>138</v>
      </c>
      <c r="H117" s="232">
        <v>280</v>
      </c>
      <c r="I117" s="233"/>
      <c r="J117" s="234">
        <f>ROUND(I117*H117,2)</f>
        <v>0</v>
      </c>
      <c r="K117" s="230" t="s">
        <v>19</v>
      </c>
      <c r="L117" s="235"/>
      <c r="M117" s="236" t="s">
        <v>19</v>
      </c>
      <c r="N117" s="237" t="s">
        <v>45</v>
      </c>
      <c r="O117" s="86"/>
      <c r="P117" s="207">
        <f>O117*H117</f>
        <v>0</v>
      </c>
      <c r="Q117" s="207">
        <v>0</v>
      </c>
      <c r="R117" s="207">
        <f>Q117*H117</f>
        <v>0</v>
      </c>
      <c r="S117" s="207">
        <v>0</v>
      </c>
      <c r="T117" s="20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09" t="s">
        <v>159</v>
      </c>
      <c r="AT117" s="209" t="s">
        <v>155</v>
      </c>
      <c r="AU117" s="209" t="s">
        <v>84</v>
      </c>
      <c r="AY117" s="19" t="s">
        <v>120</v>
      </c>
      <c r="BE117" s="210">
        <f>IF(N117="základní",J117,0)</f>
        <v>0</v>
      </c>
      <c r="BF117" s="210">
        <f>IF(N117="snížená",J117,0)</f>
        <v>0</v>
      </c>
      <c r="BG117" s="210">
        <f>IF(N117="zákl. přenesená",J117,0)</f>
        <v>0</v>
      </c>
      <c r="BH117" s="210">
        <f>IF(N117="sníž. přenesená",J117,0)</f>
        <v>0</v>
      </c>
      <c r="BI117" s="210">
        <f>IF(N117="nulová",J117,0)</f>
        <v>0</v>
      </c>
      <c r="BJ117" s="19" t="s">
        <v>82</v>
      </c>
      <c r="BK117" s="210">
        <f>ROUND(I117*H117,2)</f>
        <v>0</v>
      </c>
      <c r="BL117" s="19" t="s">
        <v>152</v>
      </c>
      <c r="BM117" s="209" t="s">
        <v>227</v>
      </c>
    </row>
    <row r="118" s="2" customFormat="1" ht="16.5" customHeight="1">
      <c r="A118" s="40"/>
      <c r="B118" s="41"/>
      <c r="C118" s="228" t="s">
        <v>228</v>
      </c>
      <c r="D118" s="228" t="s">
        <v>155</v>
      </c>
      <c r="E118" s="229" t="s">
        <v>229</v>
      </c>
      <c r="F118" s="230" t="s">
        <v>230</v>
      </c>
      <c r="G118" s="231" t="s">
        <v>138</v>
      </c>
      <c r="H118" s="232">
        <v>430</v>
      </c>
      <c r="I118" s="233"/>
      <c r="J118" s="234">
        <f>ROUND(I118*H118,2)</f>
        <v>0</v>
      </c>
      <c r="K118" s="230" t="s">
        <v>19</v>
      </c>
      <c r="L118" s="235"/>
      <c r="M118" s="236" t="s">
        <v>19</v>
      </c>
      <c r="N118" s="237" t="s">
        <v>45</v>
      </c>
      <c r="O118" s="86"/>
      <c r="P118" s="207">
        <f>O118*H118</f>
        <v>0</v>
      </c>
      <c r="Q118" s="207">
        <v>0</v>
      </c>
      <c r="R118" s="207">
        <f>Q118*H118</f>
        <v>0</v>
      </c>
      <c r="S118" s="207">
        <v>0</v>
      </c>
      <c r="T118" s="20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09" t="s">
        <v>159</v>
      </c>
      <c r="AT118" s="209" t="s">
        <v>155</v>
      </c>
      <c r="AU118" s="209" t="s">
        <v>84</v>
      </c>
      <c r="AY118" s="19" t="s">
        <v>120</v>
      </c>
      <c r="BE118" s="210">
        <f>IF(N118="základní",J118,0)</f>
        <v>0</v>
      </c>
      <c r="BF118" s="210">
        <f>IF(N118="snížená",J118,0)</f>
        <v>0</v>
      </c>
      <c r="BG118" s="210">
        <f>IF(N118="zákl. přenesená",J118,0)</f>
        <v>0</v>
      </c>
      <c r="BH118" s="210">
        <f>IF(N118="sníž. přenesená",J118,0)</f>
        <v>0</v>
      </c>
      <c r="BI118" s="210">
        <f>IF(N118="nulová",J118,0)</f>
        <v>0</v>
      </c>
      <c r="BJ118" s="19" t="s">
        <v>82</v>
      </c>
      <c r="BK118" s="210">
        <f>ROUND(I118*H118,2)</f>
        <v>0</v>
      </c>
      <c r="BL118" s="19" t="s">
        <v>152</v>
      </c>
      <c r="BM118" s="209" t="s">
        <v>231</v>
      </c>
    </row>
    <row r="119" s="2" customFormat="1" ht="16.5" customHeight="1">
      <c r="A119" s="40"/>
      <c r="B119" s="41"/>
      <c r="C119" s="228" t="s">
        <v>232</v>
      </c>
      <c r="D119" s="228" t="s">
        <v>155</v>
      </c>
      <c r="E119" s="229" t="s">
        <v>233</v>
      </c>
      <c r="F119" s="230" t="s">
        <v>234</v>
      </c>
      <c r="G119" s="231" t="s">
        <v>138</v>
      </c>
      <c r="H119" s="232">
        <v>430</v>
      </c>
      <c r="I119" s="233"/>
      <c r="J119" s="234">
        <f>ROUND(I119*H119,2)</f>
        <v>0</v>
      </c>
      <c r="K119" s="230" t="s">
        <v>19</v>
      </c>
      <c r="L119" s="235"/>
      <c r="M119" s="236" t="s">
        <v>19</v>
      </c>
      <c r="N119" s="237" t="s">
        <v>45</v>
      </c>
      <c r="O119" s="86"/>
      <c r="P119" s="207">
        <f>O119*H119</f>
        <v>0</v>
      </c>
      <c r="Q119" s="207">
        <v>0</v>
      </c>
      <c r="R119" s="207">
        <f>Q119*H119</f>
        <v>0</v>
      </c>
      <c r="S119" s="207">
        <v>0</v>
      </c>
      <c r="T119" s="20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09" t="s">
        <v>159</v>
      </c>
      <c r="AT119" s="209" t="s">
        <v>155</v>
      </c>
      <c r="AU119" s="209" t="s">
        <v>84</v>
      </c>
      <c r="AY119" s="19" t="s">
        <v>120</v>
      </c>
      <c r="BE119" s="210">
        <f>IF(N119="základní",J119,0)</f>
        <v>0</v>
      </c>
      <c r="BF119" s="210">
        <f>IF(N119="snížená",J119,0)</f>
        <v>0</v>
      </c>
      <c r="BG119" s="210">
        <f>IF(N119="zákl. přenesená",J119,0)</f>
        <v>0</v>
      </c>
      <c r="BH119" s="210">
        <f>IF(N119="sníž. přenesená",J119,0)</f>
        <v>0</v>
      </c>
      <c r="BI119" s="210">
        <f>IF(N119="nulová",J119,0)</f>
        <v>0</v>
      </c>
      <c r="BJ119" s="19" t="s">
        <v>82</v>
      </c>
      <c r="BK119" s="210">
        <f>ROUND(I119*H119,2)</f>
        <v>0</v>
      </c>
      <c r="BL119" s="19" t="s">
        <v>152</v>
      </c>
      <c r="BM119" s="209" t="s">
        <v>235</v>
      </c>
    </row>
    <row r="120" s="2" customFormat="1" ht="16.5" customHeight="1">
      <c r="A120" s="40"/>
      <c r="B120" s="41"/>
      <c r="C120" s="228" t="s">
        <v>236</v>
      </c>
      <c r="D120" s="228" t="s">
        <v>155</v>
      </c>
      <c r="E120" s="229" t="s">
        <v>237</v>
      </c>
      <c r="F120" s="230" t="s">
        <v>238</v>
      </c>
      <c r="G120" s="231" t="s">
        <v>138</v>
      </c>
      <c r="H120" s="232">
        <v>130</v>
      </c>
      <c r="I120" s="233"/>
      <c r="J120" s="234">
        <f>ROUND(I120*H120,2)</f>
        <v>0</v>
      </c>
      <c r="K120" s="230" t="s">
        <v>19</v>
      </c>
      <c r="L120" s="235"/>
      <c r="M120" s="236" t="s">
        <v>19</v>
      </c>
      <c r="N120" s="237" t="s">
        <v>45</v>
      </c>
      <c r="O120" s="86"/>
      <c r="P120" s="207">
        <f>O120*H120</f>
        <v>0</v>
      </c>
      <c r="Q120" s="207">
        <v>0</v>
      </c>
      <c r="R120" s="207">
        <f>Q120*H120</f>
        <v>0</v>
      </c>
      <c r="S120" s="207">
        <v>0</v>
      </c>
      <c r="T120" s="208">
        <f>S120*H120</f>
        <v>0</v>
      </c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R120" s="209" t="s">
        <v>159</v>
      </c>
      <c r="AT120" s="209" t="s">
        <v>155</v>
      </c>
      <c r="AU120" s="209" t="s">
        <v>84</v>
      </c>
      <c r="AY120" s="19" t="s">
        <v>120</v>
      </c>
      <c r="BE120" s="210">
        <f>IF(N120="základní",J120,0)</f>
        <v>0</v>
      </c>
      <c r="BF120" s="210">
        <f>IF(N120="snížená",J120,0)</f>
        <v>0</v>
      </c>
      <c r="BG120" s="210">
        <f>IF(N120="zákl. přenesená",J120,0)</f>
        <v>0</v>
      </c>
      <c r="BH120" s="210">
        <f>IF(N120="sníž. přenesená",J120,0)</f>
        <v>0</v>
      </c>
      <c r="BI120" s="210">
        <f>IF(N120="nulová",J120,0)</f>
        <v>0</v>
      </c>
      <c r="BJ120" s="19" t="s">
        <v>82</v>
      </c>
      <c r="BK120" s="210">
        <f>ROUND(I120*H120,2)</f>
        <v>0</v>
      </c>
      <c r="BL120" s="19" t="s">
        <v>152</v>
      </c>
      <c r="BM120" s="209" t="s">
        <v>239</v>
      </c>
    </row>
    <row r="121" s="2" customFormat="1" ht="16.5" customHeight="1">
      <c r="A121" s="40"/>
      <c r="B121" s="41"/>
      <c r="C121" s="228" t="s">
        <v>7</v>
      </c>
      <c r="D121" s="228" t="s">
        <v>155</v>
      </c>
      <c r="E121" s="229" t="s">
        <v>240</v>
      </c>
      <c r="F121" s="230" t="s">
        <v>241</v>
      </c>
      <c r="G121" s="231" t="s">
        <v>138</v>
      </c>
      <c r="H121" s="232">
        <v>280</v>
      </c>
      <c r="I121" s="233"/>
      <c r="J121" s="234">
        <f>ROUND(I121*H121,2)</f>
        <v>0</v>
      </c>
      <c r="K121" s="230" t="s">
        <v>19</v>
      </c>
      <c r="L121" s="235"/>
      <c r="M121" s="236" t="s">
        <v>19</v>
      </c>
      <c r="N121" s="237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159</v>
      </c>
      <c r="AT121" s="209" t="s">
        <v>155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152</v>
      </c>
      <c r="BM121" s="209" t="s">
        <v>242</v>
      </c>
    </row>
    <row r="122" s="2" customFormat="1" ht="16.5" customHeight="1">
      <c r="A122" s="40"/>
      <c r="B122" s="41"/>
      <c r="C122" s="228" t="s">
        <v>243</v>
      </c>
      <c r="D122" s="228" t="s">
        <v>155</v>
      </c>
      <c r="E122" s="229" t="s">
        <v>244</v>
      </c>
      <c r="F122" s="230" t="s">
        <v>245</v>
      </c>
      <c r="G122" s="231" t="s">
        <v>138</v>
      </c>
      <c r="H122" s="232">
        <v>436</v>
      </c>
      <c r="I122" s="233"/>
      <c r="J122" s="234">
        <f>ROUND(I122*H122,2)</f>
        <v>0</v>
      </c>
      <c r="K122" s="230" t="s">
        <v>19</v>
      </c>
      <c r="L122" s="235"/>
      <c r="M122" s="236" t="s">
        <v>19</v>
      </c>
      <c r="N122" s="237" t="s">
        <v>45</v>
      </c>
      <c r="O122" s="86"/>
      <c r="P122" s="207">
        <f>O122*H122</f>
        <v>0</v>
      </c>
      <c r="Q122" s="207">
        <v>0</v>
      </c>
      <c r="R122" s="207">
        <f>Q122*H122</f>
        <v>0</v>
      </c>
      <c r="S122" s="207">
        <v>0</v>
      </c>
      <c r="T122" s="20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09" t="s">
        <v>159</v>
      </c>
      <c r="AT122" s="209" t="s">
        <v>155</v>
      </c>
      <c r="AU122" s="209" t="s">
        <v>84</v>
      </c>
      <c r="AY122" s="19" t="s">
        <v>120</v>
      </c>
      <c r="BE122" s="210">
        <f>IF(N122="základní",J122,0)</f>
        <v>0</v>
      </c>
      <c r="BF122" s="210">
        <f>IF(N122="snížená",J122,0)</f>
        <v>0</v>
      </c>
      <c r="BG122" s="210">
        <f>IF(N122="zákl. přenesená",J122,0)</f>
        <v>0</v>
      </c>
      <c r="BH122" s="210">
        <f>IF(N122="sníž. přenesená",J122,0)</f>
        <v>0</v>
      </c>
      <c r="BI122" s="210">
        <f>IF(N122="nulová",J122,0)</f>
        <v>0</v>
      </c>
      <c r="BJ122" s="19" t="s">
        <v>82</v>
      </c>
      <c r="BK122" s="210">
        <f>ROUND(I122*H122,2)</f>
        <v>0</v>
      </c>
      <c r="BL122" s="19" t="s">
        <v>152</v>
      </c>
      <c r="BM122" s="209" t="s">
        <v>246</v>
      </c>
    </row>
    <row r="123" s="2" customFormat="1" ht="24.15" customHeight="1">
      <c r="A123" s="40"/>
      <c r="B123" s="41"/>
      <c r="C123" s="198" t="s">
        <v>247</v>
      </c>
      <c r="D123" s="198" t="s">
        <v>121</v>
      </c>
      <c r="E123" s="199" t="s">
        <v>248</v>
      </c>
      <c r="F123" s="200" t="s">
        <v>249</v>
      </c>
      <c r="G123" s="201" t="s">
        <v>138</v>
      </c>
      <c r="H123" s="202">
        <v>4282</v>
      </c>
      <c r="I123" s="203"/>
      <c r="J123" s="204">
        <f>ROUND(I123*H123,2)</f>
        <v>0</v>
      </c>
      <c r="K123" s="200" t="s">
        <v>125</v>
      </c>
      <c r="L123" s="46"/>
      <c r="M123" s="205" t="s">
        <v>19</v>
      </c>
      <c r="N123" s="206" t="s">
        <v>45</v>
      </c>
      <c r="O123" s="86"/>
      <c r="P123" s="207">
        <f>O123*H123</f>
        <v>0</v>
      </c>
      <c r="Q123" s="207">
        <v>0</v>
      </c>
      <c r="R123" s="207">
        <f>Q123*H123</f>
        <v>0</v>
      </c>
      <c r="S123" s="207">
        <v>0</v>
      </c>
      <c r="T123" s="20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09" t="s">
        <v>152</v>
      </c>
      <c r="AT123" s="209" t="s">
        <v>121</v>
      </c>
      <c r="AU123" s="209" t="s">
        <v>84</v>
      </c>
      <c r="AY123" s="19" t="s">
        <v>120</v>
      </c>
      <c r="BE123" s="210">
        <f>IF(N123="základní",J123,0)</f>
        <v>0</v>
      </c>
      <c r="BF123" s="210">
        <f>IF(N123="snížená",J123,0)</f>
        <v>0</v>
      </c>
      <c r="BG123" s="210">
        <f>IF(N123="zákl. přenesená",J123,0)</f>
        <v>0</v>
      </c>
      <c r="BH123" s="210">
        <f>IF(N123="sníž. přenesená",J123,0)</f>
        <v>0</v>
      </c>
      <c r="BI123" s="210">
        <f>IF(N123="nulová",J123,0)</f>
        <v>0</v>
      </c>
      <c r="BJ123" s="19" t="s">
        <v>82</v>
      </c>
      <c r="BK123" s="210">
        <f>ROUND(I123*H123,2)</f>
        <v>0</v>
      </c>
      <c r="BL123" s="19" t="s">
        <v>152</v>
      </c>
      <c r="BM123" s="209" t="s">
        <v>250</v>
      </c>
    </row>
    <row r="124" s="2" customFormat="1">
      <c r="A124" s="40"/>
      <c r="B124" s="41"/>
      <c r="C124" s="42"/>
      <c r="D124" s="211" t="s">
        <v>128</v>
      </c>
      <c r="E124" s="42"/>
      <c r="F124" s="212" t="s">
        <v>251</v>
      </c>
      <c r="G124" s="42"/>
      <c r="H124" s="42"/>
      <c r="I124" s="213"/>
      <c r="J124" s="42"/>
      <c r="K124" s="42"/>
      <c r="L124" s="46"/>
      <c r="M124" s="214"/>
      <c r="N124" s="21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128</v>
      </c>
      <c r="AU124" s="19" t="s">
        <v>84</v>
      </c>
    </row>
    <row r="125" s="13" customFormat="1">
      <c r="A125" s="13"/>
      <c r="B125" s="238"/>
      <c r="C125" s="239"/>
      <c r="D125" s="240" t="s">
        <v>191</v>
      </c>
      <c r="E125" s="241" t="s">
        <v>19</v>
      </c>
      <c r="F125" s="242" t="s">
        <v>198</v>
      </c>
      <c r="G125" s="239"/>
      <c r="H125" s="243">
        <v>4282</v>
      </c>
      <c r="I125" s="244"/>
      <c r="J125" s="239"/>
      <c r="K125" s="239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191</v>
      </c>
      <c r="AU125" s="249" t="s">
        <v>84</v>
      </c>
      <c r="AV125" s="13" t="s">
        <v>84</v>
      </c>
      <c r="AW125" s="13" t="s">
        <v>35</v>
      </c>
      <c r="AX125" s="13" t="s">
        <v>82</v>
      </c>
      <c r="AY125" s="249" t="s">
        <v>120</v>
      </c>
    </row>
    <row r="126" s="2" customFormat="1" ht="16.5" customHeight="1">
      <c r="A126" s="40"/>
      <c r="B126" s="41"/>
      <c r="C126" s="228" t="s">
        <v>252</v>
      </c>
      <c r="D126" s="228" t="s">
        <v>155</v>
      </c>
      <c r="E126" s="229" t="s">
        <v>253</v>
      </c>
      <c r="F126" s="230" t="s">
        <v>254</v>
      </c>
      <c r="G126" s="231" t="s">
        <v>138</v>
      </c>
      <c r="H126" s="232">
        <v>430</v>
      </c>
      <c r="I126" s="233"/>
      <c r="J126" s="234">
        <f>ROUND(I126*H126,2)</f>
        <v>0</v>
      </c>
      <c r="K126" s="230" t="s">
        <v>19</v>
      </c>
      <c r="L126" s="235"/>
      <c r="M126" s="236" t="s">
        <v>19</v>
      </c>
      <c r="N126" s="237" t="s">
        <v>45</v>
      </c>
      <c r="O126" s="86"/>
      <c r="P126" s="207">
        <f>O126*H126</f>
        <v>0</v>
      </c>
      <c r="Q126" s="207">
        <v>0</v>
      </c>
      <c r="R126" s="207">
        <f>Q126*H126</f>
        <v>0</v>
      </c>
      <c r="S126" s="207">
        <v>0</v>
      </c>
      <c r="T126" s="20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09" t="s">
        <v>159</v>
      </c>
      <c r="AT126" s="209" t="s">
        <v>155</v>
      </c>
      <c r="AU126" s="209" t="s">
        <v>84</v>
      </c>
      <c r="AY126" s="19" t="s">
        <v>120</v>
      </c>
      <c r="BE126" s="210">
        <f>IF(N126="základní",J126,0)</f>
        <v>0</v>
      </c>
      <c r="BF126" s="210">
        <f>IF(N126="snížená",J126,0)</f>
        <v>0</v>
      </c>
      <c r="BG126" s="210">
        <f>IF(N126="zákl. přenesená",J126,0)</f>
        <v>0</v>
      </c>
      <c r="BH126" s="210">
        <f>IF(N126="sníž. přenesená",J126,0)</f>
        <v>0</v>
      </c>
      <c r="BI126" s="210">
        <f>IF(N126="nulová",J126,0)</f>
        <v>0</v>
      </c>
      <c r="BJ126" s="19" t="s">
        <v>82</v>
      </c>
      <c r="BK126" s="210">
        <f>ROUND(I126*H126,2)</f>
        <v>0</v>
      </c>
      <c r="BL126" s="19" t="s">
        <v>152</v>
      </c>
      <c r="BM126" s="209" t="s">
        <v>255</v>
      </c>
    </row>
    <row r="127" s="2" customFormat="1" ht="16.5" customHeight="1">
      <c r="A127" s="40"/>
      <c r="B127" s="41"/>
      <c r="C127" s="228" t="s">
        <v>256</v>
      </c>
      <c r="D127" s="228" t="s">
        <v>155</v>
      </c>
      <c r="E127" s="229" t="s">
        <v>257</v>
      </c>
      <c r="F127" s="230" t="s">
        <v>258</v>
      </c>
      <c r="G127" s="231" t="s">
        <v>138</v>
      </c>
      <c r="H127" s="232">
        <v>430</v>
      </c>
      <c r="I127" s="233"/>
      <c r="J127" s="234">
        <f>ROUND(I127*H127,2)</f>
        <v>0</v>
      </c>
      <c r="K127" s="230" t="s">
        <v>19</v>
      </c>
      <c r="L127" s="235"/>
      <c r="M127" s="236" t="s">
        <v>19</v>
      </c>
      <c r="N127" s="237" t="s">
        <v>45</v>
      </c>
      <c r="O127" s="86"/>
      <c r="P127" s="207">
        <f>O127*H127</f>
        <v>0</v>
      </c>
      <c r="Q127" s="207">
        <v>0</v>
      </c>
      <c r="R127" s="207">
        <f>Q127*H127</f>
        <v>0</v>
      </c>
      <c r="S127" s="207">
        <v>0</v>
      </c>
      <c r="T127" s="20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09" t="s">
        <v>159</v>
      </c>
      <c r="AT127" s="209" t="s">
        <v>155</v>
      </c>
      <c r="AU127" s="209" t="s">
        <v>84</v>
      </c>
      <c r="AY127" s="19" t="s">
        <v>120</v>
      </c>
      <c r="BE127" s="210">
        <f>IF(N127="základní",J127,0)</f>
        <v>0</v>
      </c>
      <c r="BF127" s="210">
        <f>IF(N127="snížená",J127,0)</f>
        <v>0</v>
      </c>
      <c r="BG127" s="210">
        <f>IF(N127="zákl. přenesená",J127,0)</f>
        <v>0</v>
      </c>
      <c r="BH127" s="210">
        <f>IF(N127="sníž. přenesená",J127,0)</f>
        <v>0</v>
      </c>
      <c r="BI127" s="210">
        <f>IF(N127="nulová",J127,0)</f>
        <v>0</v>
      </c>
      <c r="BJ127" s="19" t="s">
        <v>82</v>
      </c>
      <c r="BK127" s="210">
        <f>ROUND(I127*H127,2)</f>
        <v>0</v>
      </c>
      <c r="BL127" s="19" t="s">
        <v>152</v>
      </c>
      <c r="BM127" s="209" t="s">
        <v>259</v>
      </c>
    </row>
    <row r="128" s="2" customFormat="1" ht="16.5" customHeight="1">
      <c r="A128" s="40"/>
      <c r="B128" s="41"/>
      <c r="C128" s="228" t="s">
        <v>260</v>
      </c>
      <c r="D128" s="228" t="s">
        <v>155</v>
      </c>
      <c r="E128" s="229" t="s">
        <v>261</v>
      </c>
      <c r="F128" s="230" t="s">
        <v>262</v>
      </c>
      <c r="G128" s="231" t="s">
        <v>138</v>
      </c>
      <c r="H128" s="232">
        <v>200</v>
      </c>
      <c r="I128" s="233"/>
      <c r="J128" s="234">
        <f>ROUND(I128*H128,2)</f>
        <v>0</v>
      </c>
      <c r="K128" s="230" t="s">
        <v>19</v>
      </c>
      <c r="L128" s="235"/>
      <c r="M128" s="236" t="s">
        <v>19</v>
      </c>
      <c r="N128" s="237" t="s">
        <v>45</v>
      </c>
      <c r="O128" s="86"/>
      <c r="P128" s="207">
        <f>O128*H128</f>
        <v>0</v>
      </c>
      <c r="Q128" s="207">
        <v>0</v>
      </c>
      <c r="R128" s="207">
        <f>Q128*H128</f>
        <v>0</v>
      </c>
      <c r="S128" s="207">
        <v>0</v>
      </c>
      <c r="T128" s="20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09" t="s">
        <v>159</v>
      </c>
      <c r="AT128" s="209" t="s">
        <v>155</v>
      </c>
      <c r="AU128" s="209" t="s">
        <v>84</v>
      </c>
      <c r="AY128" s="19" t="s">
        <v>120</v>
      </c>
      <c r="BE128" s="210">
        <f>IF(N128="základní",J128,0)</f>
        <v>0</v>
      </c>
      <c r="BF128" s="210">
        <f>IF(N128="snížená",J128,0)</f>
        <v>0</v>
      </c>
      <c r="BG128" s="210">
        <f>IF(N128="zákl. přenesená",J128,0)</f>
        <v>0</v>
      </c>
      <c r="BH128" s="210">
        <f>IF(N128="sníž. přenesená",J128,0)</f>
        <v>0</v>
      </c>
      <c r="BI128" s="210">
        <f>IF(N128="nulová",J128,0)</f>
        <v>0</v>
      </c>
      <c r="BJ128" s="19" t="s">
        <v>82</v>
      </c>
      <c r="BK128" s="210">
        <f>ROUND(I128*H128,2)</f>
        <v>0</v>
      </c>
      <c r="BL128" s="19" t="s">
        <v>152</v>
      </c>
      <c r="BM128" s="209" t="s">
        <v>263</v>
      </c>
    </row>
    <row r="129" s="2" customFormat="1" ht="16.5" customHeight="1">
      <c r="A129" s="40"/>
      <c r="B129" s="41"/>
      <c r="C129" s="228" t="s">
        <v>264</v>
      </c>
      <c r="D129" s="228" t="s">
        <v>155</v>
      </c>
      <c r="E129" s="229" t="s">
        <v>265</v>
      </c>
      <c r="F129" s="230" t="s">
        <v>266</v>
      </c>
      <c r="G129" s="231" t="s">
        <v>138</v>
      </c>
      <c r="H129" s="232">
        <v>2362</v>
      </c>
      <c r="I129" s="233"/>
      <c r="J129" s="234">
        <f>ROUND(I129*H129,2)</f>
        <v>0</v>
      </c>
      <c r="K129" s="230" t="s">
        <v>19</v>
      </c>
      <c r="L129" s="235"/>
      <c r="M129" s="236" t="s">
        <v>19</v>
      </c>
      <c r="N129" s="237" t="s">
        <v>45</v>
      </c>
      <c r="O129" s="86"/>
      <c r="P129" s="207">
        <f>O129*H129</f>
        <v>0</v>
      </c>
      <c r="Q129" s="207">
        <v>0</v>
      </c>
      <c r="R129" s="207">
        <f>Q129*H129</f>
        <v>0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159</v>
      </c>
      <c r="AT129" s="209" t="s">
        <v>155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152</v>
      </c>
      <c r="BM129" s="209" t="s">
        <v>267</v>
      </c>
    </row>
    <row r="130" s="2" customFormat="1" ht="16.5" customHeight="1">
      <c r="A130" s="40"/>
      <c r="B130" s="41"/>
      <c r="C130" s="228" t="s">
        <v>268</v>
      </c>
      <c r="D130" s="228" t="s">
        <v>155</v>
      </c>
      <c r="E130" s="229" t="s">
        <v>269</v>
      </c>
      <c r="F130" s="230" t="s">
        <v>270</v>
      </c>
      <c r="G130" s="231" t="s">
        <v>138</v>
      </c>
      <c r="H130" s="232">
        <v>430</v>
      </c>
      <c r="I130" s="233"/>
      <c r="J130" s="234">
        <f>ROUND(I130*H130,2)</f>
        <v>0</v>
      </c>
      <c r="K130" s="230" t="s">
        <v>19</v>
      </c>
      <c r="L130" s="235"/>
      <c r="M130" s="236" t="s">
        <v>19</v>
      </c>
      <c r="N130" s="237" t="s">
        <v>45</v>
      </c>
      <c r="O130" s="86"/>
      <c r="P130" s="207">
        <f>O130*H130</f>
        <v>0</v>
      </c>
      <c r="Q130" s="207">
        <v>0</v>
      </c>
      <c r="R130" s="207">
        <f>Q130*H130</f>
        <v>0</v>
      </c>
      <c r="S130" s="207">
        <v>0</v>
      </c>
      <c r="T130" s="20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09" t="s">
        <v>159</v>
      </c>
      <c r="AT130" s="209" t="s">
        <v>155</v>
      </c>
      <c r="AU130" s="209" t="s">
        <v>84</v>
      </c>
      <c r="AY130" s="19" t="s">
        <v>120</v>
      </c>
      <c r="BE130" s="210">
        <f>IF(N130="základní",J130,0)</f>
        <v>0</v>
      </c>
      <c r="BF130" s="210">
        <f>IF(N130="snížená",J130,0)</f>
        <v>0</v>
      </c>
      <c r="BG130" s="210">
        <f>IF(N130="zákl. přenesená",J130,0)</f>
        <v>0</v>
      </c>
      <c r="BH130" s="210">
        <f>IF(N130="sníž. přenesená",J130,0)</f>
        <v>0</v>
      </c>
      <c r="BI130" s="210">
        <f>IF(N130="nulová",J130,0)</f>
        <v>0</v>
      </c>
      <c r="BJ130" s="19" t="s">
        <v>82</v>
      </c>
      <c r="BK130" s="210">
        <f>ROUND(I130*H130,2)</f>
        <v>0</v>
      </c>
      <c r="BL130" s="19" t="s">
        <v>152</v>
      </c>
      <c r="BM130" s="209" t="s">
        <v>271</v>
      </c>
    </row>
    <row r="131" s="2" customFormat="1" ht="16.5" customHeight="1">
      <c r="A131" s="40"/>
      <c r="B131" s="41"/>
      <c r="C131" s="228" t="s">
        <v>272</v>
      </c>
      <c r="D131" s="228" t="s">
        <v>155</v>
      </c>
      <c r="E131" s="229" t="s">
        <v>273</v>
      </c>
      <c r="F131" s="230" t="s">
        <v>274</v>
      </c>
      <c r="G131" s="231" t="s">
        <v>138</v>
      </c>
      <c r="H131" s="232">
        <v>430</v>
      </c>
      <c r="I131" s="233"/>
      <c r="J131" s="234">
        <f>ROUND(I131*H131,2)</f>
        <v>0</v>
      </c>
      <c r="K131" s="230" t="s">
        <v>19</v>
      </c>
      <c r="L131" s="235"/>
      <c r="M131" s="236" t="s">
        <v>19</v>
      </c>
      <c r="N131" s="237" t="s">
        <v>45</v>
      </c>
      <c r="O131" s="86"/>
      <c r="P131" s="207">
        <f>O131*H131</f>
        <v>0</v>
      </c>
      <c r="Q131" s="207">
        <v>0</v>
      </c>
      <c r="R131" s="207">
        <f>Q131*H131</f>
        <v>0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159</v>
      </c>
      <c r="AT131" s="209" t="s">
        <v>155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275</v>
      </c>
    </row>
    <row r="132" s="2" customFormat="1" ht="24.15" customHeight="1">
      <c r="A132" s="40"/>
      <c r="B132" s="41"/>
      <c r="C132" s="198" t="s">
        <v>276</v>
      </c>
      <c r="D132" s="198" t="s">
        <v>121</v>
      </c>
      <c r="E132" s="199" t="s">
        <v>277</v>
      </c>
      <c r="F132" s="200" t="s">
        <v>278</v>
      </c>
      <c r="G132" s="201" t="s">
        <v>138</v>
      </c>
      <c r="H132" s="202">
        <v>17</v>
      </c>
      <c r="I132" s="203"/>
      <c r="J132" s="204">
        <f>ROUND(I132*H132,2)</f>
        <v>0</v>
      </c>
      <c r="K132" s="200" t="s">
        <v>125</v>
      </c>
      <c r="L132" s="46"/>
      <c r="M132" s="205" t="s">
        <v>19</v>
      </c>
      <c r="N132" s="206" t="s">
        <v>45</v>
      </c>
      <c r="O132" s="86"/>
      <c r="P132" s="207">
        <f>O132*H132</f>
        <v>0</v>
      </c>
      <c r="Q132" s="207">
        <v>0</v>
      </c>
      <c r="R132" s="207">
        <f>Q132*H132</f>
        <v>0</v>
      </c>
      <c r="S132" s="207">
        <v>0</v>
      </c>
      <c r="T132" s="20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09" t="s">
        <v>152</v>
      </c>
      <c r="AT132" s="209" t="s">
        <v>121</v>
      </c>
      <c r="AU132" s="209" t="s">
        <v>84</v>
      </c>
      <c r="AY132" s="19" t="s">
        <v>120</v>
      </c>
      <c r="BE132" s="210">
        <f>IF(N132="základní",J132,0)</f>
        <v>0</v>
      </c>
      <c r="BF132" s="210">
        <f>IF(N132="snížená",J132,0)</f>
        <v>0</v>
      </c>
      <c r="BG132" s="210">
        <f>IF(N132="zákl. přenesená",J132,0)</f>
        <v>0</v>
      </c>
      <c r="BH132" s="210">
        <f>IF(N132="sníž. přenesená",J132,0)</f>
        <v>0</v>
      </c>
      <c r="BI132" s="210">
        <f>IF(N132="nulová",J132,0)</f>
        <v>0</v>
      </c>
      <c r="BJ132" s="19" t="s">
        <v>82</v>
      </c>
      <c r="BK132" s="210">
        <f>ROUND(I132*H132,2)</f>
        <v>0</v>
      </c>
      <c r="BL132" s="19" t="s">
        <v>152</v>
      </c>
      <c r="BM132" s="209" t="s">
        <v>279</v>
      </c>
    </row>
    <row r="133" s="2" customFormat="1">
      <c r="A133" s="40"/>
      <c r="B133" s="41"/>
      <c r="C133" s="42"/>
      <c r="D133" s="211" t="s">
        <v>128</v>
      </c>
      <c r="E133" s="42"/>
      <c r="F133" s="212" t="s">
        <v>280</v>
      </c>
      <c r="G133" s="42"/>
      <c r="H133" s="42"/>
      <c r="I133" s="213"/>
      <c r="J133" s="42"/>
      <c r="K133" s="42"/>
      <c r="L133" s="46"/>
      <c r="M133" s="214"/>
      <c r="N133" s="21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128</v>
      </c>
      <c r="AU133" s="19" t="s">
        <v>84</v>
      </c>
    </row>
    <row r="134" s="13" customFormat="1">
      <c r="A134" s="13"/>
      <c r="B134" s="238"/>
      <c r="C134" s="239"/>
      <c r="D134" s="240" t="s">
        <v>191</v>
      </c>
      <c r="E134" s="241" t="s">
        <v>19</v>
      </c>
      <c r="F134" s="242" t="s">
        <v>204</v>
      </c>
      <c r="G134" s="239"/>
      <c r="H134" s="243">
        <v>17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191</v>
      </c>
      <c r="AU134" s="249" t="s">
        <v>84</v>
      </c>
      <c r="AV134" s="13" t="s">
        <v>84</v>
      </c>
      <c r="AW134" s="13" t="s">
        <v>35</v>
      </c>
      <c r="AX134" s="13" t="s">
        <v>82</v>
      </c>
      <c r="AY134" s="249" t="s">
        <v>120</v>
      </c>
    </row>
    <row r="135" s="2" customFormat="1" ht="16.5" customHeight="1">
      <c r="A135" s="40"/>
      <c r="B135" s="41"/>
      <c r="C135" s="228" t="s">
        <v>281</v>
      </c>
      <c r="D135" s="228" t="s">
        <v>155</v>
      </c>
      <c r="E135" s="229" t="s">
        <v>282</v>
      </c>
      <c r="F135" s="230" t="s">
        <v>283</v>
      </c>
      <c r="G135" s="231" t="s">
        <v>138</v>
      </c>
      <c r="H135" s="232">
        <v>10</v>
      </c>
      <c r="I135" s="233"/>
      <c r="J135" s="234">
        <f>ROUND(I135*H135,2)</f>
        <v>0</v>
      </c>
      <c r="K135" s="230" t="s">
        <v>19</v>
      </c>
      <c r="L135" s="235"/>
      <c r="M135" s="236" t="s">
        <v>19</v>
      </c>
      <c r="N135" s="237" t="s">
        <v>45</v>
      </c>
      <c r="O135" s="86"/>
      <c r="P135" s="207">
        <f>O135*H135</f>
        <v>0</v>
      </c>
      <c r="Q135" s="207">
        <v>0</v>
      </c>
      <c r="R135" s="207">
        <f>Q135*H135</f>
        <v>0</v>
      </c>
      <c r="S135" s="207">
        <v>0</v>
      </c>
      <c r="T135" s="208">
        <f>S135*H135</f>
        <v>0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09" t="s">
        <v>159</v>
      </c>
      <c r="AT135" s="209" t="s">
        <v>155</v>
      </c>
      <c r="AU135" s="209" t="s">
        <v>84</v>
      </c>
      <c r="AY135" s="19" t="s">
        <v>120</v>
      </c>
      <c r="BE135" s="210">
        <f>IF(N135="základní",J135,0)</f>
        <v>0</v>
      </c>
      <c r="BF135" s="210">
        <f>IF(N135="snížená",J135,0)</f>
        <v>0</v>
      </c>
      <c r="BG135" s="210">
        <f>IF(N135="zákl. přenesená",J135,0)</f>
        <v>0</v>
      </c>
      <c r="BH135" s="210">
        <f>IF(N135="sníž. přenesená",J135,0)</f>
        <v>0</v>
      </c>
      <c r="BI135" s="210">
        <f>IF(N135="nulová",J135,0)</f>
        <v>0</v>
      </c>
      <c r="BJ135" s="19" t="s">
        <v>82</v>
      </c>
      <c r="BK135" s="210">
        <f>ROUND(I135*H135,2)</f>
        <v>0</v>
      </c>
      <c r="BL135" s="19" t="s">
        <v>152</v>
      </c>
      <c r="BM135" s="209" t="s">
        <v>284</v>
      </c>
    </row>
    <row r="136" s="2" customFormat="1" ht="16.5" customHeight="1">
      <c r="A136" s="40"/>
      <c r="B136" s="41"/>
      <c r="C136" s="228" t="s">
        <v>285</v>
      </c>
      <c r="D136" s="228" t="s">
        <v>155</v>
      </c>
      <c r="E136" s="229" t="s">
        <v>286</v>
      </c>
      <c r="F136" s="230" t="s">
        <v>287</v>
      </c>
      <c r="G136" s="231" t="s">
        <v>138</v>
      </c>
      <c r="H136" s="232">
        <v>7</v>
      </c>
      <c r="I136" s="233"/>
      <c r="J136" s="234">
        <f>ROUND(I136*H136,2)</f>
        <v>0</v>
      </c>
      <c r="K136" s="230" t="s">
        <v>19</v>
      </c>
      <c r="L136" s="235"/>
      <c r="M136" s="236" t="s">
        <v>19</v>
      </c>
      <c r="N136" s="237" t="s">
        <v>45</v>
      </c>
      <c r="O136" s="86"/>
      <c r="P136" s="207">
        <f>O136*H136</f>
        <v>0</v>
      </c>
      <c r="Q136" s="207">
        <v>0</v>
      </c>
      <c r="R136" s="207">
        <f>Q136*H136</f>
        <v>0</v>
      </c>
      <c r="S136" s="207">
        <v>0</v>
      </c>
      <c r="T136" s="20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09" t="s">
        <v>159</v>
      </c>
      <c r="AT136" s="209" t="s">
        <v>155</v>
      </c>
      <c r="AU136" s="209" t="s">
        <v>84</v>
      </c>
      <c r="AY136" s="19" t="s">
        <v>120</v>
      </c>
      <c r="BE136" s="210">
        <f>IF(N136="základní",J136,0)</f>
        <v>0</v>
      </c>
      <c r="BF136" s="210">
        <f>IF(N136="snížená",J136,0)</f>
        <v>0</v>
      </c>
      <c r="BG136" s="210">
        <f>IF(N136="zákl. přenesená",J136,0)</f>
        <v>0</v>
      </c>
      <c r="BH136" s="210">
        <f>IF(N136="sníž. přenesená",J136,0)</f>
        <v>0</v>
      </c>
      <c r="BI136" s="210">
        <f>IF(N136="nulová",J136,0)</f>
        <v>0</v>
      </c>
      <c r="BJ136" s="19" t="s">
        <v>82</v>
      </c>
      <c r="BK136" s="210">
        <f>ROUND(I136*H136,2)</f>
        <v>0</v>
      </c>
      <c r="BL136" s="19" t="s">
        <v>152</v>
      </c>
      <c r="BM136" s="209" t="s">
        <v>288</v>
      </c>
    </row>
    <row r="137" s="2" customFormat="1" ht="24.15" customHeight="1">
      <c r="A137" s="40"/>
      <c r="B137" s="41"/>
      <c r="C137" s="198" t="s">
        <v>289</v>
      </c>
      <c r="D137" s="198" t="s">
        <v>121</v>
      </c>
      <c r="E137" s="199" t="s">
        <v>290</v>
      </c>
      <c r="F137" s="200" t="s">
        <v>291</v>
      </c>
      <c r="G137" s="201" t="s">
        <v>138</v>
      </c>
      <c r="H137" s="202">
        <v>19</v>
      </c>
      <c r="I137" s="203"/>
      <c r="J137" s="204">
        <f>ROUND(I137*H137,2)</f>
        <v>0</v>
      </c>
      <c r="K137" s="200" t="s">
        <v>125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0</v>
      </c>
      <c r="R137" s="207">
        <f>Q137*H137</f>
        <v>0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152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152</v>
      </c>
      <c r="BM137" s="209" t="s">
        <v>292</v>
      </c>
    </row>
    <row r="138" s="2" customFormat="1">
      <c r="A138" s="40"/>
      <c r="B138" s="41"/>
      <c r="C138" s="42"/>
      <c r="D138" s="211" t="s">
        <v>128</v>
      </c>
      <c r="E138" s="42"/>
      <c r="F138" s="212" t="s">
        <v>293</v>
      </c>
      <c r="G138" s="42"/>
      <c r="H138" s="42"/>
      <c r="I138" s="213"/>
      <c r="J138" s="42"/>
      <c r="K138" s="42"/>
      <c r="L138" s="46"/>
      <c r="M138" s="214"/>
      <c r="N138" s="21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128</v>
      </c>
      <c r="AU138" s="19" t="s">
        <v>84</v>
      </c>
    </row>
    <row r="139" s="13" customFormat="1">
      <c r="A139" s="13"/>
      <c r="B139" s="238"/>
      <c r="C139" s="239"/>
      <c r="D139" s="240" t="s">
        <v>191</v>
      </c>
      <c r="E139" s="241" t="s">
        <v>19</v>
      </c>
      <c r="F139" s="242" t="s">
        <v>207</v>
      </c>
      <c r="G139" s="239"/>
      <c r="H139" s="243">
        <v>19</v>
      </c>
      <c r="I139" s="244"/>
      <c r="J139" s="239"/>
      <c r="K139" s="239"/>
      <c r="L139" s="245"/>
      <c r="M139" s="246"/>
      <c r="N139" s="247"/>
      <c r="O139" s="247"/>
      <c r="P139" s="247"/>
      <c r="Q139" s="247"/>
      <c r="R139" s="247"/>
      <c r="S139" s="247"/>
      <c r="T139" s="248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9" t="s">
        <v>191</v>
      </c>
      <c r="AU139" s="249" t="s">
        <v>84</v>
      </c>
      <c r="AV139" s="13" t="s">
        <v>84</v>
      </c>
      <c r="AW139" s="13" t="s">
        <v>35</v>
      </c>
      <c r="AX139" s="13" t="s">
        <v>82</v>
      </c>
      <c r="AY139" s="249" t="s">
        <v>120</v>
      </c>
    </row>
    <row r="140" s="2" customFormat="1" ht="16.5" customHeight="1">
      <c r="A140" s="40"/>
      <c r="B140" s="41"/>
      <c r="C140" s="228" t="s">
        <v>294</v>
      </c>
      <c r="D140" s="228" t="s">
        <v>155</v>
      </c>
      <c r="E140" s="229" t="s">
        <v>295</v>
      </c>
      <c r="F140" s="230" t="s">
        <v>296</v>
      </c>
      <c r="G140" s="231" t="s">
        <v>138</v>
      </c>
      <c r="H140" s="232">
        <v>15</v>
      </c>
      <c r="I140" s="233"/>
      <c r="J140" s="234">
        <f>ROUND(I140*H140,2)</f>
        <v>0</v>
      </c>
      <c r="K140" s="230" t="s">
        <v>19</v>
      </c>
      <c r="L140" s="235"/>
      <c r="M140" s="236" t="s">
        <v>19</v>
      </c>
      <c r="N140" s="237" t="s">
        <v>45</v>
      </c>
      <c r="O140" s="86"/>
      <c r="P140" s="207">
        <f>O140*H140</f>
        <v>0</v>
      </c>
      <c r="Q140" s="207">
        <v>0</v>
      </c>
      <c r="R140" s="207">
        <f>Q140*H140</f>
        <v>0</v>
      </c>
      <c r="S140" s="207">
        <v>0</v>
      </c>
      <c r="T140" s="20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09" t="s">
        <v>159</v>
      </c>
      <c r="AT140" s="209" t="s">
        <v>155</v>
      </c>
      <c r="AU140" s="209" t="s">
        <v>84</v>
      </c>
      <c r="AY140" s="19" t="s">
        <v>120</v>
      </c>
      <c r="BE140" s="210">
        <f>IF(N140="základní",J140,0)</f>
        <v>0</v>
      </c>
      <c r="BF140" s="210">
        <f>IF(N140="snížená",J140,0)</f>
        <v>0</v>
      </c>
      <c r="BG140" s="210">
        <f>IF(N140="zákl. přenesená",J140,0)</f>
        <v>0</v>
      </c>
      <c r="BH140" s="210">
        <f>IF(N140="sníž. přenesená",J140,0)</f>
        <v>0</v>
      </c>
      <c r="BI140" s="210">
        <f>IF(N140="nulová",J140,0)</f>
        <v>0</v>
      </c>
      <c r="BJ140" s="19" t="s">
        <v>82</v>
      </c>
      <c r="BK140" s="210">
        <f>ROUND(I140*H140,2)</f>
        <v>0</v>
      </c>
      <c r="BL140" s="19" t="s">
        <v>152</v>
      </c>
      <c r="BM140" s="209" t="s">
        <v>297</v>
      </c>
    </row>
    <row r="141" s="2" customFormat="1" ht="16.5" customHeight="1">
      <c r="A141" s="40"/>
      <c r="B141" s="41"/>
      <c r="C141" s="228" t="s">
        <v>298</v>
      </c>
      <c r="D141" s="228" t="s">
        <v>155</v>
      </c>
      <c r="E141" s="229" t="s">
        <v>299</v>
      </c>
      <c r="F141" s="230" t="s">
        <v>300</v>
      </c>
      <c r="G141" s="231" t="s">
        <v>138</v>
      </c>
      <c r="H141" s="232">
        <v>2</v>
      </c>
      <c r="I141" s="233"/>
      <c r="J141" s="234">
        <f>ROUND(I141*H141,2)</f>
        <v>0</v>
      </c>
      <c r="K141" s="230" t="s">
        <v>19</v>
      </c>
      <c r="L141" s="235"/>
      <c r="M141" s="236" t="s">
        <v>19</v>
      </c>
      <c r="N141" s="237" t="s">
        <v>45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159</v>
      </c>
      <c r="AT141" s="209" t="s">
        <v>155</v>
      </c>
      <c r="AU141" s="209" t="s">
        <v>84</v>
      </c>
      <c r="AY141" s="19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82</v>
      </c>
      <c r="BK141" s="210">
        <f>ROUND(I141*H141,2)</f>
        <v>0</v>
      </c>
      <c r="BL141" s="19" t="s">
        <v>152</v>
      </c>
      <c r="BM141" s="209" t="s">
        <v>301</v>
      </c>
    </row>
    <row r="142" s="2" customFormat="1" ht="16.5" customHeight="1">
      <c r="A142" s="40"/>
      <c r="B142" s="41"/>
      <c r="C142" s="228" t="s">
        <v>302</v>
      </c>
      <c r="D142" s="228" t="s">
        <v>155</v>
      </c>
      <c r="E142" s="229" t="s">
        <v>303</v>
      </c>
      <c r="F142" s="230" t="s">
        <v>304</v>
      </c>
      <c r="G142" s="231" t="s">
        <v>138</v>
      </c>
      <c r="H142" s="232">
        <v>2</v>
      </c>
      <c r="I142" s="233"/>
      <c r="J142" s="234">
        <f>ROUND(I142*H142,2)</f>
        <v>0</v>
      </c>
      <c r="K142" s="230" t="s">
        <v>19</v>
      </c>
      <c r="L142" s="235"/>
      <c r="M142" s="236" t="s">
        <v>19</v>
      </c>
      <c r="N142" s="237" t="s">
        <v>45</v>
      </c>
      <c r="O142" s="86"/>
      <c r="P142" s="207">
        <f>O142*H142</f>
        <v>0</v>
      </c>
      <c r="Q142" s="207">
        <v>0</v>
      </c>
      <c r="R142" s="207">
        <f>Q142*H142</f>
        <v>0</v>
      </c>
      <c r="S142" s="207">
        <v>0</v>
      </c>
      <c r="T142" s="20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09" t="s">
        <v>159</v>
      </c>
      <c r="AT142" s="209" t="s">
        <v>155</v>
      </c>
      <c r="AU142" s="209" t="s">
        <v>84</v>
      </c>
      <c r="AY142" s="19" t="s">
        <v>120</v>
      </c>
      <c r="BE142" s="210">
        <f>IF(N142="základní",J142,0)</f>
        <v>0</v>
      </c>
      <c r="BF142" s="210">
        <f>IF(N142="snížená",J142,0)</f>
        <v>0</v>
      </c>
      <c r="BG142" s="210">
        <f>IF(N142="zákl. přenesená",J142,0)</f>
        <v>0</v>
      </c>
      <c r="BH142" s="210">
        <f>IF(N142="sníž. přenesená",J142,0)</f>
        <v>0</v>
      </c>
      <c r="BI142" s="210">
        <f>IF(N142="nulová",J142,0)</f>
        <v>0</v>
      </c>
      <c r="BJ142" s="19" t="s">
        <v>82</v>
      </c>
      <c r="BK142" s="210">
        <f>ROUND(I142*H142,2)</f>
        <v>0</v>
      </c>
      <c r="BL142" s="19" t="s">
        <v>152</v>
      </c>
      <c r="BM142" s="209" t="s">
        <v>305</v>
      </c>
    </row>
    <row r="143" s="2" customFormat="1" ht="16.5" customHeight="1">
      <c r="A143" s="40"/>
      <c r="B143" s="41"/>
      <c r="C143" s="198" t="s">
        <v>306</v>
      </c>
      <c r="D143" s="198" t="s">
        <v>121</v>
      </c>
      <c r="E143" s="199" t="s">
        <v>307</v>
      </c>
      <c r="F143" s="200" t="s">
        <v>308</v>
      </c>
      <c r="G143" s="201" t="s">
        <v>138</v>
      </c>
      <c r="H143" s="202">
        <v>4282</v>
      </c>
      <c r="I143" s="203"/>
      <c r="J143" s="204">
        <f>ROUND(I143*H143,2)</f>
        <v>0</v>
      </c>
      <c r="K143" s="200" t="s">
        <v>125</v>
      </c>
      <c r="L143" s="46"/>
      <c r="M143" s="205" t="s">
        <v>19</v>
      </c>
      <c r="N143" s="206" t="s">
        <v>45</v>
      </c>
      <c r="O143" s="86"/>
      <c r="P143" s="207">
        <f>O143*H143</f>
        <v>0</v>
      </c>
      <c r="Q143" s="207">
        <v>4.6E-05</v>
      </c>
      <c r="R143" s="207">
        <f>Q143*H143</f>
        <v>0.19697200000000001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152</v>
      </c>
      <c r="AT143" s="209" t="s">
        <v>121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152</v>
      </c>
      <c r="BM143" s="209" t="s">
        <v>309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310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2" customFormat="1" ht="16.5" customHeight="1">
      <c r="A145" s="40"/>
      <c r="B145" s="41"/>
      <c r="C145" s="228" t="s">
        <v>311</v>
      </c>
      <c r="D145" s="228" t="s">
        <v>155</v>
      </c>
      <c r="E145" s="229" t="s">
        <v>312</v>
      </c>
      <c r="F145" s="230" t="s">
        <v>313</v>
      </c>
      <c r="G145" s="231" t="s">
        <v>138</v>
      </c>
      <c r="H145" s="232">
        <v>4282</v>
      </c>
      <c r="I145" s="233"/>
      <c r="J145" s="234">
        <f>ROUND(I145*H145,2)</f>
        <v>0</v>
      </c>
      <c r="K145" s="230" t="s">
        <v>125</v>
      </c>
      <c r="L145" s="235"/>
      <c r="M145" s="236" t="s">
        <v>19</v>
      </c>
      <c r="N145" s="237" t="s">
        <v>45</v>
      </c>
      <c r="O145" s="86"/>
      <c r="P145" s="207">
        <f>O145*H145</f>
        <v>0</v>
      </c>
      <c r="Q145" s="207">
        <v>0.0047200000000000002</v>
      </c>
      <c r="R145" s="207">
        <f>Q145*H145</f>
        <v>20.211040000000001</v>
      </c>
      <c r="S145" s="207">
        <v>0</v>
      </c>
      <c r="T145" s="208">
        <f>S145*H145</f>
        <v>0</v>
      </c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R145" s="209" t="s">
        <v>159</v>
      </c>
      <c r="AT145" s="209" t="s">
        <v>155</v>
      </c>
      <c r="AU145" s="209" t="s">
        <v>84</v>
      </c>
      <c r="AY145" s="19" t="s">
        <v>120</v>
      </c>
      <c r="BE145" s="210">
        <f>IF(N145="základní",J145,0)</f>
        <v>0</v>
      </c>
      <c r="BF145" s="210">
        <f>IF(N145="snížená",J145,0)</f>
        <v>0</v>
      </c>
      <c r="BG145" s="210">
        <f>IF(N145="zákl. přenesená",J145,0)</f>
        <v>0</v>
      </c>
      <c r="BH145" s="210">
        <f>IF(N145="sníž. přenesená",J145,0)</f>
        <v>0</v>
      </c>
      <c r="BI145" s="210">
        <f>IF(N145="nulová",J145,0)</f>
        <v>0</v>
      </c>
      <c r="BJ145" s="19" t="s">
        <v>82</v>
      </c>
      <c r="BK145" s="210">
        <f>ROUND(I145*H145,2)</f>
        <v>0</v>
      </c>
      <c r="BL145" s="19" t="s">
        <v>152</v>
      </c>
      <c r="BM145" s="209" t="s">
        <v>314</v>
      </c>
    </row>
    <row r="146" s="2" customFormat="1" ht="16.5" customHeight="1">
      <c r="A146" s="40"/>
      <c r="B146" s="41"/>
      <c r="C146" s="198" t="s">
        <v>315</v>
      </c>
      <c r="D146" s="198" t="s">
        <v>121</v>
      </c>
      <c r="E146" s="199" t="s">
        <v>316</v>
      </c>
      <c r="F146" s="200" t="s">
        <v>317</v>
      </c>
      <c r="G146" s="201" t="s">
        <v>138</v>
      </c>
      <c r="H146" s="202">
        <v>36</v>
      </c>
      <c r="I146" s="203"/>
      <c r="J146" s="204">
        <f>ROUND(I146*H146,2)</f>
        <v>0</v>
      </c>
      <c r="K146" s="200" t="s">
        <v>125</v>
      </c>
      <c r="L146" s="46"/>
      <c r="M146" s="205" t="s">
        <v>19</v>
      </c>
      <c r="N146" s="206" t="s">
        <v>45</v>
      </c>
      <c r="O146" s="86"/>
      <c r="P146" s="207">
        <f>O146*H146</f>
        <v>0</v>
      </c>
      <c r="Q146" s="207">
        <v>5.3999999999999998E-05</v>
      </c>
      <c r="R146" s="207">
        <f>Q146*H146</f>
        <v>0.001944</v>
      </c>
      <c r="S146" s="207">
        <v>0</v>
      </c>
      <c r="T146" s="20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09" t="s">
        <v>152</v>
      </c>
      <c r="AT146" s="209" t="s">
        <v>121</v>
      </c>
      <c r="AU146" s="209" t="s">
        <v>84</v>
      </c>
      <c r="AY146" s="19" t="s">
        <v>120</v>
      </c>
      <c r="BE146" s="210">
        <f>IF(N146="základní",J146,0)</f>
        <v>0</v>
      </c>
      <c r="BF146" s="210">
        <f>IF(N146="snížená",J146,0)</f>
        <v>0</v>
      </c>
      <c r="BG146" s="210">
        <f>IF(N146="zákl. přenesená",J146,0)</f>
        <v>0</v>
      </c>
      <c r="BH146" s="210">
        <f>IF(N146="sníž. přenesená",J146,0)</f>
        <v>0</v>
      </c>
      <c r="BI146" s="210">
        <f>IF(N146="nulová",J146,0)</f>
        <v>0</v>
      </c>
      <c r="BJ146" s="19" t="s">
        <v>82</v>
      </c>
      <c r="BK146" s="210">
        <f>ROUND(I146*H146,2)</f>
        <v>0</v>
      </c>
      <c r="BL146" s="19" t="s">
        <v>152</v>
      </c>
      <c r="BM146" s="209" t="s">
        <v>318</v>
      </c>
    </row>
    <row r="147" s="2" customFormat="1">
      <c r="A147" s="40"/>
      <c r="B147" s="41"/>
      <c r="C147" s="42"/>
      <c r="D147" s="211" t="s">
        <v>128</v>
      </c>
      <c r="E147" s="42"/>
      <c r="F147" s="212" t="s">
        <v>319</v>
      </c>
      <c r="G147" s="42"/>
      <c r="H147" s="42"/>
      <c r="I147" s="213"/>
      <c r="J147" s="42"/>
      <c r="K147" s="42"/>
      <c r="L147" s="46"/>
      <c r="M147" s="214"/>
      <c r="N147" s="21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128</v>
      </c>
      <c r="AU147" s="19" t="s">
        <v>84</v>
      </c>
    </row>
    <row r="148" s="2" customFormat="1" ht="16.5" customHeight="1">
      <c r="A148" s="40"/>
      <c r="B148" s="41"/>
      <c r="C148" s="228" t="s">
        <v>320</v>
      </c>
      <c r="D148" s="228" t="s">
        <v>155</v>
      </c>
      <c r="E148" s="229" t="s">
        <v>312</v>
      </c>
      <c r="F148" s="230" t="s">
        <v>313</v>
      </c>
      <c r="G148" s="231" t="s">
        <v>138</v>
      </c>
      <c r="H148" s="232">
        <v>108</v>
      </c>
      <c r="I148" s="233"/>
      <c r="J148" s="234">
        <f>ROUND(I148*H148,2)</f>
        <v>0</v>
      </c>
      <c r="K148" s="230" t="s">
        <v>125</v>
      </c>
      <c r="L148" s="235"/>
      <c r="M148" s="236" t="s">
        <v>19</v>
      </c>
      <c r="N148" s="237" t="s">
        <v>45</v>
      </c>
      <c r="O148" s="86"/>
      <c r="P148" s="207">
        <f>O148*H148</f>
        <v>0</v>
      </c>
      <c r="Q148" s="207">
        <v>0.0047200000000000002</v>
      </c>
      <c r="R148" s="207">
        <f>Q148*H148</f>
        <v>0.50975999999999999</v>
      </c>
      <c r="S148" s="207">
        <v>0</v>
      </c>
      <c r="T148" s="20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09" t="s">
        <v>159</v>
      </c>
      <c r="AT148" s="209" t="s">
        <v>155</v>
      </c>
      <c r="AU148" s="209" t="s">
        <v>84</v>
      </c>
      <c r="AY148" s="19" t="s">
        <v>120</v>
      </c>
      <c r="BE148" s="210">
        <f>IF(N148="základní",J148,0)</f>
        <v>0</v>
      </c>
      <c r="BF148" s="210">
        <f>IF(N148="snížená",J148,0)</f>
        <v>0</v>
      </c>
      <c r="BG148" s="210">
        <f>IF(N148="zákl. přenesená",J148,0)</f>
        <v>0</v>
      </c>
      <c r="BH148" s="210">
        <f>IF(N148="sníž. přenesená",J148,0)</f>
        <v>0</v>
      </c>
      <c r="BI148" s="210">
        <f>IF(N148="nulová",J148,0)</f>
        <v>0</v>
      </c>
      <c r="BJ148" s="19" t="s">
        <v>82</v>
      </c>
      <c r="BK148" s="210">
        <f>ROUND(I148*H148,2)</f>
        <v>0</v>
      </c>
      <c r="BL148" s="19" t="s">
        <v>152</v>
      </c>
      <c r="BM148" s="209" t="s">
        <v>321</v>
      </c>
    </row>
    <row r="149" s="13" customFormat="1">
      <c r="A149" s="13"/>
      <c r="B149" s="238"/>
      <c r="C149" s="239"/>
      <c r="D149" s="240" t="s">
        <v>191</v>
      </c>
      <c r="E149" s="239"/>
      <c r="F149" s="242" t="s">
        <v>322</v>
      </c>
      <c r="G149" s="239"/>
      <c r="H149" s="243">
        <v>108</v>
      </c>
      <c r="I149" s="244"/>
      <c r="J149" s="239"/>
      <c r="K149" s="239"/>
      <c r="L149" s="245"/>
      <c r="M149" s="246"/>
      <c r="N149" s="247"/>
      <c r="O149" s="247"/>
      <c r="P149" s="247"/>
      <c r="Q149" s="247"/>
      <c r="R149" s="247"/>
      <c r="S149" s="247"/>
      <c r="T149" s="248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9" t="s">
        <v>191</v>
      </c>
      <c r="AU149" s="249" t="s">
        <v>84</v>
      </c>
      <c r="AV149" s="13" t="s">
        <v>84</v>
      </c>
      <c r="AW149" s="13" t="s">
        <v>4</v>
      </c>
      <c r="AX149" s="13" t="s">
        <v>82</v>
      </c>
      <c r="AY149" s="249" t="s">
        <v>120</v>
      </c>
    </row>
    <row r="150" s="2" customFormat="1" ht="16.5" customHeight="1">
      <c r="A150" s="40"/>
      <c r="B150" s="41"/>
      <c r="C150" s="228" t="s">
        <v>323</v>
      </c>
      <c r="D150" s="228" t="s">
        <v>155</v>
      </c>
      <c r="E150" s="229" t="s">
        <v>324</v>
      </c>
      <c r="F150" s="230" t="s">
        <v>325</v>
      </c>
      <c r="G150" s="231" t="s">
        <v>326</v>
      </c>
      <c r="H150" s="232">
        <v>54</v>
      </c>
      <c r="I150" s="233"/>
      <c r="J150" s="234">
        <f>ROUND(I150*H150,2)</f>
        <v>0</v>
      </c>
      <c r="K150" s="230" t="s">
        <v>125</v>
      </c>
      <c r="L150" s="235"/>
      <c r="M150" s="236" t="s">
        <v>19</v>
      </c>
      <c r="N150" s="237" t="s">
        <v>45</v>
      </c>
      <c r="O150" s="86"/>
      <c r="P150" s="207">
        <f>O150*H150</f>
        <v>0</v>
      </c>
      <c r="Q150" s="207">
        <v>0.0038</v>
      </c>
      <c r="R150" s="207">
        <f>Q150*H150</f>
        <v>0.20519999999999999</v>
      </c>
      <c r="S150" s="207">
        <v>0</v>
      </c>
      <c r="T150" s="20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09" t="s">
        <v>159</v>
      </c>
      <c r="AT150" s="209" t="s">
        <v>155</v>
      </c>
      <c r="AU150" s="209" t="s">
        <v>84</v>
      </c>
      <c r="AY150" s="19" t="s">
        <v>120</v>
      </c>
      <c r="BE150" s="210">
        <f>IF(N150="základní",J150,0)</f>
        <v>0</v>
      </c>
      <c r="BF150" s="210">
        <f>IF(N150="snížená",J150,0)</f>
        <v>0</v>
      </c>
      <c r="BG150" s="210">
        <f>IF(N150="zákl. přenesená",J150,0)</f>
        <v>0</v>
      </c>
      <c r="BH150" s="210">
        <f>IF(N150="sníž. přenesená",J150,0)</f>
        <v>0</v>
      </c>
      <c r="BI150" s="210">
        <f>IF(N150="nulová",J150,0)</f>
        <v>0</v>
      </c>
      <c r="BJ150" s="19" t="s">
        <v>82</v>
      </c>
      <c r="BK150" s="210">
        <f>ROUND(I150*H150,2)</f>
        <v>0</v>
      </c>
      <c r="BL150" s="19" t="s">
        <v>152</v>
      </c>
      <c r="BM150" s="209" t="s">
        <v>327</v>
      </c>
    </row>
    <row r="151" s="13" customFormat="1">
      <c r="A151" s="13"/>
      <c r="B151" s="238"/>
      <c r="C151" s="239"/>
      <c r="D151" s="240" t="s">
        <v>191</v>
      </c>
      <c r="E151" s="241" t="s">
        <v>19</v>
      </c>
      <c r="F151" s="242" t="s">
        <v>328</v>
      </c>
      <c r="G151" s="239"/>
      <c r="H151" s="243">
        <v>54</v>
      </c>
      <c r="I151" s="244"/>
      <c r="J151" s="239"/>
      <c r="K151" s="239"/>
      <c r="L151" s="245"/>
      <c r="M151" s="246"/>
      <c r="N151" s="247"/>
      <c r="O151" s="247"/>
      <c r="P151" s="247"/>
      <c r="Q151" s="247"/>
      <c r="R151" s="247"/>
      <c r="S151" s="247"/>
      <c r="T151" s="24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9" t="s">
        <v>191</v>
      </c>
      <c r="AU151" s="249" t="s">
        <v>84</v>
      </c>
      <c r="AV151" s="13" t="s">
        <v>84</v>
      </c>
      <c r="AW151" s="13" t="s">
        <v>35</v>
      </c>
      <c r="AX151" s="13" t="s">
        <v>82</v>
      </c>
      <c r="AY151" s="249" t="s">
        <v>120</v>
      </c>
    </row>
    <row r="152" s="2" customFormat="1" ht="24.15" customHeight="1">
      <c r="A152" s="40"/>
      <c r="B152" s="41"/>
      <c r="C152" s="198" t="s">
        <v>329</v>
      </c>
      <c r="D152" s="198" t="s">
        <v>121</v>
      </c>
      <c r="E152" s="199" t="s">
        <v>330</v>
      </c>
      <c r="F152" s="200" t="s">
        <v>331</v>
      </c>
      <c r="G152" s="201" t="s">
        <v>332</v>
      </c>
      <c r="H152" s="202">
        <v>71.439999999999998</v>
      </c>
      <c r="I152" s="203"/>
      <c r="J152" s="204">
        <f>ROUND(I152*H152,2)</f>
        <v>0</v>
      </c>
      <c r="K152" s="200" t="s">
        <v>125</v>
      </c>
      <c r="L152" s="46"/>
      <c r="M152" s="205" t="s">
        <v>19</v>
      </c>
      <c r="N152" s="206" t="s">
        <v>45</v>
      </c>
      <c r="O152" s="86"/>
      <c r="P152" s="207">
        <f>O152*H152</f>
        <v>0</v>
      </c>
      <c r="Q152" s="207">
        <v>0</v>
      </c>
      <c r="R152" s="207">
        <f>Q152*H152</f>
        <v>0</v>
      </c>
      <c r="S152" s="207">
        <v>0</v>
      </c>
      <c r="T152" s="20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09" t="s">
        <v>152</v>
      </c>
      <c r="AT152" s="209" t="s">
        <v>121</v>
      </c>
      <c r="AU152" s="209" t="s">
        <v>84</v>
      </c>
      <c r="AY152" s="19" t="s">
        <v>120</v>
      </c>
      <c r="BE152" s="210">
        <f>IF(N152="základní",J152,0)</f>
        <v>0</v>
      </c>
      <c r="BF152" s="210">
        <f>IF(N152="snížená",J152,0)</f>
        <v>0</v>
      </c>
      <c r="BG152" s="210">
        <f>IF(N152="zákl. přenesená",J152,0)</f>
        <v>0</v>
      </c>
      <c r="BH152" s="210">
        <f>IF(N152="sníž. přenesená",J152,0)</f>
        <v>0</v>
      </c>
      <c r="BI152" s="210">
        <f>IF(N152="nulová",J152,0)</f>
        <v>0</v>
      </c>
      <c r="BJ152" s="19" t="s">
        <v>82</v>
      </c>
      <c r="BK152" s="210">
        <f>ROUND(I152*H152,2)</f>
        <v>0</v>
      </c>
      <c r="BL152" s="19" t="s">
        <v>152</v>
      </c>
      <c r="BM152" s="209" t="s">
        <v>333</v>
      </c>
    </row>
    <row r="153" s="2" customFormat="1">
      <c r="A153" s="40"/>
      <c r="B153" s="41"/>
      <c r="C153" s="42"/>
      <c r="D153" s="211" t="s">
        <v>128</v>
      </c>
      <c r="E153" s="42"/>
      <c r="F153" s="212" t="s">
        <v>334</v>
      </c>
      <c r="G153" s="42"/>
      <c r="H153" s="42"/>
      <c r="I153" s="213"/>
      <c r="J153" s="42"/>
      <c r="K153" s="42"/>
      <c r="L153" s="46"/>
      <c r="M153" s="214"/>
      <c r="N153" s="21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128</v>
      </c>
      <c r="AU153" s="19" t="s">
        <v>84</v>
      </c>
    </row>
    <row r="154" s="13" customFormat="1">
      <c r="A154" s="13"/>
      <c r="B154" s="238"/>
      <c r="C154" s="239"/>
      <c r="D154" s="240" t="s">
        <v>191</v>
      </c>
      <c r="E154" s="241" t="s">
        <v>19</v>
      </c>
      <c r="F154" s="242" t="s">
        <v>192</v>
      </c>
      <c r="G154" s="239"/>
      <c r="H154" s="243">
        <v>2826</v>
      </c>
      <c r="I154" s="244"/>
      <c r="J154" s="239"/>
      <c r="K154" s="239"/>
      <c r="L154" s="245"/>
      <c r="M154" s="246"/>
      <c r="N154" s="247"/>
      <c r="O154" s="247"/>
      <c r="P154" s="247"/>
      <c r="Q154" s="247"/>
      <c r="R154" s="247"/>
      <c r="S154" s="247"/>
      <c r="T154" s="24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9" t="s">
        <v>191</v>
      </c>
      <c r="AU154" s="249" t="s">
        <v>84</v>
      </c>
      <c r="AV154" s="13" t="s">
        <v>84</v>
      </c>
      <c r="AW154" s="13" t="s">
        <v>35</v>
      </c>
      <c r="AX154" s="13" t="s">
        <v>74</v>
      </c>
      <c r="AY154" s="249" t="s">
        <v>120</v>
      </c>
    </row>
    <row r="155" s="13" customFormat="1">
      <c r="A155" s="13"/>
      <c r="B155" s="238"/>
      <c r="C155" s="239"/>
      <c r="D155" s="240" t="s">
        <v>191</v>
      </c>
      <c r="E155" s="241" t="s">
        <v>19</v>
      </c>
      <c r="F155" s="242" t="s">
        <v>198</v>
      </c>
      <c r="G155" s="239"/>
      <c r="H155" s="243">
        <v>4282</v>
      </c>
      <c r="I155" s="244"/>
      <c r="J155" s="239"/>
      <c r="K155" s="239"/>
      <c r="L155" s="245"/>
      <c r="M155" s="246"/>
      <c r="N155" s="247"/>
      <c r="O155" s="247"/>
      <c r="P155" s="247"/>
      <c r="Q155" s="247"/>
      <c r="R155" s="247"/>
      <c r="S155" s="247"/>
      <c r="T155" s="248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9" t="s">
        <v>191</v>
      </c>
      <c r="AU155" s="249" t="s">
        <v>84</v>
      </c>
      <c r="AV155" s="13" t="s">
        <v>84</v>
      </c>
      <c r="AW155" s="13" t="s">
        <v>35</v>
      </c>
      <c r="AX155" s="13" t="s">
        <v>74</v>
      </c>
      <c r="AY155" s="249" t="s">
        <v>120</v>
      </c>
    </row>
    <row r="156" s="13" customFormat="1">
      <c r="A156" s="13"/>
      <c r="B156" s="238"/>
      <c r="C156" s="239"/>
      <c r="D156" s="240" t="s">
        <v>191</v>
      </c>
      <c r="E156" s="241" t="s">
        <v>19</v>
      </c>
      <c r="F156" s="242" t="s">
        <v>204</v>
      </c>
      <c r="G156" s="239"/>
      <c r="H156" s="243">
        <v>17</v>
      </c>
      <c r="I156" s="244"/>
      <c r="J156" s="239"/>
      <c r="K156" s="239"/>
      <c r="L156" s="245"/>
      <c r="M156" s="246"/>
      <c r="N156" s="247"/>
      <c r="O156" s="247"/>
      <c r="P156" s="247"/>
      <c r="Q156" s="247"/>
      <c r="R156" s="247"/>
      <c r="S156" s="247"/>
      <c r="T156" s="248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9" t="s">
        <v>191</v>
      </c>
      <c r="AU156" s="249" t="s">
        <v>84</v>
      </c>
      <c r="AV156" s="13" t="s">
        <v>84</v>
      </c>
      <c r="AW156" s="13" t="s">
        <v>35</v>
      </c>
      <c r="AX156" s="13" t="s">
        <v>74</v>
      </c>
      <c r="AY156" s="249" t="s">
        <v>120</v>
      </c>
    </row>
    <row r="157" s="13" customFormat="1">
      <c r="A157" s="13"/>
      <c r="B157" s="238"/>
      <c r="C157" s="239"/>
      <c r="D157" s="240" t="s">
        <v>191</v>
      </c>
      <c r="E157" s="241" t="s">
        <v>19</v>
      </c>
      <c r="F157" s="242" t="s">
        <v>207</v>
      </c>
      <c r="G157" s="239"/>
      <c r="H157" s="243">
        <v>19</v>
      </c>
      <c r="I157" s="244"/>
      <c r="J157" s="239"/>
      <c r="K157" s="239"/>
      <c r="L157" s="245"/>
      <c r="M157" s="246"/>
      <c r="N157" s="247"/>
      <c r="O157" s="247"/>
      <c r="P157" s="247"/>
      <c r="Q157" s="247"/>
      <c r="R157" s="247"/>
      <c r="S157" s="247"/>
      <c r="T157" s="24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9" t="s">
        <v>191</v>
      </c>
      <c r="AU157" s="249" t="s">
        <v>84</v>
      </c>
      <c r="AV157" s="13" t="s">
        <v>84</v>
      </c>
      <c r="AW157" s="13" t="s">
        <v>35</v>
      </c>
      <c r="AX157" s="13" t="s">
        <v>74</v>
      </c>
      <c r="AY157" s="249" t="s">
        <v>120</v>
      </c>
    </row>
    <row r="158" s="14" customFormat="1">
      <c r="A158" s="14"/>
      <c r="B158" s="250"/>
      <c r="C158" s="251"/>
      <c r="D158" s="240" t="s">
        <v>191</v>
      </c>
      <c r="E158" s="252" t="s">
        <v>19</v>
      </c>
      <c r="F158" s="253" t="s">
        <v>335</v>
      </c>
      <c r="G158" s="251"/>
      <c r="H158" s="254">
        <v>7144</v>
      </c>
      <c r="I158" s="255"/>
      <c r="J158" s="251"/>
      <c r="K158" s="251"/>
      <c r="L158" s="256"/>
      <c r="M158" s="257"/>
      <c r="N158" s="258"/>
      <c r="O158" s="258"/>
      <c r="P158" s="258"/>
      <c r="Q158" s="258"/>
      <c r="R158" s="258"/>
      <c r="S158" s="258"/>
      <c r="T158" s="25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60" t="s">
        <v>191</v>
      </c>
      <c r="AU158" s="260" t="s">
        <v>84</v>
      </c>
      <c r="AV158" s="14" t="s">
        <v>135</v>
      </c>
      <c r="AW158" s="14" t="s">
        <v>35</v>
      </c>
      <c r="AX158" s="14" t="s">
        <v>74</v>
      </c>
      <c r="AY158" s="260" t="s">
        <v>120</v>
      </c>
    </row>
    <row r="159" s="13" customFormat="1">
      <c r="A159" s="13"/>
      <c r="B159" s="238"/>
      <c r="C159" s="239"/>
      <c r="D159" s="240" t="s">
        <v>191</v>
      </c>
      <c r="E159" s="241" t="s">
        <v>19</v>
      </c>
      <c r="F159" s="242" t="s">
        <v>336</v>
      </c>
      <c r="G159" s="239"/>
      <c r="H159" s="243">
        <v>71.439999999999998</v>
      </c>
      <c r="I159" s="244"/>
      <c r="J159" s="239"/>
      <c r="K159" s="239"/>
      <c r="L159" s="245"/>
      <c r="M159" s="246"/>
      <c r="N159" s="247"/>
      <c r="O159" s="247"/>
      <c r="P159" s="247"/>
      <c r="Q159" s="247"/>
      <c r="R159" s="247"/>
      <c r="S159" s="247"/>
      <c r="T159" s="248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9" t="s">
        <v>191</v>
      </c>
      <c r="AU159" s="249" t="s">
        <v>84</v>
      </c>
      <c r="AV159" s="13" t="s">
        <v>84</v>
      </c>
      <c r="AW159" s="13" t="s">
        <v>35</v>
      </c>
      <c r="AX159" s="13" t="s">
        <v>82</v>
      </c>
      <c r="AY159" s="249" t="s">
        <v>120</v>
      </c>
    </row>
    <row r="160" s="2" customFormat="1" ht="16.5" customHeight="1">
      <c r="A160" s="40"/>
      <c r="B160" s="41"/>
      <c r="C160" s="228" t="s">
        <v>337</v>
      </c>
      <c r="D160" s="228" t="s">
        <v>155</v>
      </c>
      <c r="E160" s="229" t="s">
        <v>338</v>
      </c>
      <c r="F160" s="230" t="s">
        <v>339</v>
      </c>
      <c r="G160" s="231" t="s">
        <v>158</v>
      </c>
      <c r="H160" s="232">
        <v>64.296000000000006</v>
      </c>
      <c r="I160" s="233"/>
      <c r="J160" s="234">
        <f>ROUND(I160*H160,2)</f>
        <v>0</v>
      </c>
      <c r="K160" s="230" t="s">
        <v>19</v>
      </c>
      <c r="L160" s="235"/>
      <c r="M160" s="236" t="s">
        <v>19</v>
      </c>
      <c r="N160" s="237" t="s">
        <v>45</v>
      </c>
      <c r="O160" s="86"/>
      <c r="P160" s="207">
        <f>O160*H160</f>
        <v>0</v>
      </c>
      <c r="Q160" s="207">
        <v>0.001</v>
      </c>
      <c r="R160" s="207">
        <f>Q160*H160</f>
        <v>0.064296000000000006</v>
      </c>
      <c r="S160" s="207">
        <v>0</v>
      </c>
      <c r="T160" s="20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09" t="s">
        <v>159</v>
      </c>
      <c r="AT160" s="209" t="s">
        <v>155</v>
      </c>
      <c r="AU160" s="209" t="s">
        <v>84</v>
      </c>
      <c r="AY160" s="19" t="s">
        <v>120</v>
      </c>
      <c r="BE160" s="210">
        <f>IF(N160="základní",J160,0)</f>
        <v>0</v>
      </c>
      <c r="BF160" s="210">
        <f>IF(N160="snížená",J160,0)</f>
        <v>0</v>
      </c>
      <c r="BG160" s="210">
        <f>IF(N160="zákl. přenesená",J160,0)</f>
        <v>0</v>
      </c>
      <c r="BH160" s="210">
        <f>IF(N160="sníž. přenesená",J160,0)</f>
        <v>0</v>
      </c>
      <c r="BI160" s="210">
        <f>IF(N160="nulová",J160,0)</f>
        <v>0</v>
      </c>
      <c r="BJ160" s="19" t="s">
        <v>82</v>
      </c>
      <c r="BK160" s="210">
        <f>ROUND(I160*H160,2)</f>
        <v>0</v>
      </c>
      <c r="BL160" s="19" t="s">
        <v>152</v>
      </c>
      <c r="BM160" s="209" t="s">
        <v>340</v>
      </c>
    </row>
    <row r="161" s="13" customFormat="1">
      <c r="A161" s="13"/>
      <c r="B161" s="238"/>
      <c r="C161" s="239"/>
      <c r="D161" s="240" t="s">
        <v>191</v>
      </c>
      <c r="E161" s="239"/>
      <c r="F161" s="242" t="s">
        <v>341</v>
      </c>
      <c r="G161" s="239"/>
      <c r="H161" s="243">
        <v>64.296000000000006</v>
      </c>
      <c r="I161" s="244"/>
      <c r="J161" s="239"/>
      <c r="K161" s="239"/>
      <c r="L161" s="245"/>
      <c r="M161" s="246"/>
      <c r="N161" s="247"/>
      <c r="O161" s="247"/>
      <c r="P161" s="247"/>
      <c r="Q161" s="247"/>
      <c r="R161" s="247"/>
      <c r="S161" s="247"/>
      <c r="T161" s="248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9" t="s">
        <v>191</v>
      </c>
      <c r="AU161" s="249" t="s">
        <v>84</v>
      </c>
      <c r="AV161" s="13" t="s">
        <v>84</v>
      </c>
      <c r="AW161" s="13" t="s">
        <v>4</v>
      </c>
      <c r="AX161" s="13" t="s">
        <v>82</v>
      </c>
      <c r="AY161" s="249" t="s">
        <v>120</v>
      </c>
    </row>
    <row r="162" s="2" customFormat="1" ht="24.15" customHeight="1">
      <c r="A162" s="40"/>
      <c r="B162" s="41"/>
      <c r="C162" s="198" t="s">
        <v>342</v>
      </c>
      <c r="D162" s="198" t="s">
        <v>121</v>
      </c>
      <c r="E162" s="199" t="s">
        <v>343</v>
      </c>
      <c r="F162" s="200" t="s">
        <v>344</v>
      </c>
      <c r="G162" s="201" t="s">
        <v>345</v>
      </c>
      <c r="H162" s="202">
        <v>0.0070000000000000001</v>
      </c>
      <c r="I162" s="203"/>
      <c r="J162" s="204">
        <f>ROUND(I162*H162,2)</f>
        <v>0</v>
      </c>
      <c r="K162" s="200" t="s">
        <v>125</v>
      </c>
      <c r="L162" s="46"/>
      <c r="M162" s="205" t="s">
        <v>19</v>
      </c>
      <c r="N162" s="206" t="s">
        <v>45</v>
      </c>
      <c r="O162" s="86"/>
      <c r="P162" s="207">
        <f>O162*H162</f>
        <v>0</v>
      </c>
      <c r="Q162" s="207">
        <v>0</v>
      </c>
      <c r="R162" s="207">
        <f>Q162*H162</f>
        <v>0</v>
      </c>
      <c r="S162" s="207">
        <v>0</v>
      </c>
      <c r="T162" s="20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09" t="s">
        <v>152</v>
      </c>
      <c r="AT162" s="209" t="s">
        <v>121</v>
      </c>
      <c r="AU162" s="209" t="s">
        <v>84</v>
      </c>
      <c r="AY162" s="19" t="s">
        <v>120</v>
      </c>
      <c r="BE162" s="210">
        <f>IF(N162="základní",J162,0)</f>
        <v>0</v>
      </c>
      <c r="BF162" s="210">
        <f>IF(N162="snížená",J162,0)</f>
        <v>0</v>
      </c>
      <c r="BG162" s="210">
        <f>IF(N162="zákl. přenesená",J162,0)</f>
        <v>0</v>
      </c>
      <c r="BH162" s="210">
        <f>IF(N162="sníž. přenesená",J162,0)</f>
        <v>0</v>
      </c>
      <c r="BI162" s="210">
        <f>IF(N162="nulová",J162,0)</f>
        <v>0</v>
      </c>
      <c r="BJ162" s="19" t="s">
        <v>82</v>
      </c>
      <c r="BK162" s="210">
        <f>ROUND(I162*H162,2)</f>
        <v>0</v>
      </c>
      <c r="BL162" s="19" t="s">
        <v>152</v>
      </c>
      <c r="BM162" s="209" t="s">
        <v>346</v>
      </c>
    </row>
    <row r="163" s="2" customFormat="1">
      <c r="A163" s="40"/>
      <c r="B163" s="41"/>
      <c r="C163" s="42"/>
      <c r="D163" s="211" t="s">
        <v>128</v>
      </c>
      <c r="E163" s="42"/>
      <c r="F163" s="212" t="s">
        <v>347</v>
      </c>
      <c r="G163" s="42"/>
      <c r="H163" s="42"/>
      <c r="I163" s="213"/>
      <c r="J163" s="42"/>
      <c r="K163" s="42"/>
      <c r="L163" s="46"/>
      <c r="M163" s="214"/>
      <c r="N163" s="21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128</v>
      </c>
      <c r="AU163" s="19" t="s">
        <v>84</v>
      </c>
    </row>
    <row r="164" s="13" customFormat="1">
      <c r="A164" s="13"/>
      <c r="B164" s="238"/>
      <c r="C164" s="239"/>
      <c r="D164" s="240" t="s">
        <v>191</v>
      </c>
      <c r="E164" s="241" t="s">
        <v>19</v>
      </c>
      <c r="F164" s="242" t="s">
        <v>348</v>
      </c>
      <c r="G164" s="239"/>
      <c r="H164" s="243">
        <v>0.0070000000000000001</v>
      </c>
      <c r="I164" s="244"/>
      <c r="J164" s="239"/>
      <c r="K164" s="239"/>
      <c r="L164" s="245"/>
      <c r="M164" s="246"/>
      <c r="N164" s="247"/>
      <c r="O164" s="247"/>
      <c r="P164" s="247"/>
      <c r="Q164" s="247"/>
      <c r="R164" s="247"/>
      <c r="S164" s="247"/>
      <c r="T164" s="248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9" t="s">
        <v>191</v>
      </c>
      <c r="AU164" s="249" t="s">
        <v>84</v>
      </c>
      <c r="AV164" s="13" t="s">
        <v>84</v>
      </c>
      <c r="AW164" s="13" t="s">
        <v>35</v>
      </c>
      <c r="AX164" s="13" t="s">
        <v>82</v>
      </c>
      <c r="AY164" s="249" t="s">
        <v>120</v>
      </c>
    </row>
    <row r="165" s="2" customFormat="1" ht="24.15" customHeight="1">
      <c r="A165" s="40"/>
      <c r="B165" s="41"/>
      <c r="C165" s="228" t="s">
        <v>349</v>
      </c>
      <c r="D165" s="228" t="s">
        <v>155</v>
      </c>
      <c r="E165" s="229" t="s">
        <v>350</v>
      </c>
      <c r="F165" s="230" t="s">
        <v>351</v>
      </c>
      <c r="G165" s="231" t="s">
        <v>158</v>
      </c>
      <c r="H165" s="232">
        <v>7.2000000000000002</v>
      </c>
      <c r="I165" s="233"/>
      <c r="J165" s="234">
        <f>ROUND(I165*H165,2)</f>
        <v>0</v>
      </c>
      <c r="K165" s="230" t="s">
        <v>19</v>
      </c>
      <c r="L165" s="235"/>
      <c r="M165" s="236" t="s">
        <v>19</v>
      </c>
      <c r="N165" s="237" t="s">
        <v>45</v>
      </c>
      <c r="O165" s="86"/>
      <c r="P165" s="207">
        <f>O165*H165</f>
        <v>0</v>
      </c>
      <c r="Q165" s="207">
        <v>0.001</v>
      </c>
      <c r="R165" s="207">
        <f>Q165*H165</f>
        <v>0.0072000000000000007</v>
      </c>
      <c r="S165" s="207">
        <v>0</v>
      </c>
      <c r="T165" s="20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09" t="s">
        <v>159</v>
      </c>
      <c r="AT165" s="209" t="s">
        <v>155</v>
      </c>
      <c r="AU165" s="209" t="s">
        <v>84</v>
      </c>
      <c r="AY165" s="19" t="s">
        <v>120</v>
      </c>
      <c r="BE165" s="210">
        <f>IF(N165="základní",J165,0)</f>
        <v>0</v>
      </c>
      <c r="BF165" s="210">
        <f>IF(N165="snížená",J165,0)</f>
        <v>0</v>
      </c>
      <c r="BG165" s="210">
        <f>IF(N165="zákl. přenesená",J165,0)</f>
        <v>0</v>
      </c>
      <c r="BH165" s="210">
        <f>IF(N165="sníž. přenesená",J165,0)</f>
        <v>0</v>
      </c>
      <c r="BI165" s="210">
        <f>IF(N165="nulová",J165,0)</f>
        <v>0</v>
      </c>
      <c r="BJ165" s="19" t="s">
        <v>82</v>
      </c>
      <c r="BK165" s="210">
        <f>ROUND(I165*H165,2)</f>
        <v>0</v>
      </c>
      <c r="BL165" s="19" t="s">
        <v>152</v>
      </c>
      <c r="BM165" s="209" t="s">
        <v>352</v>
      </c>
    </row>
    <row r="166" s="11" customFormat="1" ht="22.8" customHeight="1">
      <c r="A166" s="11"/>
      <c r="B166" s="184"/>
      <c r="C166" s="185"/>
      <c r="D166" s="186" t="s">
        <v>73</v>
      </c>
      <c r="E166" s="226" t="s">
        <v>135</v>
      </c>
      <c r="F166" s="226" t="s">
        <v>353</v>
      </c>
      <c r="G166" s="185"/>
      <c r="H166" s="185"/>
      <c r="I166" s="188"/>
      <c r="J166" s="227">
        <f>BK166</f>
        <v>0</v>
      </c>
      <c r="K166" s="185"/>
      <c r="L166" s="190"/>
      <c r="M166" s="191"/>
      <c r="N166" s="192"/>
      <c r="O166" s="192"/>
      <c r="P166" s="193">
        <f>SUM(P167:P179)</f>
        <v>0</v>
      </c>
      <c r="Q166" s="192"/>
      <c r="R166" s="193">
        <f>SUM(R167:R179)</f>
        <v>11.700969000000002</v>
      </c>
      <c r="S166" s="192"/>
      <c r="T166" s="194">
        <f>SUM(T167:T179)</f>
        <v>0</v>
      </c>
      <c r="U166" s="11"/>
      <c r="V166" s="11"/>
      <c r="W166" s="11"/>
      <c r="X166" s="11"/>
      <c r="Y166" s="11"/>
      <c r="Z166" s="11"/>
      <c r="AA166" s="11"/>
      <c r="AB166" s="11"/>
      <c r="AC166" s="11"/>
      <c r="AD166" s="11"/>
      <c r="AE166" s="11"/>
      <c r="AR166" s="195" t="s">
        <v>82</v>
      </c>
      <c r="AT166" s="196" t="s">
        <v>73</v>
      </c>
      <c r="AU166" s="196" t="s">
        <v>82</v>
      </c>
      <c r="AY166" s="195" t="s">
        <v>120</v>
      </c>
      <c r="BK166" s="197">
        <f>SUM(BK167:BK179)</f>
        <v>0</v>
      </c>
    </row>
    <row r="167" s="2" customFormat="1" ht="24.15" customHeight="1">
      <c r="A167" s="40"/>
      <c r="B167" s="41"/>
      <c r="C167" s="198" t="s">
        <v>354</v>
      </c>
      <c r="D167" s="198" t="s">
        <v>121</v>
      </c>
      <c r="E167" s="199" t="s">
        <v>355</v>
      </c>
      <c r="F167" s="200" t="s">
        <v>356</v>
      </c>
      <c r="G167" s="201" t="s">
        <v>138</v>
      </c>
      <c r="H167" s="202">
        <v>5</v>
      </c>
      <c r="I167" s="203"/>
      <c r="J167" s="204">
        <f>ROUND(I167*H167,2)</f>
        <v>0</v>
      </c>
      <c r="K167" s="200" t="s">
        <v>125</v>
      </c>
      <c r="L167" s="46"/>
      <c r="M167" s="205" t="s">
        <v>19</v>
      </c>
      <c r="N167" s="206" t="s">
        <v>45</v>
      </c>
      <c r="O167" s="86"/>
      <c r="P167" s="207">
        <f>O167*H167</f>
        <v>0</v>
      </c>
      <c r="Q167" s="207">
        <v>0.00022000000000000001</v>
      </c>
      <c r="R167" s="207">
        <f>Q167*H167</f>
        <v>0.0011000000000000001</v>
      </c>
      <c r="S167" s="207">
        <v>0</v>
      </c>
      <c r="T167" s="20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09" t="s">
        <v>152</v>
      </c>
      <c r="AT167" s="209" t="s">
        <v>121</v>
      </c>
      <c r="AU167" s="209" t="s">
        <v>84</v>
      </c>
      <c r="AY167" s="19" t="s">
        <v>120</v>
      </c>
      <c r="BE167" s="210">
        <f>IF(N167="základní",J167,0)</f>
        <v>0</v>
      </c>
      <c r="BF167" s="210">
        <f>IF(N167="snížená",J167,0)</f>
        <v>0</v>
      </c>
      <c r="BG167" s="210">
        <f>IF(N167="zákl. přenesená",J167,0)</f>
        <v>0</v>
      </c>
      <c r="BH167" s="210">
        <f>IF(N167="sníž. přenesená",J167,0)</f>
        <v>0</v>
      </c>
      <c r="BI167" s="210">
        <f>IF(N167="nulová",J167,0)</f>
        <v>0</v>
      </c>
      <c r="BJ167" s="19" t="s">
        <v>82</v>
      </c>
      <c r="BK167" s="210">
        <f>ROUND(I167*H167,2)</f>
        <v>0</v>
      </c>
      <c r="BL167" s="19" t="s">
        <v>152</v>
      </c>
      <c r="BM167" s="209" t="s">
        <v>357</v>
      </c>
    </row>
    <row r="168" s="2" customFormat="1">
      <c r="A168" s="40"/>
      <c r="B168" s="41"/>
      <c r="C168" s="42"/>
      <c r="D168" s="211" t="s">
        <v>128</v>
      </c>
      <c r="E168" s="42"/>
      <c r="F168" s="212" t="s">
        <v>358</v>
      </c>
      <c r="G168" s="42"/>
      <c r="H168" s="42"/>
      <c r="I168" s="213"/>
      <c r="J168" s="42"/>
      <c r="K168" s="42"/>
      <c r="L168" s="46"/>
      <c r="M168" s="214"/>
      <c r="N168" s="21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128</v>
      </c>
      <c r="AU168" s="19" t="s">
        <v>84</v>
      </c>
    </row>
    <row r="169" s="13" customFormat="1">
      <c r="A169" s="13"/>
      <c r="B169" s="238"/>
      <c r="C169" s="239"/>
      <c r="D169" s="240" t="s">
        <v>191</v>
      </c>
      <c r="E169" s="241" t="s">
        <v>19</v>
      </c>
      <c r="F169" s="242" t="s">
        <v>359</v>
      </c>
      <c r="G169" s="239"/>
      <c r="H169" s="243">
        <v>5</v>
      </c>
      <c r="I169" s="244"/>
      <c r="J169" s="239"/>
      <c r="K169" s="239"/>
      <c r="L169" s="245"/>
      <c r="M169" s="246"/>
      <c r="N169" s="247"/>
      <c r="O169" s="247"/>
      <c r="P169" s="247"/>
      <c r="Q169" s="247"/>
      <c r="R169" s="247"/>
      <c r="S169" s="247"/>
      <c r="T169" s="24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9" t="s">
        <v>191</v>
      </c>
      <c r="AU169" s="249" t="s">
        <v>84</v>
      </c>
      <c r="AV169" s="13" t="s">
        <v>84</v>
      </c>
      <c r="AW169" s="13" t="s">
        <v>35</v>
      </c>
      <c r="AX169" s="13" t="s">
        <v>82</v>
      </c>
      <c r="AY169" s="249" t="s">
        <v>120</v>
      </c>
    </row>
    <row r="170" s="2" customFormat="1" ht="16.5" customHeight="1">
      <c r="A170" s="40"/>
      <c r="B170" s="41"/>
      <c r="C170" s="228" t="s">
        <v>360</v>
      </c>
      <c r="D170" s="228" t="s">
        <v>155</v>
      </c>
      <c r="E170" s="229" t="s">
        <v>361</v>
      </c>
      <c r="F170" s="230" t="s">
        <v>362</v>
      </c>
      <c r="G170" s="231" t="s">
        <v>363</v>
      </c>
      <c r="H170" s="232">
        <v>0.315</v>
      </c>
      <c r="I170" s="233"/>
      <c r="J170" s="234">
        <f>ROUND(I170*H170,2)</f>
        <v>0</v>
      </c>
      <c r="K170" s="230" t="s">
        <v>19</v>
      </c>
      <c r="L170" s="235"/>
      <c r="M170" s="236" t="s">
        <v>19</v>
      </c>
      <c r="N170" s="237" t="s">
        <v>45</v>
      </c>
      <c r="O170" s="86"/>
      <c r="P170" s="207">
        <f>O170*H170</f>
        <v>0</v>
      </c>
      <c r="Q170" s="207">
        <v>0.65000000000000002</v>
      </c>
      <c r="R170" s="207">
        <f>Q170*H170</f>
        <v>0.20475000000000002</v>
      </c>
      <c r="S170" s="207">
        <v>0</v>
      </c>
      <c r="T170" s="20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09" t="s">
        <v>159</v>
      </c>
      <c r="AT170" s="209" t="s">
        <v>155</v>
      </c>
      <c r="AU170" s="209" t="s">
        <v>84</v>
      </c>
      <c r="AY170" s="19" t="s">
        <v>120</v>
      </c>
      <c r="BE170" s="210">
        <f>IF(N170="základní",J170,0)</f>
        <v>0</v>
      </c>
      <c r="BF170" s="210">
        <f>IF(N170="snížená",J170,0)</f>
        <v>0</v>
      </c>
      <c r="BG170" s="210">
        <f>IF(N170="zákl. přenesená",J170,0)</f>
        <v>0</v>
      </c>
      <c r="BH170" s="210">
        <f>IF(N170="sníž. přenesená",J170,0)</f>
        <v>0</v>
      </c>
      <c r="BI170" s="210">
        <f>IF(N170="nulová",J170,0)</f>
        <v>0</v>
      </c>
      <c r="BJ170" s="19" t="s">
        <v>82</v>
      </c>
      <c r="BK170" s="210">
        <f>ROUND(I170*H170,2)</f>
        <v>0</v>
      </c>
      <c r="BL170" s="19" t="s">
        <v>152</v>
      </c>
      <c r="BM170" s="209" t="s">
        <v>364</v>
      </c>
    </row>
    <row r="171" s="13" customFormat="1">
      <c r="A171" s="13"/>
      <c r="B171" s="238"/>
      <c r="C171" s="239"/>
      <c r="D171" s="240" t="s">
        <v>191</v>
      </c>
      <c r="E171" s="239"/>
      <c r="F171" s="242" t="s">
        <v>365</v>
      </c>
      <c r="G171" s="239"/>
      <c r="H171" s="243">
        <v>0.315</v>
      </c>
      <c r="I171" s="244"/>
      <c r="J171" s="239"/>
      <c r="K171" s="239"/>
      <c r="L171" s="245"/>
      <c r="M171" s="246"/>
      <c r="N171" s="247"/>
      <c r="O171" s="247"/>
      <c r="P171" s="247"/>
      <c r="Q171" s="247"/>
      <c r="R171" s="247"/>
      <c r="S171" s="247"/>
      <c r="T171" s="24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9" t="s">
        <v>191</v>
      </c>
      <c r="AU171" s="249" t="s">
        <v>84</v>
      </c>
      <c r="AV171" s="13" t="s">
        <v>84</v>
      </c>
      <c r="AW171" s="13" t="s">
        <v>4</v>
      </c>
      <c r="AX171" s="13" t="s">
        <v>82</v>
      </c>
      <c r="AY171" s="249" t="s">
        <v>120</v>
      </c>
    </row>
    <row r="172" s="2" customFormat="1" ht="16.5" customHeight="1">
      <c r="A172" s="40"/>
      <c r="B172" s="41"/>
      <c r="C172" s="198" t="s">
        <v>366</v>
      </c>
      <c r="D172" s="198" t="s">
        <v>121</v>
      </c>
      <c r="E172" s="199" t="s">
        <v>367</v>
      </c>
      <c r="F172" s="200" t="s">
        <v>368</v>
      </c>
      <c r="G172" s="201" t="s">
        <v>138</v>
      </c>
      <c r="H172" s="202">
        <v>1</v>
      </c>
      <c r="I172" s="203"/>
      <c r="J172" s="204">
        <f>ROUND(I172*H172,2)</f>
        <v>0</v>
      </c>
      <c r="K172" s="200" t="s">
        <v>125</v>
      </c>
      <c r="L172" s="46"/>
      <c r="M172" s="205" t="s">
        <v>19</v>
      </c>
      <c r="N172" s="206" t="s">
        <v>45</v>
      </c>
      <c r="O172" s="86"/>
      <c r="P172" s="207">
        <f>O172*H172</f>
        <v>0</v>
      </c>
      <c r="Q172" s="207">
        <v>0</v>
      </c>
      <c r="R172" s="207">
        <f>Q172*H172</f>
        <v>0</v>
      </c>
      <c r="S172" s="207">
        <v>0</v>
      </c>
      <c r="T172" s="20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09" t="s">
        <v>152</v>
      </c>
      <c r="AT172" s="209" t="s">
        <v>121</v>
      </c>
      <c r="AU172" s="209" t="s">
        <v>84</v>
      </c>
      <c r="AY172" s="19" t="s">
        <v>120</v>
      </c>
      <c r="BE172" s="210">
        <f>IF(N172="základní",J172,0)</f>
        <v>0</v>
      </c>
      <c r="BF172" s="210">
        <f>IF(N172="snížená",J172,0)</f>
        <v>0</v>
      </c>
      <c r="BG172" s="210">
        <f>IF(N172="zákl. přenesená",J172,0)</f>
        <v>0</v>
      </c>
      <c r="BH172" s="210">
        <f>IF(N172="sníž. přenesená",J172,0)</f>
        <v>0</v>
      </c>
      <c r="BI172" s="210">
        <f>IF(N172="nulová",J172,0)</f>
        <v>0</v>
      </c>
      <c r="BJ172" s="19" t="s">
        <v>82</v>
      </c>
      <c r="BK172" s="210">
        <f>ROUND(I172*H172,2)</f>
        <v>0</v>
      </c>
      <c r="BL172" s="19" t="s">
        <v>152</v>
      </c>
      <c r="BM172" s="209" t="s">
        <v>369</v>
      </c>
    </row>
    <row r="173" s="2" customFormat="1">
      <c r="A173" s="40"/>
      <c r="B173" s="41"/>
      <c r="C173" s="42"/>
      <c r="D173" s="211" t="s">
        <v>128</v>
      </c>
      <c r="E173" s="42"/>
      <c r="F173" s="212" t="s">
        <v>370</v>
      </c>
      <c r="G173" s="42"/>
      <c r="H173" s="42"/>
      <c r="I173" s="213"/>
      <c r="J173" s="42"/>
      <c r="K173" s="42"/>
      <c r="L173" s="46"/>
      <c r="M173" s="214"/>
      <c r="N173" s="21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128</v>
      </c>
      <c r="AU173" s="19" t="s">
        <v>84</v>
      </c>
    </row>
    <row r="174" s="2" customFormat="1" ht="16.5" customHeight="1">
      <c r="A174" s="40"/>
      <c r="B174" s="41"/>
      <c r="C174" s="228" t="s">
        <v>371</v>
      </c>
      <c r="D174" s="228" t="s">
        <v>155</v>
      </c>
      <c r="E174" s="229" t="s">
        <v>372</v>
      </c>
      <c r="F174" s="230" t="s">
        <v>373</v>
      </c>
      <c r="G174" s="231" t="s">
        <v>138</v>
      </c>
      <c r="H174" s="232">
        <v>1</v>
      </c>
      <c r="I174" s="233"/>
      <c r="J174" s="234">
        <f>ROUND(I174*H174,2)</f>
        <v>0</v>
      </c>
      <c r="K174" s="230" t="s">
        <v>125</v>
      </c>
      <c r="L174" s="235"/>
      <c r="M174" s="236" t="s">
        <v>19</v>
      </c>
      <c r="N174" s="237" t="s">
        <v>45</v>
      </c>
      <c r="O174" s="86"/>
      <c r="P174" s="207">
        <f>O174*H174</f>
        <v>0</v>
      </c>
      <c r="Q174" s="207">
        <v>0.017180000000000001</v>
      </c>
      <c r="R174" s="207">
        <f>Q174*H174</f>
        <v>0.017180000000000001</v>
      </c>
      <c r="S174" s="207">
        <v>0</v>
      </c>
      <c r="T174" s="20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09" t="s">
        <v>159</v>
      </c>
      <c r="AT174" s="209" t="s">
        <v>155</v>
      </c>
      <c r="AU174" s="209" t="s">
        <v>84</v>
      </c>
      <c r="AY174" s="19" t="s">
        <v>120</v>
      </c>
      <c r="BE174" s="210">
        <f>IF(N174="základní",J174,0)</f>
        <v>0</v>
      </c>
      <c r="BF174" s="210">
        <f>IF(N174="snížená",J174,0)</f>
        <v>0</v>
      </c>
      <c r="BG174" s="210">
        <f>IF(N174="zákl. přenesená",J174,0)</f>
        <v>0</v>
      </c>
      <c r="BH174" s="210">
        <f>IF(N174="sníž. přenesená",J174,0)</f>
        <v>0</v>
      </c>
      <c r="BI174" s="210">
        <f>IF(N174="nulová",J174,0)</f>
        <v>0</v>
      </c>
      <c r="BJ174" s="19" t="s">
        <v>82</v>
      </c>
      <c r="BK174" s="210">
        <f>ROUND(I174*H174,2)</f>
        <v>0</v>
      </c>
      <c r="BL174" s="19" t="s">
        <v>152</v>
      </c>
      <c r="BM174" s="209" t="s">
        <v>374</v>
      </c>
    </row>
    <row r="175" s="2" customFormat="1" ht="24.15" customHeight="1">
      <c r="A175" s="40"/>
      <c r="B175" s="41"/>
      <c r="C175" s="198" t="s">
        <v>375</v>
      </c>
      <c r="D175" s="198" t="s">
        <v>121</v>
      </c>
      <c r="E175" s="199" t="s">
        <v>376</v>
      </c>
      <c r="F175" s="200" t="s">
        <v>377</v>
      </c>
      <c r="G175" s="201" t="s">
        <v>326</v>
      </c>
      <c r="H175" s="202">
        <v>769</v>
      </c>
      <c r="I175" s="203"/>
      <c r="J175" s="204">
        <f>ROUND(I175*H175,2)</f>
        <v>0</v>
      </c>
      <c r="K175" s="200" t="s">
        <v>125</v>
      </c>
      <c r="L175" s="46"/>
      <c r="M175" s="205" t="s">
        <v>19</v>
      </c>
      <c r="N175" s="206" t="s">
        <v>45</v>
      </c>
      <c r="O175" s="86"/>
      <c r="P175" s="207">
        <f>O175*H175</f>
        <v>0</v>
      </c>
      <c r="Q175" s="207">
        <v>0.0012310000000000001</v>
      </c>
      <c r="R175" s="207">
        <f>Q175*H175</f>
        <v>0.94663900000000012</v>
      </c>
      <c r="S175" s="207">
        <v>0</v>
      </c>
      <c r="T175" s="20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09" t="s">
        <v>152</v>
      </c>
      <c r="AT175" s="209" t="s">
        <v>121</v>
      </c>
      <c r="AU175" s="209" t="s">
        <v>84</v>
      </c>
      <c r="AY175" s="19" t="s">
        <v>120</v>
      </c>
      <c r="BE175" s="210">
        <f>IF(N175="základní",J175,0)</f>
        <v>0</v>
      </c>
      <c r="BF175" s="210">
        <f>IF(N175="snížená",J175,0)</f>
        <v>0</v>
      </c>
      <c r="BG175" s="210">
        <f>IF(N175="zákl. přenesená",J175,0)</f>
        <v>0</v>
      </c>
      <c r="BH175" s="210">
        <f>IF(N175="sníž. přenesená",J175,0)</f>
        <v>0</v>
      </c>
      <c r="BI175" s="210">
        <f>IF(N175="nulová",J175,0)</f>
        <v>0</v>
      </c>
      <c r="BJ175" s="19" t="s">
        <v>82</v>
      </c>
      <c r="BK175" s="210">
        <f>ROUND(I175*H175,2)</f>
        <v>0</v>
      </c>
      <c r="BL175" s="19" t="s">
        <v>152</v>
      </c>
      <c r="BM175" s="209" t="s">
        <v>378</v>
      </c>
    </row>
    <row r="176" s="2" customFormat="1">
      <c r="A176" s="40"/>
      <c r="B176" s="41"/>
      <c r="C176" s="42"/>
      <c r="D176" s="211" t="s">
        <v>128</v>
      </c>
      <c r="E176" s="42"/>
      <c r="F176" s="212" t="s">
        <v>379</v>
      </c>
      <c r="G176" s="42"/>
      <c r="H176" s="42"/>
      <c r="I176" s="213"/>
      <c r="J176" s="42"/>
      <c r="K176" s="42"/>
      <c r="L176" s="46"/>
      <c r="M176" s="214"/>
      <c r="N176" s="21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128</v>
      </c>
      <c r="AU176" s="19" t="s">
        <v>84</v>
      </c>
    </row>
    <row r="177" s="2" customFormat="1" ht="16.5" customHeight="1">
      <c r="A177" s="40"/>
      <c r="B177" s="41"/>
      <c r="C177" s="228" t="s">
        <v>380</v>
      </c>
      <c r="D177" s="228" t="s">
        <v>155</v>
      </c>
      <c r="E177" s="229" t="s">
        <v>361</v>
      </c>
      <c r="F177" s="230" t="s">
        <v>362</v>
      </c>
      <c r="G177" s="231" t="s">
        <v>363</v>
      </c>
      <c r="H177" s="232">
        <v>16.202000000000002</v>
      </c>
      <c r="I177" s="233"/>
      <c r="J177" s="234">
        <f>ROUND(I177*H177,2)</f>
        <v>0</v>
      </c>
      <c r="K177" s="230" t="s">
        <v>19</v>
      </c>
      <c r="L177" s="235"/>
      <c r="M177" s="236" t="s">
        <v>19</v>
      </c>
      <c r="N177" s="237" t="s">
        <v>45</v>
      </c>
      <c r="O177" s="86"/>
      <c r="P177" s="207">
        <f>O177*H177</f>
        <v>0</v>
      </c>
      <c r="Q177" s="207">
        <v>0.65000000000000002</v>
      </c>
      <c r="R177" s="207">
        <f>Q177*H177</f>
        <v>10.531300000000002</v>
      </c>
      <c r="S177" s="207">
        <v>0</v>
      </c>
      <c r="T177" s="20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09" t="s">
        <v>159</v>
      </c>
      <c r="AT177" s="209" t="s">
        <v>155</v>
      </c>
      <c r="AU177" s="209" t="s">
        <v>84</v>
      </c>
      <c r="AY177" s="19" t="s">
        <v>120</v>
      </c>
      <c r="BE177" s="210">
        <f>IF(N177="základní",J177,0)</f>
        <v>0</v>
      </c>
      <c r="BF177" s="210">
        <f>IF(N177="snížená",J177,0)</f>
        <v>0</v>
      </c>
      <c r="BG177" s="210">
        <f>IF(N177="zákl. přenesená",J177,0)</f>
        <v>0</v>
      </c>
      <c r="BH177" s="210">
        <f>IF(N177="sníž. přenesená",J177,0)</f>
        <v>0</v>
      </c>
      <c r="BI177" s="210">
        <f>IF(N177="nulová",J177,0)</f>
        <v>0</v>
      </c>
      <c r="BJ177" s="19" t="s">
        <v>82</v>
      </c>
      <c r="BK177" s="210">
        <f>ROUND(I177*H177,2)</f>
        <v>0</v>
      </c>
      <c r="BL177" s="19" t="s">
        <v>152</v>
      </c>
      <c r="BM177" s="209" t="s">
        <v>381</v>
      </c>
    </row>
    <row r="178" s="15" customFormat="1">
      <c r="A178" s="15"/>
      <c r="B178" s="261"/>
      <c r="C178" s="262"/>
      <c r="D178" s="240" t="s">
        <v>191</v>
      </c>
      <c r="E178" s="263" t="s">
        <v>19</v>
      </c>
      <c r="F178" s="264" t="s">
        <v>382</v>
      </c>
      <c r="G178" s="262"/>
      <c r="H178" s="263" t="s">
        <v>19</v>
      </c>
      <c r="I178" s="265"/>
      <c r="J178" s="262"/>
      <c r="K178" s="262"/>
      <c r="L178" s="266"/>
      <c r="M178" s="267"/>
      <c r="N178" s="268"/>
      <c r="O178" s="268"/>
      <c r="P178" s="268"/>
      <c r="Q178" s="268"/>
      <c r="R178" s="268"/>
      <c r="S178" s="268"/>
      <c r="T178" s="269"/>
      <c r="U178" s="15"/>
      <c r="V178" s="15"/>
      <c r="W178" s="15"/>
      <c r="X178" s="15"/>
      <c r="Y178" s="15"/>
      <c r="Z178" s="15"/>
      <c r="AA178" s="15"/>
      <c r="AB178" s="15"/>
      <c r="AC178" s="15"/>
      <c r="AD178" s="15"/>
      <c r="AE178" s="15"/>
      <c r="AT178" s="270" t="s">
        <v>191</v>
      </c>
      <c r="AU178" s="270" t="s">
        <v>84</v>
      </c>
      <c r="AV178" s="15" t="s">
        <v>82</v>
      </c>
      <c r="AW178" s="15" t="s">
        <v>35</v>
      </c>
      <c r="AX178" s="15" t="s">
        <v>74</v>
      </c>
      <c r="AY178" s="270" t="s">
        <v>120</v>
      </c>
    </row>
    <row r="179" s="13" customFormat="1">
      <c r="A179" s="13"/>
      <c r="B179" s="238"/>
      <c r="C179" s="239"/>
      <c r="D179" s="240" t="s">
        <v>191</v>
      </c>
      <c r="E179" s="241" t="s">
        <v>19</v>
      </c>
      <c r="F179" s="242" t="s">
        <v>383</v>
      </c>
      <c r="G179" s="239"/>
      <c r="H179" s="243">
        <v>16.202000000000002</v>
      </c>
      <c r="I179" s="244"/>
      <c r="J179" s="239"/>
      <c r="K179" s="239"/>
      <c r="L179" s="245"/>
      <c r="M179" s="246"/>
      <c r="N179" s="247"/>
      <c r="O179" s="247"/>
      <c r="P179" s="247"/>
      <c r="Q179" s="247"/>
      <c r="R179" s="247"/>
      <c r="S179" s="247"/>
      <c r="T179" s="248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9" t="s">
        <v>191</v>
      </c>
      <c r="AU179" s="249" t="s">
        <v>84</v>
      </c>
      <c r="AV179" s="13" t="s">
        <v>84</v>
      </c>
      <c r="AW179" s="13" t="s">
        <v>35</v>
      </c>
      <c r="AX179" s="13" t="s">
        <v>82</v>
      </c>
      <c r="AY179" s="249" t="s">
        <v>120</v>
      </c>
    </row>
    <row r="180" s="11" customFormat="1" ht="22.8" customHeight="1">
      <c r="A180" s="11"/>
      <c r="B180" s="184"/>
      <c r="C180" s="185"/>
      <c r="D180" s="186" t="s">
        <v>73</v>
      </c>
      <c r="E180" s="226" t="s">
        <v>384</v>
      </c>
      <c r="F180" s="226" t="s">
        <v>385</v>
      </c>
      <c r="G180" s="185"/>
      <c r="H180" s="185"/>
      <c r="I180" s="188"/>
      <c r="J180" s="227">
        <f>BK180</f>
        <v>0</v>
      </c>
      <c r="K180" s="185"/>
      <c r="L180" s="190"/>
      <c r="M180" s="191"/>
      <c r="N180" s="192"/>
      <c r="O180" s="192"/>
      <c r="P180" s="193">
        <f>SUM(P181:P182)</f>
        <v>0</v>
      </c>
      <c r="Q180" s="192"/>
      <c r="R180" s="193">
        <f>SUM(R181:R182)</f>
        <v>0</v>
      </c>
      <c r="S180" s="192"/>
      <c r="T180" s="194">
        <f>SUM(T181:T182)</f>
        <v>0</v>
      </c>
      <c r="U180" s="11"/>
      <c r="V180" s="11"/>
      <c r="W180" s="11"/>
      <c r="X180" s="11"/>
      <c r="Y180" s="11"/>
      <c r="Z180" s="11"/>
      <c r="AA180" s="11"/>
      <c r="AB180" s="11"/>
      <c r="AC180" s="11"/>
      <c r="AD180" s="11"/>
      <c r="AE180" s="11"/>
      <c r="AR180" s="195" t="s">
        <v>82</v>
      </c>
      <c r="AT180" s="196" t="s">
        <v>73</v>
      </c>
      <c r="AU180" s="196" t="s">
        <v>82</v>
      </c>
      <c r="AY180" s="195" t="s">
        <v>120</v>
      </c>
      <c r="BK180" s="197">
        <f>SUM(BK181:BK182)</f>
        <v>0</v>
      </c>
    </row>
    <row r="181" s="2" customFormat="1" ht="16.5" customHeight="1">
      <c r="A181" s="40"/>
      <c r="B181" s="41"/>
      <c r="C181" s="198" t="s">
        <v>386</v>
      </c>
      <c r="D181" s="198" t="s">
        <v>121</v>
      </c>
      <c r="E181" s="199" t="s">
        <v>387</v>
      </c>
      <c r="F181" s="200" t="s">
        <v>388</v>
      </c>
      <c r="G181" s="201" t="s">
        <v>345</v>
      </c>
      <c r="H181" s="202">
        <v>33.509</v>
      </c>
      <c r="I181" s="203"/>
      <c r="J181" s="204">
        <f>ROUND(I181*H181,2)</f>
        <v>0</v>
      </c>
      <c r="K181" s="200" t="s">
        <v>125</v>
      </c>
      <c r="L181" s="46"/>
      <c r="M181" s="205" t="s">
        <v>19</v>
      </c>
      <c r="N181" s="206" t="s">
        <v>45</v>
      </c>
      <c r="O181" s="86"/>
      <c r="P181" s="207">
        <f>O181*H181</f>
        <v>0</v>
      </c>
      <c r="Q181" s="207">
        <v>0</v>
      </c>
      <c r="R181" s="207">
        <f>Q181*H181</f>
        <v>0</v>
      </c>
      <c r="S181" s="207">
        <v>0</v>
      </c>
      <c r="T181" s="20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09" t="s">
        <v>152</v>
      </c>
      <c r="AT181" s="209" t="s">
        <v>121</v>
      </c>
      <c r="AU181" s="209" t="s">
        <v>84</v>
      </c>
      <c r="AY181" s="19" t="s">
        <v>120</v>
      </c>
      <c r="BE181" s="210">
        <f>IF(N181="základní",J181,0)</f>
        <v>0</v>
      </c>
      <c r="BF181" s="210">
        <f>IF(N181="snížená",J181,0)</f>
        <v>0</v>
      </c>
      <c r="BG181" s="210">
        <f>IF(N181="zákl. přenesená",J181,0)</f>
        <v>0</v>
      </c>
      <c r="BH181" s="210">
        <f>IF(N181="sníž. přenesená",J181,0)</f>
        <v>0</v>
      </c>
      <c r="BI181" s="210">
        <f>IF(N181="nulová",J181,0)</f>
        <v>0</v>
      </c>
      <c r="BJ181" s="19" t="s">
        <v>82</v>
      </c>
      <c r="BK181" s="210">
        <f>ROUND(I181*H181,2)</f>
        <v>0</v>
      </c>
      <c r="BL181" s="19" t="s">
        <v>152</v>
      </c>
      <c r="BM181" s="209" t="s">
        <v>389</v>
      </c>
    </row>
    <row r="182" s="2" customFormat="1">
      <c r="A182" s="40"/>
      <c r="B182" s="41"/>
      <c r="C182" s="42"/>
      <c r="D182" s="211" t="s">
        <v>128</v>
      </c>
      <c r="E182" s="42"/>
      <c r="F182" s="212" t="s">
        <v>390</v>
      </c>
      <c r="G182" s="42"/>
      <c r="H182" s="42"/>
      <c r="I182" s="213"/>
      <c r="J182" s="42"/>
      <c r="K182" s="42"/>
      <c r="L182" s="46"/>
      <c r="M182" s="216"/>
      <c r="N182" s="217"/>
      <c r="O182" s="218"/>
      <c r="P182" s="218"/>
      <c r="Q182" s="218"/>
      <c r="R182" s="218"/>
      <c r="S182" s="218"/>
      <c r="T182" s="219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128</v>
      </c>
      <c r="AU182" s="19" t="s">
        <v>84</v>
      </c>
    </row>
    <row r="183" s="2" customFormat="1" ht="6.96" customHeight="1">
      <c r="A183" s="40"/>
      <c r="B183" s="61"/>
      <c r="C183" s="62"/>
      <c r="D183" s="62"/>
      <c r="E183" s="62"/>
      <c r="F183" s="62"/>
      <c r="G183" s="62"/>
      <c r="H183" s="62"/>
      <c r="I183" s="62"/>
      <c r="J183" s="62"/>
      <c r="K183" s="62"/>
      <c r="L183" s="46"/>
      <c r="M183" s="40"/>
      <c r="O183" s="40"/>
      <c r="P183" s="40"/>
      <c r="Q183" s="40"/>
      <c r="R183" s="40"/>
      <c r="S183" s="40"/>
      <c r="T183" s="40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</row>
  </sheetData>
  <sheetProtection sheet="1" autoFilter="0" formatColumns="0" formatRows="0" objects="1" scenarios="1" spinCount="100000" saltValue="w4Y4r7WTFJKwYNdrfJvTuqDbXyJe04CsEDqpnQGTtPVWpGiJBYaPvN2piIj4TqFJhdDKUyTxx937+bRZsn1Zkw==" hashValue="hQQHErefwC5IakuMT9iKkrDPCC3OBd8pTFK8r+fswfQ+dMNvxS4bOEOGjxlnNUT1cGOWzAHIfvPrUzMKRXJUEw==" algorithmName="SHA-512" password="88A1"/>
  <autoFilter ref="C82:K18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7" r:id="rId1" display="https://podminky.urs.cz/item/CS_URS_2023_01/181451121"/>
    <hyperlink ref="F92" r:id="rId2" display="https://podminky.urs.cz/item/CS_URS_2023_01/183403151"/>
    <hyperlink ref="F94" r:id="rId3" display="https://podminky.urs.cz/item/CS_URS_2023_01/183403152"/>
    <hyperlink ref="F96" r:id="rId4" display="https://podminky.urs.cz/item/CS_URS_2023_01/183403161"/>
    <hyperlink ref="F98" r:id="rId5" display="https://podminky.urs.cz/item/CS_URS_2023_01/183551113"/>
    <hyperlink ref="F100" r:id="rId6" display="https://podminky.urs.cz/item/CS_URS_2023_01/183101113"/>
    <hyperlink ref="F103" r:id="rId7" display="https://podminky.urs.cz/item/CS_URS_2023_01/183101114"/>
    <hyperlink ref="F106" r:id="rId8" display="https://podminky.urs.cz/item/CS_URS_2023_01/183101115"/>
    <hyperlink ref="F109" r:id="rId9" display="https://podminky.urs.cz/item/CS_URS_2023_01/183101115"/>
    <hyperlink ref="F112" r:id="rId10" display="https://podminky.urs.cz/item/CS_URS_2023_01/184102211"/>
    <hyperlink ref="F124" r:id="rId11" display="https://podminky.urs.cz/item/CS_URS_2023_01/184201111"/>
    <hyperlink ref="F133" r:id="rId12" display="https://podminky.urs.cz/item/CS_URS_2023_01/184102116"/>
    <hyperlink ref="F138" r:id="rId13" display="https://podminky.urs.cz/item/CS_URS_2023_01/184201112"/>
    <hyperlink ref="F144" r:id="rId14" display="https://podminky.urs.cz/item/CS_URS_2023_01/184215112"/>
    <hyperlink ref="F147" r:id="rId15" display="https://podminky.urs.cz/item/CS_URS_2023_01/184215132"/>
    <hyperlink ref="F153" r:id="rId16" display="https://podminky.urs.cz/item/CS_URS_2023_01/184813134"/>
    <hyperlink ref="F163" r:id="rId17" display="https://podminky.urs.cz/item/CS_URS_2023_01/185802114"/>
    <hyperlink ref="F168" r:id="rId18" display="https://podminky.urs.cz/item/CS_URS_2023_01/338951113"/>
    <hyperlink ref="F173" r:id="rId19" display="https://podminky.urs.cz/item/CS_URS_2023_01/348101330"/>
    <hyperlink ref="F176" r:id="rId20" display="https://podminky.urs.cz/item/CS_URS_2023_01/348951256"/>
    <hyperlink ref="F182" r:id="rId21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ROUND((SUM(BE82:BE148)),  2)</f>
        <v>0</v>
      </c>
      <c r="G33" s="40"/>
      <c r="H33" s="40"/>
      <c r="I33" s="150">
        <v>0.20999999999999999</v>
      </c>
      <c r="J33" s="149">
        <f>ROUND(((SUM(BE82:BE148))*I33),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ROUND((SUM(BF82:BF148)),  2)</f>
        <v>0</v>
      </c>
      <c r="G34" s="40"/>
      <c r="H34" s="40"/>
      <c r="I34" s="150">
        <v>0.14999999999999999</v>
      </c>
      <c r="J34" s="149">
        <f>ROUND(((SUM(BF82:BF148))*I34),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ROUND((SUM(BH82:BH148)),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02.1 - Povýsadbová péče 1.rok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145</v>
      </c>
      <c r="E62" s="223"/>
      <c r="F62" s="223"/>
      <c r="G62" s="223"/>
      <c r="H62" s="223"/>
      <c r="I62" s="223"/>
      <c r="J62" s="224">
        <f>J146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LBC Blatnice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02.1 - Povýsadbová péče 1.rok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0.085992800000000008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146</v>
      </c>
      <c r="F83" s="187" t="s">
        <v>147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P84+P146</f>
        <v>0</v>
      </c>
      <c r="Q83" s="192"/>
      <c r="R83" s="193">
        <f>R84+R146</f>
        <v>0.085992800000000008</v>
      </c>
      <c r="S83" s="192"/>
      <c r="T83" s="194">
        <f>T84+T146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BK84+BK146</f>
        <v>0</v>
      </c>
    </row>
    <row r="84" s="11" customFormat="1" ht="22.8" customHeight="1">
      <c r="A84" s="11"/>
      <c r="B84" s="184"/>
      <c r="C84" s="185"/>
      <c r="D84" s="186" t="s">
        <v>73</v>
      </c>
      <c r="E84" s="226" t="s">
        <v>82</v>
      </c>
      <c r="F84" s="226" t="s">
        <v>148</v>
      </c>
      <c r="G84" s="185"/>
      <c r="H84" s="185"/>
      <c r="I84" s="188"/>
      <c r="J84" s="227">
        <f>BK84</f>
        <v>0</v>
      </c>
      <c r="K84" s="185"/>
      <c r="L84" s="190"/>
      <c r="M84" s="191"/>
      <c r="N84" s="192"/>
      <c r="O84" s="192"/>
      <c r="P84" s="193">
        <f>SUM(P85:P145)</f>
        <v>0</v>
      </c>
      <c r="Q84" s="192"/>
      <c r="R84" s="193">
        <f>SUM(R85:R145)</f>
        <v>0.085992800000000008</v>
      </c>
      <c r="S84" s="192"/>
      <c r="T84" s="194">
        <f>SUM(T85:T145)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SUM(BK85:BK145)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392</v>
      </c>
      <c r="F85" s="200" t="s">
        <v>393</v>
      </c>
      <c r="G85" s="201" t="s">
        <v>151</v>
      </c>
      <c r="H85" s="202">
        <v>92451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152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152</v>
      </c>
      <c r="BM85" s="209" t="s">
        <v>394</v>
      </c>
    </row>
    <row r="86" s="2" customFormat="1">
      <c r="A86" s="40"/>
      <c r="B86" s="41"/>
      <c r="C86" s="42"/>
      <c r="D86" s="211" t="s">
        <v>128</v>
      </c>
      <c r="E86" s="42"/>
      <c r="F86" s="212" t="s">
        <v>395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38"/>
      <c r="C87" s="239"/>
      <c r="D87" s="240" t="s">
        <v>191</v>
      </c>
      <c r="E87" s="241" t="s">
        <v>19</v>
      </c>
      <c r="F87" s="242" t="s">
        <v>396</v>
      </c>
      <c r="G87" s="239"/>
      <c r="H87" s="243">
        <v>92451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191</v>
      </c>
      <c r="AU87" s="249" t="s">
        <v>84</v>
      </c>
      <c r="AV87" s="13" t="s">
        <v>84</v>
      </c>
      <c r="AW87" s="13" t="s">
        <v>35</v>
      </c>
      <c r="AX87" s="13" t="s">
        <v>82</v>
      </c>
      <c r="AY87" s="249" t="s">
        <v>120</v>
      </c>
    </row>
    <row r="88" s="2" customFormat="1" ht="24.15" customHeight="1">
      <c r="A88" s="40"/>
      <c r="B88" s="41"/>
      <c r="C88" s="198" t="s">
        <v>84</v>
      </c>
      <c r="D88" s="198" t="s">
        <v>121</v>
      </c>
      <c r="E88" s="199" t="s">
        <v>187</v>
      </c>
      <c r="F88" s="200" t="s">
        <v>188</v>
      </c>
      <c r="G88" s="201" t="s">
        <v>138</v>
      </c>
      <c r="H88" s="202">
        <v>141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152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397</v>
      </c>
    </row>
    <row r="89" s="2" customFormat="1">
      <c r="A89" s="40"/>
      <c r="B89" s="41"/>
      <c r="C89" s="42"/>
      <c r="D89" s="211" t="s">
        <v>128</v>
      </c>
      <c r="E89" s="42"/>
      <c r="F89" s="212" t="s">
        <v>190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13" customFormat="1">
      <c r="A90" s="13"/>
      <c r="B90" s="238"/>
      <c r="C90" s="239"/>
      <c r="D90" s="240" t="s">
        <v>191</v>
      </c>
      <c r="E90" s="241" t="s">
        <v>19</v>
      </c>
      <c r="F90" s="242" t="s">
        <v>398</v>
      </c>
      <c r="G90" s="239"/>
      <c r="H90" s="243">
        <v>141</v>
      </c>
      <c r="I90" s="244"/>
      <c r="J90" s="239"/>
      <c r="K90" s="239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191</v>
      </c>
      <c r="AU90" s="249" t="s">
        <v>84</v>
      </c>
      <c r="AV90" s="13" t="s">
        <v>84</v>
      </c>
      <c r="AW90" s="13" t="s">
        <v>35</v>
      </c>
      <c r="AX90" s="13" t="s">
        <v>82</v>
      </c>
      <c r="AY90" s="249" t="s">
        <v>120</v>
      </c>
    </row>
    <row r="91" s="2" customFormat="1" ht="24.15" customHeight="1">
      <c r="A91" s="40"/>
      <c r="B91" s="41"/>
      <c r="C91" s="198" t="s">
        <v>135</v>
      </c>
      <c r="D91" s="198" t="s">
        <v>121</v>
      </c>
      <c r="E91" s="199" t="s">
        <v>194</v>
      </c>
      <c r="F91" s="200" t="s">
        <v>195</v>
      </c>
      <c r="G91" s="201" t="s">
        <v>138</v>
      </c>
      <c r="H91" s="202">
        <v>214</v>
      </c>
      <c r="I91" s="203"/>
      <c r="J91" s="204">
        <f>ROUND(I91*H91,2)</f>
        <v>0</v>
      </c>
      <c r="K91" s="200" t="s">
        <v>125</v>
      </c>
      <c r="L91" s="46"/>
      <c r="M91" s="205" t="s">
        <v>19</v>
      </c>
      <c r="N91" s="206" t="s">
        <v>45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152</v>
      </c>
      <c r="AT91" s="209" t="s">
        <v>121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152</v>
      </c>
      <c r="BM91" s="209" t="s">
        <v>399</v>
      </c>
    </row>
    <row r="92" s="2" customFormat="1">
      <c r="A92" s="40"/>
      <c r="B92" s="41"/>
      <c r="C92" s="42"/>
      <c r="D92" s="211" t="s">
        <v>128</v>
      </c>
      <c r="E92" s="42"/>
      <c r="F92" s="212" t="s">
        <v>197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13" customFormat="1">
      <c r="A93" s="13"/>
      <c r="B93" s="238"/>
      <c r="C93" s="239"/>
      <c r="D93" s="240" t="s">
        <v>191</v>
      </c>
      <c r="E93" s="241" t="s">
        <v>19</v>
      </c>
      <c r="F93" s="242" t="s">
        <v>400</v>
      </c>
      <c r="G93" s="239"/>
      <c r="H93" s="243">
        <v>214</v>
      </c>
      <c r="I93" s="244"/>
      <c r="J93" s="239"/>
      <c r="K93" s="239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191</v>
      </c>
      <c r="AU93" s="249" t="s">
        <v>84</v>
      </c>
      <c r="AV93" s="13" t="s">
        <v>84</v>
      </c>
      <c r="AW93" s="13" t="s">
        <v>35</v>
      </c>
      <c r="AX93" s="13" t="s">
        <v>82</v>
      </c>
      <c r="AY93" s="249" t="s">
        <v>120</v>
      </c>
    </row>
    <row r="94" s="2" customFormat="1" ht="24.15" customHeight="1">
      <c r="A94" s="40"/>
      <c r="B94" s="41"/>
      <c r="C94" s="198" t="s">
        <v>152</v>
      </c>
      <c r="D94" s="198" t="s">
        <v>121</v>
      </c>
      <c r="E94" s="199" t="s">
        <v>200</v>
      </c>
      <c r="F94" s="200" t="s">
        <v>201</v>
      </c>
      <c r="G94" s="201" t="s">
        <v>138</v>
      </c>
      <c r="H94" s="202">
        <v>1</v>
      </c>
      <c r="I94" s="203"/>
      <c r="J94" s="204">
        <f>ROUND(I94*H94,2)</f>
        <v>0</v>
      </c>
      <c r="K94" s="200" t="s">
        <v>125</v>
      </c>
      <c r="L94" s="46"/>
      <c r="M94" s="205" t="s">
        <v>19</v>
      </c>
      <c r="N94" s="206" t="s">
        <v>45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152</v>
      </c>
      <c r="AT94" s="209" t="s">
        <v>121</v>
      </c>
      <c r="AU94" s="209" t="s">
        <v>84</v>
      </c>
      <c r="AY94" s="19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82</v>
      </c>
      <c r="BK94" s="210">
        <f>ROUND(I94*H94,2)</f>
        <v>0</v>
      </c>
      <c r="BL94" s="19" t="s">
        <v>152</v>
      </c>
      <c r="BM94" s="209" t="s">
        <v>401</v>
      </c>
    </row>
    <row r="95" s="2" customFormat="1">
      <c r="A95" s="40"/>
      <c r="B95" s="41"/>
      <c r="C95" s="42"/>
      <c r="D95" s="211" t="s">
        <v>128</v>
      </c>
      <c r="E95" s="42"/>
      <c r="F95" s="212" t="s">
        <v>203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84</v>
      </c>
    </row>
    <row r="96" s="13" customFormat="1">
      <c r="A96" s="13"/>
      <c r="B96" s="238"/>
      <c r="C96" s="239"/>
      <c r="D96" s="240" t="s">
        <v>191</v>
      </c>
      <c r="E96" s="241" t="s">
        <v>19</v>
      </c>
      <c r="F96" s="242" t="s">
        <v>402</v>
      </c>
      <c r="G96" s="239"/>
      <c r="H96" s="243">
        <v>1</v>
      </c>
      <c r="I96" s="244"/>
      <c r="J96" s="239"/>
      <c r="K96" s="239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191</v>
      </c>
      <c r="AU96" s="249" t="s">
        <v>84</v>
      </c>
      <c r="AV96" s="13" t="s">
        <v>84</v>
      </c>
      <c r="AW96" s="13" t="s">
        <v>35</v>
      </c>
      <c r="AX96" s="13" t="s">
        <v>82</v>
      </c>
      <c r="AY96" s="249" t="s">
        <v>120</v>
      </c>
    </row>
    <row r="97" s="2" customFormat="1" ht="24.15" customHeight="1">
      <c r="A97" s="40"/>
      <c r="B97" s="41"/>
      <c r="C97" s="198" t="s">
        <v>119</v>
      </c>
      <c r="D97" s="198" t="s">
        <v>121</v>
      </c>
      <c r="E97" s="199" t="s">
        <v>200</v>
      </c>
      <c r="F97" s="200" t="s">
        <v>201</v>
      </c>
      <c r="G97" s="201" t="s">
        <v>138</v>
      </c>
      <c r="H97" s="202">
        <v>1</v>
      </c>
      <c r="I97" s="203"/>
      <c r="J97" s="204">
        <f>ROUND(I97*H97,2)</f>
        <v>0</v>
      </c>
      <c r="K97" s="200" t="s">
        <v>125</v>
      </c>
      <c r="L97" s="46"/>
      <c r="M97" s="205" t="s">
        <v>19</v>
      </c>
      <c r="N97" s="206" t="s">
        <v>45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152</v>
      </c>
      <c r="AT97" s="209" t="s">
        <v>121</v>
      </c>
      <c r="AU97" s="209" t="s">
        <v>84</v>
      </c>
      <c r="AY97" s="19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82</v>
      </c>
      <c r="BK97" s="210">
        <f>ROUND(I97*H97,2)</f>
        <v>0</v>
      </c>
      <c r="BL97" s="19" t="s">
        <v>152</v>
      </c>
      <c r="BM97" s="209" t="s">
        <v>403</v>
      </c>
    </row>
    <row r="98" s="2" customFormat="1">
      <c r="A98" s="40"/>
      <c r="B98" s="41"/>
      <c r="C98" s="42"/>
      <c r="D98" s="211" t="s">
        <v>128</v>
      </c>
      <c r="E98" s="42"/>
      <c r="F98" s="212" t="s">
        <v>203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84</v>
      </c>
    </row>
    <row r="99" s="13" customFormat="1">
      <c r="A99" s="13"/>
      <c r="B99" s="238"/>
      <c r="C99" s="239"/>
      <c r="D99" s="240" t="s">
        <v>191</v>
      </c>
      <c r="E99" s="241" t="s">
        <v>19</v>
      </c>
      <c r="F99" s="242" t="s">
        <v>404</v>
      </c>
      <c r="G99" s="239"/>
      <c r="H99" s="243">
        <v>1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191</v>
      </c>
      <c r="AU99" s="249" t="s">
        <v>84</v>
      </c>
      <c r="AV99" s="13" t="s">
        <v>84</v>
      </c>
      <c r="AW99" s="13" t="s">
        <v>35</v>
      </c>
      <c r="AX99" s="13" t="s">
        <v>82</v>
      </c>
      <c r="AY99" s="249" t="s">
        <v>120</v>
      </c>
    </row>
    <row r="100" s="2" customFormat="1" ht="24.15" customHeight="1">
      <c r="A100" s="40"/>
      <c r="B100" s="41"/>
      <c r="C100" s="198" t="s">
        <v>171</v>
      </c>
      <c r="D100" s="198" t="s">
        <v>121</v>
      </c>
      <c r="E100" s="199" t="s">
        <v>405</v>
      </c>
      <c r="F100" s="200" t="s">
        <v>406</v>
      </c>
      <c r="G100" s="201" t="s">
        <v>138</v>
      </c>
      <c r="H100" s="202">
        <v>1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152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152</v>
      </c>
      <c r="BM100" s="209" t="s">
        <v>407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408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13" customFormat="1">
      <c r="A102" s="13"/>
      <c r="B102" s="238"/>
      <c r="C102" s="239"/>
      <c r="D102" s="240" t="s">
        <v>191</v>
      </c>
      <c r="E102" s="241" t="s">
        <v>19</v>
      </c>
      <c r="F102" s="242" t="s">
        <v>404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191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16.5" customHeight="1">
      <c r="A103" s="40"/>
      <c r="B103" s="41"/>
      <c r="C103" s="228" t="s">
        <v>176</v>
      </c>
      <c r="D103" s="228" t="s">
        <v>155</v>
      </c>
      <c r="E103" s="229" t="s">
        <v>303</v>
      </c>
      <c r="F103" s="230" t="s">
        <v>409</v>
      </c>
      <c r="G103" s="231" t="s">
        <v>138</v>
      </c>
      <c r="H103" s="232">
        <v>1</v>
      </c>
      <c r="I103" s="233"/>
      <c r="J103" s="234">
        <f>ROUND(I103*H103,2)</f>
        <v>0</v>
      </c>
      <c r="K103" s="230" t="s">
        <v>19</v>
      </c>
      <c r="L103" s="235"/>
      <c r="M103" s="236" t="s">
        <v>19</v>
      </c>
      <c r="N103" s="237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159</v>
      </c>
      <c r="AT103" s="209" t="s">
        <v>155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410</v>
      </c>
    </row>
    <row r="104" s="2" customFormat="1" ht="24.15" customHeight="1">
      <c r="A104" s="40"/>
      <c r="B104" s="41"/>
      <c r="C104" s="198" t="s">
        <v>159</v>
      </c>
      <c r="D104" s="198" t="s">
        <v>121</v>
      </c>
      <c r="E104" s="199" t="s">
        <v>277</v>
      </c>
      <c r="F104" s="200" t="s">
        <v>278</v>
      </c>
      <c r="G104" s="201" t="s">
        <v>138</v>
      </c>
      <c r="H104" s="202">
        <v>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152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152</v>
      </c>
      <c r="BM104" s="209" t="s">
        <v>411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280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13" customFormat="1">
      <c r="A106" s="13"/>
      <c r="B106" s="238"/>
      <c r="C106" s="239"/>
      <c r="D106" s="240" t="s">
        <v>191</v>
      </c>
      <c r="E106" s="241" t="s">
        <v>19</v>
      </c>
      <c r="F106" s="242" t="s">
        <v>402</v>
      </c>
      <c r="G106" s="239"/>
      <c r="H106" s="243">
        <v>1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191</v>
      </c>
      <c r="AU106" s="249" t="s">
        <v>84</v>
      </c>
      <c r="AV106" s="13" t="s">
        <v>84</v>
      </c>
      <c r="AW106" s="13" t="s">
        <v>35</v>
      </c>
      <c r="AX106" s="13" t="s">
        <v>82</v>
      </c>
      <c r="AY106" s="249" t="s">
        <v>120</v>
      </c>
    </row>
    <row r="107" s="2" customFormat="1" ht="16.5" customHeight="1">
      <c r="A107" s="40"/>
      <c r="B107" s="41"/>
      <c r="C107" s="228" t="s">
        <v>186</v>
      </c>
      <c r="D107" s="228" t="s">
        <v>155</v>
      </c>
      <c r="E107" s="229" t="s">
        <v>412</v>
      </c>
      <c r="F107" s="230" t="s">
        <v>413</v>
      </c>
      <c r="G107" s="231" t="s">
        <v>138</v>
      </c>
      <c r="H107" s="232">
        <v>1</v>
      </c>
      <c r="I107" s="233"/>
      <c r="J107" s="234">
        <f>ROUND(I107*H107,2)</f>
        <v>0</v>
      </c>
      <c r="K107" s="230" t="s">
        <v>19</v>
      </c>
      <c r="L107" s="235"/>
      <c r="M107" s="236" t="s">
        <v>19</v>
      </c>
      <c r="N107" s="237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159</v>
      </c>
      <c r="AT107" s="209" t="s">
        <v>155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152</v>
      </c>
      <c r="BM107" s="209" t="s">
        <v>414</v>
      </c>
    </row>
    <row r="108" s="2" customFormat="1" ht="24.15" customHeight="1">
      <c r="A108" s="40"/>
      <c r="B108" s="41"/>
      <c r="C108" s="198" t="s">
        <v>193</v>
      </c>
      <c r="D108" s="198" t="s">
        <v>121</v>
      </c>
      <c r="E108" s="199" t="s">
        <v>209</v>
      </c>
      <c r="F108" s="200" t="s">
        <v>210</v>
      </c>
      <c r="G108" s="201" t="s">
        <v>138</v>
      </c>
      <c r="H108" s="202">
        <v>141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415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212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191</v>
      </c>
      <c r="E110" s="241" t="s">
        <v>19</v>
      </c>
      <c r="F110" s="242" t="s">
        <v>398</v>
      </c>
      <c r="G110" s="239"/>
      <c r="H110" s="243">
        <v>141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191</v>
      </c>
      <c r="AU110" s="249" t="s">
        <v>84</v>
      </c>
      <c r="AV110" s="13" t="s">
        <v>84</v>
      </c>
      <c r="AW110" s="13" t="s">
        <v>35</v>
      </c>
      <c r="AX110" s="13" t="s">
        <v>82</v>
      </c>
      <c r="AY110" s="249" t="s">
        <v>120</v>
      </c>
    </row>
    <row r="111" s="2" customFormat="1" ht="16.5" customHeight="1">
      <c r="A111" s="40"/>
      <c r="B111" s="41"/>
      <c r="C111" s="228" t="s">
        <v>199</v>
      </c>
      <c r="D111" s="228" t="s">
        <v>155</v>
      </c>
      <c r="E111" s="229" t="s">
        <v>416</v>
      </c>
      <c r="F111" s="230" t="s">
        <v>417</v>
      </c>
      <c r="G111" s="231" t="s">
        <v>138</v>
      </c>
      <c r="H111" s="232">
        <v>141</v>
      </c>
      <c r="I111" s="233"/>
      <c r="J111" s="234">
        <f>ROUND(I111*H111,2)</f>
        <v>0</v>
      </c>
      <c r="K111" s="230" t="s">
        <v>19</v>
      </c>
      <c r="L111" s="235"/>
      <c r="M111" s="236" t="s">
        <v>19</v>
      </c>
      <c r="N111" s="237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159</v>
      </c>
      <c r="AT111" s="209" t="s">
        <v>155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152</v>
      </c>
      <c r="BM111" s="209" t="s">
        <v>418</v>
      </c>
    </row>
    <row r="112" s="2" customFormat="1" ht="24.15" customHeight="1">
      <c r="A112" s="40"/>
      <c r="B112" s="41"/>
      <c r="C112" s="198" t="s">
        <v>205</v>
      </c>
      <c r="D112" s="198" t="s">
        <v>121</v>
      </c>
      <c r="E112" s="199" t="s">
        <v>248</v>
      </c>
      <c r="F112" s="200" t="s">
        <v>249</v>
      </c>
      <c r="G112" s="201" t="s">
        <v>138</v>
      </c>
      <c r="H112" s="202">
        <v>214</v>
      </c>
      <c r="I112" s="203"/>
      <c r="J112" s="204">
        <f>ROUND(I112*H112,2)</f>
        <v>0</v>
      </c>
      <c r="K112" s="200" t="s">
        <v>125</v>
      </c>
      <c r="L112" s="46"/>
      <c r="M112" s="205" t="s">
        <v>19</v>
      </c>
      <c r="N112" s="206" t="s">
        <v>45</v>
      </c>
      <c r="O112" s="86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09" t="s">
        <v>152</v>
      </c>
      <c r="AT112" s="209" t="s">
        <v>121</v>
      </c>
      <c r="AU112" s="209" t="s">
        <v>84</v>
      </c>
      <c r="AY112" s="19" t="s">
        <v>120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82</v>
      </c>
      <c r="BK112" s="210">
        <f>ROUND(I112*H112,2)</f>
        <v>0</v>
      </c>
      <c r="BL112" s="19" t="s">
        <v>152</v>
      </c>
      <c r="BM112" s="209" t="s">
        <v>419</v>
      </c>
    </row>
    <row r="113" s="2" customFormat="1">
      <c r="A113" s="40"/>
      <c r="B113" s="41"/>
      <c r="C113" s="42"/>
      <c r="D113" s="211" t="s">
        <v>128</v>
      </c>
      <c r="E113" s="42"/>
      <c r="F113" s="212" t="s">
        <v>251</v>
      </c>
      <c r="G113" s="42"/>
      <c r="H113" s="42"/>
      <c r="I113" s="213"/>
      <c r="J113" s="42"/>
      <c r="K113" s="42"/>
      <c r="L113" s="46"/>
      <c r="M113" s="214"/>
      <c r="N113" s="21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128</v>
      </c>
      <c r="AU113" s="19" t="s">
        <v>84</v>
      </c>
    </row>
    <row r="114" s="13" customFormat="1">
      <c r="A114" s="13"/>
      <c r="B114" s="238"/>
      <c r="C114" s="239"/>
      <c r="D114" s="240" t="s">
        <v>191</v>
      </c>
      <c r="E114" s="241" t="s">
        <v>19</v>
      </c>
      <c r="F114" s="242" t="s">
        <v>400</v>
      </c>
      <c r="G114" s="239"/>
      <c r="H114" s="243">
        <v>214</v>
      </c>
      <c r="I114" s="244"/>
      <c r="J114" s="239"/>
      <c r="K114" s="239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191</v>
      </c>
      <c r="AU114" s="249" t="s">
        <v>84</v>
      </c>
      <c r="AV114" s="13" t="s">
        <v>84</v>
      </c>
      <c r="AW114" s="13" t="s">
        <v>35</v>
      </c>
      <c r="AX114" s="13" t="s">
        <v>82</v>
      </c>
      <c r="AY114" s="249" t="s">
        <v>120</v>
      </c>
    </row>
    <row r="115" s="2" customFormat="1" ht="16.5" customHeight="1">
      <c r="A115" s="40"/>
      <c r="B115" s="41"/>
      <c r="C115" s="228" t="s">
        <v>208</v>
      </c>
      <c r="D115" s="228" t="s">
        <v>155</v>
      </c>
      <c r="E115" s="229" t="s">
        <v>420</v>
      </c>
      <c r="F115" s="230" t="s">
        <v>421</v>
      </c>
      <c r="G115" s="231" t="s">
        <v>138</v>
      </c>
      <c r="H115" s="232">
        <v>214</v>
      </c>
      <c r="I115" s="233"/>
      <c r="J115" s="234">
        <f>ROUND(I115*H115,2)</f>
        <v>0</v>
      </c>
      <c r="K115" s="230" t="s">
        <v>19</v>
      </c>
      <c r="L115" s="235"/>
      <c r="M115" s="236" t="s">
        <v>19</v>
      </c>
      <c r="N115" s="237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159</v>
      </c>
      <c r="AT115" s="209" t="s">
        <v>155</v>
      </c>
      <c r="AU115" s="209" t="s">
        <v>84</v>
      </c>
      <c r="AY115" s="19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152</v>
      </c>
      <c r="BM115" s="209" t="s">
        <v>422</v>
      </c>
    </row>
    <row r="116" s="2" customFormat="1" ht="16.5" customHeight="1">
      <c r="A116" s="40"/>
      <c r="B116" s="41"/>
      <c r="C116" s="198" t="s">
        <v>213</v>
      </c>
      <c r="D116" s="198" t="s">
        <v>121</v>
      </c>
      <c r="E116" s="199" t="s">
        <v>423</v>
      </c>
      <c r="F116" s="200" t="s">
        <v>424</v>
      </c>
      <c r="G116" s="201" t="s">
        <v>138</v>
      </c>
      <c r="H116" s="202">
        <v>4318</v>
      </c>
      <c r="I116" s="203"/>
      <c r="J116" s="204">
        <f>ROUND(I116*H116,2)</f>
        <v>0</v>
      </c>
      <c r="K116" s="200" t="s">
        <v>125</v>
      </c>
      <c r="L116" s="46"/>
      <c r="M116" s="205" t="s">
        <v>19</v>
      </c>
      <c r="N116" s="206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152</v>
      </c>
      <c r="AT116" s="209" t="s">
        <v>121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152</v>
      </c>
      <c r="BM116" s="209" t="s">
        <v>425</v>
      </c>
    </row>
    <row r="117" s="2" customFormat="1">
      <c r="A117" s="40"/>
      <c r="B117" s="41"/>
      <c r="C117" s="42"/>
      <c r="D117" s="211" t="s">
        <v>128</v>
      </c>
      <c r="E117" s="42"/>
      <c r="F117" s="212" t="s">
        <v>426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84</v>
      </c>
    </row>
    <row r="118" s="13" customFormat="1">
      <c r="A118" s="13"/>
      <c r="B118" s="238"/>
      <c r="C118" s="239"/>
      <c r="D118" s="240" t="s">
        <v>191</v>
      </c>
      <c r="E118" s="241" t="s">
        <v>19</v>
      </c>
      <c r="F118" s="242" t="s">
        <v>198</v>
      </c>
      <c r="G118" s="239"/>
      <c r="H118" s="243">
        <v>4282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191</v>
      </c>
      <c r="AU118" s="249" t="s">
        <v>84</v>
      </c>
      <c r="AV118" s="13" t="s">
        <v>84</v>
      </c>
      <c r="AW118" s="13" t="s">
        <v>35</v>
      </c>
      <c r="AX118" s="13" t="s">
        <v>74</v>
      </c>
      <c r="AY118" s="249" t="s">
        <v>120</v>
      </c>
    </row>
    <row r="119" s="13" customFormat="1">
      <c r="A119" s="13"/>
      <c r="B119" s="238"/>
      <c r="C119" s="239"/>
      <c r="D119" s="240" t="s">
        <v>191</v>
      </c>
      <c r="E119" s="241" t="s">
        <v>19</v>
      </c>
      <c r="F119" s="242" t="s">
        <v>427</v>
      </c>
      <c r="G119" s="239"/>
      <c r="H119" s="243">
        <v>36</v>
      </c>
      <c r="I119" s="244"/>
      <c r="J119" s="239"/>
      <c r="K119" s="239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191</v>
      </c>
      <c r="AU119" s="249" t="s">
        <v>84</v>
      </c>
      <c r="AV119" s="13" t="s">
        <v>84</v>
      </c>
      <c r="AW119" s="13" t="s">
        <v>35</v>
      </c>
      <c r="AX119" s="13" t="s">
        <v>74</v>
      </c>
      <c r="AY119" s="249" t="s">
        <v>120</v>
      </c>
    </row>
    <row r="120" s="16" customFormat="1">
      <c r="A120" s="16"/>
      <c r="B120" s="271"/>
      <c r="C120" s="272"/>
      <c r="D120" s="240" t="s">
        <v>191</v>
      </c>
      <c r="E120" s="273" t="s">
        <v>19</v>
      </c>
      <c r="F120" s="274" t="s">
        <v>428</v>
      </c>
      <c r="G120" s="272"/>
      <c r="H120" s="275">
        <v>4318</v>
      </c>
      <c r="I120" s="276"/>
      <c r="J120" s="272"/>
      <c r="K120" s="272"/>
      <c r="L120" s="277"/>
      <c r="M120" s="278"/>
      <c r="N120" s="279"/>
      <c r="O120" s="279"/>
      <c r="P120" s="279"/>
      <c r="Q120" s="279"/>
      <c r="R120" s="279"/>
      <c r="S120" s="279"/>
      <c r="T120" s="280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81" t="s">
        <v>191</v>
      </c>
      <c r="AU120" s="281" t="s">
        <v>84</v>
      </c>
      <c r="AV120" s="16" t="s">
        <v>152</v>
      </c>
      <c r="AW120" s="16" t="s">
        <v>35</v>
      </c>
      <c r="AX120" s="16" t="s">
        <v>82</v>
      </c>
      <c r="AY120" s="281" t="s">
        <v>120</v>
      </c>
    </row>
    <row r="121" s="2" customFormat="1" ht="24.15" customHeight="1">
      <c r="A121" s="40"/>
      <c r="B121" s="41"/>
      <c r="C121" s="198" t="s">
        <v>8</v>
      </c>
      <c r="D121" s="198" t="s">
        <v>121</v>
      </c>
      <c r="E121" s="199" t="s">
        <v>330</v>
      </c>
      <c r="F121" s="200" t="s">
        <v>331</v>
      </c>
      <c r="G121" s="201" t="s">
        <v>332</v>
      </c>
      <c r="H121" s="202">
        <v>71.439999999999998</v>
      </c>
      <c r="I121" s="203"/>
      <c r="J121" s="204">
        <f>ROUND(I121*H121,2)</f>
        <v>0</v>
      </c>
      <c r="K121" s="200" t="s">
        <v>125</v>
      </c>
      <c r="L121" s="46"/>
      <c r="M121" s="205" t="s">
        <v>19</v>
      </c>
      <c r="N121" s="206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152</v>
      </c>
      <c r="AT121" s="209" t="s">
        <v>121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152</v>
      </c>
      <c r="BM121" s="209" t="s">
        <v>429</v>
      </c>
    </row>
    <row r="122" s="2" customFormat="1">
      <c r="A122" s="40"/>
      <c r="B122" s="41"/>
      <c r="C122" s="42"/>
      <c r="D122" s="211" t="s">
        <v>128</v>
      </c>
      <c r="E122" s="42"/>
      <c r="F122" s="212" t="s">
        <v>334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84</v>
      </c>
    </row>
    <row r="123" s="13" customFormat="1">
      <c r="A123" s="13"/>
      <c r="B123" s="238"/>
      <c r="C123" s="239"/>
      <c r="D123" s="240" t="s">
        <v>191</v>
      </c>
      <c r="E123" s="241" t="s">
        <v>19</v>
      </c>
      <c r="F123" s="242" t="s">
        <v>192</v>
      </c>
      <c r="G123" s="239"/>
      <c r="H123" s="243">
        <v>2826</v>
      </c>
      <c r="I123" s="244"/>
      <c r="J123" s="239"/>
      <c r="K123" s="239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191</v>
      </c>
      <c r="AU123" s="249" t="s">
        <v>84</v>
      </c>
      <c r="AV123" s="13" t="s">
        <v>84</v>
      </c>
      <c r="AW123" s="13" t="s">
        <v>35</v>
      </c>
      <c r="AX123" s="13" t="s">
        <v>74</v>
      </c>
      <c r="AY123" s="249" t="s">
        <v>120</v>
      </c>
    </row>
    <row r="124" s="13" customFormat="1">
      <c r="A124" s="13"/>
      <c r="B124" s="238"/>
      <c r="C124" s="239"/>
      <c r="D124" s="240" t="s">
        <v>191</v>
      </c>
      <c r="E124" s="241" t="s">
        <v>19</v>
      </c>
      <c r="F124" s="242" t="s">
        <v>198</v>
      </c>
      <c r="G124" s="239"/>
      <c r="H124" s="243">
        <v>4282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191</v>
      </c>
      <c r="AU124" s="249" t="s">
        <v>84</v>
      </c>
      <c r="AV124" s="13" t="s">
        <v>84</v>
      </c>
      <c r="AW124" s="13" t="s">
        <v>35</v>
      </c>
      <c r="AX124" s="13" t="s">
        <v>74</v>
      </c>
      <c r="AY124" s="249" t="s">
        <v>120</v>
      </c>
    </row>
    <row r="125" s="13" customFormat="1">
      <c r="A125" s="13"/>
      <c r="B125" s="238"/>
      <c r="C125" s="239"/>
      <c r="D125" s="240" t="s">
        <v>191</v>
      </c>
      <c r="E125" s="241" t="s">
        <v>19</v>
      </c>
      <c r="F125" s="242" t="s">
        <v>204</v>
      </c>
      <c r="G125" s="239"/>
      <c r="H125" s="243">
        <v>17</v>
      </c>
      <c r="I125" s="244"/>
      <c r="J125" s="239"/>
      <c r="K125" s="239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191</v>
      </c>
      <c r="AU125" s="249" t="s">
        <v>84</v>
      </c>
      <c r="AV125" s="13" t="s">
        <v>84</v>
      </c>
      <c r="AW125" s="13" t="s">
        <v>35</v>
      </c>
      <c r="AX125" s="13" t="s">
        <v>74</v>
      </c>
      <c r="AY125" s="249" t="s">
        <v>120</v>
      </c>
    </row>
    <row r="126" s="13" customFormat="1">
      <c r="A126" s="13"/>
      <c r="B126" s="238"/>
      <c r="C126" s="239"/>
      <c r="D126" s="240" t="s">
        <v>191</v>
      </c>
      <c r="E126" s="241" t="s">
        <v>19</v>
      </c>
      <c r="F126" s="242" t="s">
        <v>207</v>
      </c>
      <c r="G126" s="239"/>
      <c r="H126" s="243">
        <v>19</v>
      </c>
      <c r="I126" s="244"/>
      <c r="J126" s="239"/>
      <c r="K126" s="239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191</v>
      </c>
      <c r="AU126" s="249" t="s">
        <v>84</v>
      </c>
      <c r="AV126" s="13" t="s">
        <v>84</v>
      </c>
      <c r="AW126" s="13" t="s">
        <v>35</v>
      </c>
      <c r="AX126" s="13" t="s">
        <v>74</v>
      </c>
      <c r="AY126" s="249" t="s">
        <v>120</v>
      </c>
    </row>
    <row r="127" s="14" customFormat="1">
      <c r="A127" s="14"/>
      <c r="B127" s="250"/>
      <c r="C127" s="251"/>
      <c r="D127" s="240" t="s">
        <v>191</v>
      </c>
      <c r="E127" s="252" t="s">
        <v>19</v>
      </c>
      <c r="F127" s="253" t="s">
        <v>335</v>
      </c>
      <c r="G127" s="251"/>
      <c r="H127" s="254">
        <v>7144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191</v>
      </c>
      <c r="AU127" s="260" t="s">
        <v>84</v>
      </c>
      <c r="AV127" s="14" t="s">
        <v>135</v>
      </c>
      <c r="AW127" s="14" t="s">
        <v>35</v>
      </c>
      <c r="AX127" s="14" t="s">
        <v>74</v>
      </c>
      <c r="AY127" s="260" t="s">
        <v>120</v>
      </c>
    </row>
    <row r="128" s="13" customFormat="1">
      <c r="A128" s="13"/>
      <c r="B128" s="238"/>
      <c r="C128" s="239"/>
      <c r="D128" s="240" t="s">
        <v>191</v>
      </c>
      <c r="E128" s="241" t="s">
        <v>19</v>
      </c>
      <c r="F128" s="242" t="s">
        <v>336</v>
      </c>
      <c r="G128" s="239"/>
      <c r="H128" s="243">
        <v>71.439999999999998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191</v>
      </c>
      <c r="AU128" s="249" t="s">
        <v>84</v>
      </c>
      <c r="AV128" s="13" t="s">
        <v>84</v>
      </c>
      <c r="AW128" s="13" t="s">
        <v>35</v>
      </c>
      <c r="AX128" s="13" t="s">
        <v>82</v>
      </c>
      <c r="AY128" s="249" t="s">
        <v>120</v>
      </c>
    </row>
    <row r="129" s="2" customFormat="1" ht="16.5" customHeight="1">
      <c r="A129" s="40"/>
      <c r="B129" s="41"/>
      <c r="C129" s="228" t="s">
        <v>220</v>
      </c>
      <c r="D129" s="228" t="s">
        <v>155</v>
      </c>
      <c r="E129" s="229" t="s">
        <v>338</v>
      </c>
      <c r="F129" s="230" t="s">
        <v>430</v>
      </c>
      <c r="G129" s="231" t="s">
        <v>431</v>
      </c>
      <c r="H129" s="232">
        <v>64.296000000000006</v>
      </c>
      <c r="I129" s="233"/>
      <c r="J129" s="234">
        <f>ROUND(I129*H129,2)</f>
        <v>0</v>
      </c>
      <c r="K129" s="230" t="s">
        <v>19</v>
      </c>
      <c r="L129" s="235"/>
      <c r="M129" s="236" t="s">
        <v>19</v>
      </c>
      <c r="N129" s="237" t="s">
        <v>45</v>
      </c>
      <c r="O129" s="86"/>
      <c r="P129" s="207">
        <f>O129*H129</f>
        <v>0</v>
      </c>
      <c r="Q129" s="207">
        <v>0.001</v>
      </c>
      <c r="R129" s="207">
        <f>Q129*H129</f>
        <v>0.064296000000000006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159</v>
      </c>
      <c r="AT129" s="209" t="s">
        <v>155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152</v>
      </c>
      <c r="BM129" s="209" t="s">
        <v>432</v>
      </c>
    </row>
    <row r="130" s="13" customFormat="1">
      <c r="A130" s="13"/>
      <c r="B130" s="238"/>
      <c r="C130" s="239"/>
      <c r="D130" s="240" t="s">
        <v>191</v>
      </c>
      <c r="E130" s="239"/>
      <c r="F130" s="242" t="s">
        <v>341</v>
      </c>
      <c r="G130" s="239"/>
      <c r="H130" s="243">
        <v>64.296000000000006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191</v>
      </c>
      <c r="AU130" s="249" t="s">
        <v>84</v>
      </c>
      <c r="AV130" s="13" t="s">
        <v>84</v>
      </c>
      <c r="AW130" s="13" t="s">
        <v>4</v>
      </c>
      <c r="AX130" s="13" t="s">
        <v>82</v>
      </c>
      <c r="AY130" s="249" t="s">
        <v>120</v>
      </c>
    </row>
    <row r="131" s="2" customFormat="1" ht="16.5" customHeight="1">
      <c r="A131" s="40"/>
      <c r="B131" s="41"/>
      <c r="C131" s="198" t="s">
        <v>224</v>
      </c>
      <c r="D131" s="198" t="s">
        <v>121</v>
      </c>
      <c r="E131" s="199" t="s">
        <v>433</v>
      </c>
      <c r="F131" s="200" t="s">
        <v>434</v>
      </c>
      <c r="G131" s="201" t="s">
        <v>138</v>
      </c>
      <c r="H131" s="202">
        <v>863.60000000000002</v>
      </c>
      <c r="I131" s="203"/>
      <c r="J131" s="204">
        <f>ROUND(I131*H131,2)</f>
        <v>0</v>
      </c>
      <c r="K131" s="200" t="s">
        <v>125</v>
      </c>
      <c r="L131" s="46"/>
      <c r="M131" s="205" t="s">
        <v>19</v>
      </c>
      <c r="N131" s="206" t="s">
        <v>45</v>
      </c>
      <c r="O131" s="86"/>
      <c r="P131" s="207">
        <f>O131*H131</f>
        <v>0</v>
      </c>
      <c r="Q131" s="207">
        <v>1.8E-05</v>
      </c>
      <c r="R131" s="207">
        <f>Q131*H131</f>
        <v>0.015544800000000001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152</v>
      </c>
      <c r="AT131" s="209" t="s">
        <v>121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435</v>
      </c>
    </row>
    <row r="132" s="2" customFormat="1">
      <c r="A132" s="40"/>
      <c r="B132" s="41"/>
      <c r="C132" s="42"/>
      <c r="D132" s="211" t="s">
        <v>128</v>
      </c>
      <c r="E132" s="42"/>
      <c r="F132" s="212" t="s">
        <v>436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128</v>
      </c>
      <c r="AU132" s="19" t="s">
        <v>84</v>
      </c>
    </row>
    <row r="133" s="13" customFormat="1">
      <c r="A133" s="13"/>
      <c r="B133" s="238"/>
      <c r="C133" s="239"/>
      <c r="D133" s="240" t="s">
        <v>191</v>
      </c>
      <c r="E133" s="241" t="s">
        <v>19</v>
      </c>
      <c r="F133" s="242" t="s">
        <v>437</v>
      </c>
      <c r="G133" s="239"/>
      <c r="H133" s="243">
        <v>8564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191</v>
      </c>
      <c r="AU133" s="249" t="s">
        <v>84</v>
      </c>
      <c r="AV133" s="13" t="s">
        <v>84</v>
      </c>
      <c r="AW133" s="13" t="s">
        <v>35</v>
      </c>
      <c r="AX133" s="13" t="s">
        <v>74</v>
      </c>
      <c r="AY133" s="249" t="s">
        <v>120</v>
      </c>
    </row>
    <row r="134" s="13" customFormat="1">
      <c r="A134" s="13"/>
      <c r="B134" s="238"/>
      <c r="C134" s="239"/>
      <c r="D134" s="240" t="s">
        <v>191</v>
      </c>
      <c r="E134" s="241" t="s">
        <v>19</v>
      </c>
      <c r="F134" s="242" t="s">
        <v>438</v>
      </c>
      <c r="G134" s="239"/>
      <c r="H134" s="243">
        <v>72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191</v>
      </c>
      <c r="AU134" s="249" t="s">
        <v>84</v>
      </c>
      <c r="AV134" s="13" t="s">
        <v>84</v>
      </c>
      <c r="AW134" s="13" t="s">
        <v>35</v>
      </c>
      <c r="AX134" s="13" t="s">
        <v>74</v>
      </c>
      <c r="AY134" s="249" t="s">
        <v>120</v>
      </c>
    </row>
    <row r="135" s="14" customFormat="1">
      <c r="A135" s="14"/>
      <c r="B135" s="250"/>
      <c r="C135" s="251"/>
      <c r="D135" s="240" t="s">
        <v>191</v>
      </c>
      <c r="E135" s="252" t="s">
        <v>19</v>
      </c>
      <c r="F135" s="253" t="s">
        <v>335</v>
      </c>
      <c r="G135" s="251"/>
      <c r="H135" s="254">
        <v>8636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191</v>
      </c>
      <c r="AU135" s="260" t="s">
        <v>84</v>
      </c>
      <c r="AV135" s="14" t="s">
        <v>135</v>
      </c>
      <c r="AW135" s="14" t="s">
        <v>35</v>
      </c>
      <c r="AX135" s="14" t="s">
        <v>74</v>
      </c>
      <c r="AY135" s="260" t="s">
        <v>120</v>
      </c>
    </row>
    <row r="136" s="13" customFormat="1">
      <c r="A136" s="13"/>
      <c r="B136" s="238"/>
      <c r="C136" s="239"/>
      <c r="D136" s="240" t="s">
        <v>191</v>
      </c>
      <c r="E136" s="241" t="s">
        <v>19</v>
      </c>
      <c r="F136" s="242" t="s">
        <v>439</v>
      </c>
      <c r="G136" s="239"/>
      <c r="H136" s="243">
        <v>863.60000000000002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191</v>
      </c>
      <c r="AU136" s="249" t="s">
        <v>84</v>
      </c>
      <c r="AV136" s="13" t="s">
        <v>84</v>
      </c>
      <c r="AW136" s="13" t="s">
        <v>35</v>
      </c>
      <c r="AX136" s="13" t="s">
        <v>82</v>
      </c>
      <c r="AY136" s="249" t="s">
        <v>120</v>
      </c>
    </row>
    <row r="137" s="2" customFormat="1" ht="16.5" customHeight="1">
      <c r="A137" s="40"/>
      <c r="B137" s="41"/>
      <c r="C137" s="198" t="s">
        <v>228</v>
      </c>
      <c r="D137" s="198" t="s">
        <v>121</v>
      </c>
      <c r="E137" s="199" t="s">
        <v>440</v>
      </c>
      <c r="F137" s="200" t="s">
        <v>441</v>
      </c>
      <c r="G137" s="201" t="s">
        <v>326</v>
      </c>
      <c r="H137" s="202">
        <v>307.60000000000002</v>
      </c>
      <c r="I137" s="203"/>
      <c r="J137" s="204">
        <f>ROUND(I137*H137,2)</f>
        <v>0</v>
      </c>
      <c r="K137" s="200" t="s">
        <v>19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2.0000000000000002E-05</v>
      </c>
      <c r="R137" s="207">
        <f>Q137*H137</f>
        <v>0.0061520000000000012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152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152</v>
      </c>
      <c r="BM137" s="209" t="s">
        <v>442</v>
      </c>
    </row>
    <row r="138" s="13" customFormat="1">
      <c r="A138" s="13"/>
      <c r="B138" s="238"/>
      <c r="C138" s="239"/>
      <c r="D138" s="240" t="s">
        <v>191</v>
      </c>
      <c r="E138" s="241" t="s">
        <v>19</v>
      </c>
      <c r="F138" s="242" t="s">
        <v>443</v>
      </c>
      <c r="G138" s="239"/>
      <c r="H138" s="243">
        <v>307.60000000000002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191</v>
      </c>
      <c r="AU138" s="249" t="s">
        <v>84</v>
      </c>
      <c r="AV138" s="13" t="s">
        <v>84</v>
      </c>
      <c r="AW138" s="13" t="s">
        <v>35</v>
      </c>
      <c r="AX138" s="13" t="s">
        <v>82</v>
      </c>
      <c r="AY138" s="249" t="s">
        <v>120</v>
      </c>
    </row>
    <row r="139" s="2" customFormat="1" ht="16.5" customHeight="1">
      <c r="A139" s="40"/>
      <c r="B139" s="41"/>
      <c r="C139" s="198" t="s">
        <v>232</v>
      </c>
      <c r="D139" s="198" t="s">
        <v>121</v>
      </c>
      <c r="E139" s="199" t="s">
        <v>444</v>
      </c>
      <c r="F139" s="200" t="s">
        <v>445</v>
      </c>
      <c r="G139" s="201" t="s">
        <v>363</v>
      </c>
      <c r="H139" s="202">
        <v>693.12</v>
      </c>
      <c r="I139" s="203"/>
      <c r="J139" s="204">
        <f>ROUND(I139*H139,2)</f>
        <v>0</v>
      </c>
      <c r="K139" s="200" t="s">
        <v>125</v>
      </c>
      <c r="L139" s="46"/>
      <c r="M139" s="205" t="s">
        <v>19</v>
      </c>
      <c r="N139" s="206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152</v>
      </c>
      <c r="AT139" s="209" t="s">
        <v>121</v>
      </c>
      <c r="AU139" s="209" t="s">
        <v>84</v>
      </c>
      <c r="AY139" s="19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152</v>
      </c>
      <c r="BM139" s="209" t="s">
        <v>446</v>
      </c>
    </row>
    <row r="140" s="2" customFormat="1">
      <c r="A140" s="40"/>
      <c r="B140" s="41"/>
      <c r="C140" s="42"/>
      <c r="D140" s="211" t="s">
        <v>128</v>
      </c>
      <c r="E140" s="42"/>
      <c r="F140" s="212" t="s">
        <v>447</v>
      </c>
      <c r="G140" s="42"/>
      <c r="H140" s="42"/>
      <c r="I140" s="213"/>
      <c r="J140" s="42"/>
      <c r="K140" s="42"/>
      <c r="L140" s="46"/>
      <c r="M140" s="214"/>
      <c r="N140" s="21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128</v>
      </c>
      <c r="AU140" s="19" t="s">
        <v>84</v>
      </c>
    </row>
    <row r="141" s="2" customFormat="1" ht="16.5" customHeight="1">
      <c r="A141" s="40"/>
      <c r="B141" s="41"/>
      <c r="C141" s="198" t="s">
        <v>236</v>
      </c>
      <c r="D141" s="198" t="s">
        <v>121</v>
      </c>
      <c r="E141" s="199" t="s">
        <v>448</v>
      </c>
      <c r="F141" s="200" t="s">
        <v>449</v>
      </c>
      <c r="G141" s="201" t="s">
        <v>363</v>
      </c>
      <c r="H141" s="202">
        <v>693.12</v>
      </c>
      <c r="I141" s="203"/>
      <c r="J141" s="204">
        <f>ROUND(I141*H141,2)</f>
        <v>0</v>
      </c>
      <c r="K141" s="200" t="s">
        <v>125</v>
      </c>
      <c r="L141" s="46"/>
      <c r="M141" s="205" t="s">
        <v>19</v>
      </c>
      <c r="N141" s="206" t="s">
        <v>45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152</v>
      </c>
      <c r="AT141" s="209" t="s">
        <v>121</v>
      </c>
      <c r="AU141" s="209" t="s">
        <v>84</v>
      </c>
      <c r="AY141" s="19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82</v>
      </c>
      <c r="BK141" s="210">
        <f>ROUND(I141*H141,2)</f>
        <v>0</v>
      </c>
      <c r="BL141" s="19" t="s">
        <v>152</v>
      </c>
      <c r="BM141" s="209" t="s">
        <v>450</v>
      </c>
    </row>
    <row r="142" s="2" customFormat="1">
      <c r="A142" s="40"/>
      <c r="B142" s="41"/>
      <c r="C142" s="42"/>
      <c r="D142" s="211" t="s">
        <v>128</v>
      </c>
      <c r="E142" s="42"/>
      <c r="F142" s="212" t="s">
        <v>451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84</v>
      </c>
    </row>
    <row r="143" s="2" customFormat="1" ht="16.5" customHeight="1">
      <c r="A143" s="40"/>
      <c r="B143" s="41"/>
      <c r="C143" s="198" t="s">
        <v>7</v>
      </c>
      <c r="D143" s="198" t="s">
        <v>121</v>
      </c>
      <c r="E143" s="199" t="s">
        <v>452</v>
      </c>
      <c r="F143" s="200" t="s">
        <v>453</v>
      </c>
      <c r="G143" s="201" t="s">
        <v>363</v>
      </c>
      <c r="H143" s="202">
        <v>2772.48</v>
      </c>
      <c r="I143" s="203"/>
      <c r="J143" s="204">
        <f>ROUND(I143*H143,2)</f>
        <v>0</v>
      </c>
      <c r="K143" s="200" t="s">
        <v>125</v>
      </c>
      <c r="L143" s="46"/>
      <c r="M143" s="205" t="s">
        <v>19</v>
      </c>
      <c r="N143" s="206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152</v>
      </c>
      <c r="AT143" s="209" t="s">
        <v>121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152</v>
      </c>
      <c r="BM143" s="209" t="s">
        <v>454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13" customFormat="1">
      <c r="A145" s="13"/>
      <c r="B145" s="238"/>
      <c r="C145" s="239"/>
      <c r="D145" s="240" t="s">
        <v>191</v>
      </c>
      <c r="E145" s="239"/>
      <c r="F145" s="242" t="s">
        <v>456</v>
      </c>
      <c r="G145" s="239"/>
      <c r="H145" s="243">
        <v>2772.48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191</v>
      </c>
      <c r="AU145" s="249" t="s">
        <v>84</v>
      </c>
      <c r="AV145" s="13" t="s">
        <v>84</v>
      </c>
      <c r="AW145" s="13" t="s">
        <v>4</v>
      </c>
      <c r="AX145" s="13" t="s">
        <v>82</v>
      </c>
      <c r="AY145" s="249" t="s">
        <v>120</v>
      </c>
    </row>
    <row r="146" s="11" customFormat="1" ht="22.8" customHeight="1">
      <c r="A146" s="11"/>
      <c r="B146" s="184"/>
      <c r="C146" s="185"/>
      <c r="D146" s="186" t="s">
        <v>73</v>
      </c>
      <c r="E146" s="226" t="s">
        <v>384</v>
      </c>
      <c r="F146" s="226" t="s">
        <v>385</v>
      </c>
      <c r="G146" s="185"/>
      <c r="H146" s="185"/>
      <c r="I146" s="188"/>
      <c r="J146" s="227">
        <f>BK146</f>
        <v>0</v>
      </c>
      <c r="K146" s="185"/>
      <c r="L146" s="190"/>
      <c r="M146" s="191"/>
      <c r="N146" s="192"/>
      <c r="O146" s="192"/>
      <c r="P146" s="193">
        <f>SUM(P147:P148)</f>
        <v>0</v>
      </c>
      <c r="Q146" s="192"/>
      <c r="R146" s="193">
        <f>SUM(R147:R148)</f>
        <v>0</v>
      </c>
      <c r="S146" s="192"/>
      <c r="T146" s="194">
        <f>SUM(T147:T148)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95" t="s">
        <v>82</v>
      </c>
      <c r="AT146" s="196" t="s">
        <v>73</v>
      </c>
      <c r="AU146" s="196" t="s">
        <v>82</v>
      </c>
      <c r="AY146" s="195" t="s">
        <v>120</v>
      </c>
      <c r="BK146" s="197">
        <f>SUM(BK147:BK148)</f>
        <v>0</v>
      </c>
    </row>
    <row r="147" s="2" customFormat="1" ht="16.5" customHeight="1">
      <c r="A147" s="40"/>
      <c r="B147" s="41"/>
      <c r="C147" s="198" t="s">
        <v>243</v>
      </c>
      <c r="D147" s="198" t="s">
        <v>121</v>
      </c>
      <c r="E147" s="199" t="s">
        <v>387</v>
      </c>
      <c r="F147" s="200" t="s">
        <v>388</v>
      </c>
      <c r="G147" s="201" t="s">
        <v>345</v>
      </c>
      <c r="H147" s="202">
        <v>0.085999999999999993</v>
      </c>
      <c r="I147" s="203"/>
      <c r="J147" s="204">
        <f>ROUND(I147*H147,2)</f>
        <v>0</v>
      </c>
      <c r="K147" s="200" t="s">
        <v>125</v>
      </c>
      <c r="L147" s="46"/>
      <c r="M147" s="205" t="s">
        <v>19</v>
      </c>
      <c r="N147" s="206" t="s">
        <v>45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152</v>
      </c>
      <c r="AT147" s="209" t="s">
        <v>121</v>
      </c>
      <c r="AU147" s="209" t="s">
        <v>84</v>
      </c>
      <c r="AY147" s="19" t="s">
        <v>120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82</v>
      </c>
      <c r="BK147" s="210">
        <f>ROUND(I147*H147,2)</f>
        <v>0</v>
      </c>
      <c r="BL147" s="19" t="s">
        <v>152</v>
      </c>
      <c r="BM147" s="209" t="s">
        <v>457</v>
      </c>
    </row>
    <row r="148" s="2" customFormat="1">
      <c r="A148" s="40"/>
      <c r="B148" s="41"/>
      <c r="C148" s="42"/>
      <c r="D148" s="211" t="s">
        <v>128</v>
      </c>
      <c r="E148" s="42"/>
      <c r="F148" s="212" t="s">
        <v>390</v>
      </c>
      <c r="G148" s="42"/>
      <c r="H148" s="42"/>
      <c r="I148" s="213"/>
      <c r="J148" s="42"/>
      <c r="K148" s="42"/>
      <c r="L148" s="46"/>
      <c r="M148" s="216"/>
      <c r="N148" s="217"/>
      <c r="O148" s="218"/>
      <c r="P148" s="218"/>
      <c r="Q148" s="218"/>
      <c r="R148" s="218"/>
      <c r="S148" s="218"/>
      <c r="T148" s="219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128</v>
      </c>
      <c r="AU148" s="19" t="s">
        <v>84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5brBj7Aya7vScrxbAlcLruSrQ5sf8XuDZGfEfgShK44dUurOsDLZh1kCBJs63RZoW2PWdBFpYkmI0OTP/lHVCQ==" hashValue="YWiX8lJ/nxA6N81J3oJpwXqZ80gpelJet5bwGfyOFaXVG6yLoFAu40T3iZI5HaFtbHpsb8kus7ZLZhmzigyshA==" algorithmName="SHA-512" password="88A1"/>
  <autoFilter ref="C81:K14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51331.1"/>
    <hyperlink ref="F89" r:id="rId2" display="https://podminky.urs.cz/item/CS_URS_2023_01/183101113"/>
    <hyperlink ref="F92" r:id="rId3" display="https://podminky.urs.cz/item/CS_URS_2023_01/183101114"/>
    <hyperlink ref="F95" r:id="rId4" display="https://podminky.urs.cz/item/CS_URS_2023_01/183101115"/>
    <hyperlink ref="F98" r:id="rId5" display="https://podminky.urs.cz/item/CS_URS_2023_01/183101115"/>
    <hyperlink ref="F101" r:id="rId6" display="https://podminky.urs.cz/item/CS_URS_2023_01/184102113"/>
    <hyperlink ref="F105" r:id="rId7" display="https://podminky.urs.cz/item/CS_URS_2023_01/184102116"/>
    <hyperlink ref="F109" r:id="rId8" display="https://podminky.urs.cz/item/CS_URS_2023_01/184102211"/>
    <hyperlink ref="F113" r:id="rId9" display="https://podminky.urs.cz/item/CS_URS_2023_01/184201111"/>
    <hyperlink ref="F117" r:id="rId10" display="https://podminky.urs.cz/item/CS_URS_2023_01/184813111"/>
    <hyperlink ref="F122" r:id="rId11" display="https://podminky.urs.cz/item/CS_URS_2023_01/184813134"/>
    <hyperlink ref="F132" r:id="rId12" display="https://podminky.urs.cz/item/CS_URS_2023_01/184911111"/>
    <hyperlink ref="F140" r:id="rId13" display="https://podminky.urs.cz/item/CS_URS_2023_01/185804311"/>
    <hyperlink ref="F142" r:id="rId14" display="https://podminky.urs.cz/item/CS_URS_2023_01/185851121"/>
    <hyperlink ref="F144" r:id="rId15" display="https://podminky.urs.cz/item/CS_URS_2023_01/185851129"/>
    <hyperlink ref="F148" r:id="rId16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458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ROUND((SUM(BE82:BE148)),  2)</f>
        <v>0</v>
      </c>
      <c r="G33" s="40"/>
      <c r="H33" s="40"/>
      <c r="I33" s="150">
        <v>0.20999999999999999</v>
      </c>
      <c r="J33" s="149">
        <f>ROUND(((SUM(BE82:BE148))*I33),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ROUND((SUM(BF82:BF148)),  2)</f>
        <v>0</v>
      </c>
      <c r="G34" s="40"/>
      <c r="H34" s="40"/>
      <c r="I34" s="150">
        <v>0.14999999999999999</v>
      </c>
      <c r="J34" s="149">
        <f>ROUND(((SUM(BF82:BF148))*I34),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ROUND((SUM(BH82:BH148)),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02.2 - Povýsadbová péče 2.rok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145</v>
      </c>
      <c r="E62" s="223"/>
      <c r="F62" s="223"/>
      <c r="G62" s="223"/>
      <c r="H62" s="223"/>
      <c r="I62" s="223"/>
      <c r="J62" s="224">
        <f>J146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LBC Blatnice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02.2 - Povýsadbová péče 2.rok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0.085992800000000008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146</v>
      </c>
      <c r="F83" s="187" t="s">
        <v>147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P84+P146</f>
        <v>0</v>
      </c>
      <c r="Q83" s="192"/>
      <c r="R83" s="193">
        <f>R84+R146</f>
        <v>0.085992800000000008</v>
      </c>
      <c r="S83" s="192"/>
      <c r="T83" s="194">
        <f>T84+T146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BK84+BK146</f>
        <v>0</v>
      </c>
    </row>
    <row r="84" s="11" customFormat="1" ht="22.8" customHeight="1">
      <c r="A84" s="11"/>
      <c r="B84" s="184"/>
      <c r="C84" s="185"/>
      <c r="D84" s="186" t="s">
        <v>73</v>
      </c>
      <c r="E84" s="226" t="s">
        <v>82</v>
      </c>
      <c r="F84" s="226" t="s">
        <v>148</v>
      </c>
      <c r="G84" s="185"/>
      <c r="H84" s="185"/>
      <c r="I84" s="188"/>
      <c r="J84" s="227">
        <f>BK84</f>
        <v>0</v>
      </c>
      <c r="K84" s="185"/>
      <c r="L84" s="190"/>
      <c r="M84" s="191"/>
      <c r="N84" s="192"/>
      <c r="O84" s="192"/>
      <c r="P84" s="193">
        <f>SUM(P85:P145)</f>
        <v>0</v>
      </c>
      <c r="Q84" s="192"/>
      <c r="R84" s="193">
        <f>SUM(R85:R145)</f>
        <v>0.085992800000000008</v>
      </c>
      <c r="S84" s="192"/>
      <c r="T84" s="194">
        <f>SUM(T85:T145)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SUM(BK85:BK145)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392</v>
      </c>
      <c r="F85" s="200" t="s">
        <v>393</v>
      </c>
      <c r="G85" s="201" t="s">
        <v>151</v>
      </c>
      <c r="H85" s="202">
        <v>92451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152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152</v>
      </c>
      <c r="BM85" s="209" t="s">
        <v>459</v>
      </c>
    </row>
    <row r="86" s="2" customFormat="1">
      <c r="A86" s="40"/>
      <c r="B86" s="41"/>
      <c r="C86" s="42"/>
      <c r="D86" s="211" t="s">
        <v>128</v>
      </c>
      <c r="E86" s="42"/>
      <c r="F86" s="212" t="s">
        <v>395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38"/>
      <c r="C87" s="239"/>
      <c r="D87" s="240" t="s">
        <v>191</v>
      </c>
      <c r="E87" s="241" t="s">
        <v>19</v>
      </c>
      <c r="F87" s="242" t="s">
        <v>396</v>
      </c>
      <c r="G87" s="239"/>
      <c r="H87" s="243">
        <v>92451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191</v>
      </c>
      <c r="AU87" s="249" t="s">
        <v>84</v>
      </c>
      <c r="AV87" s="13" t="s">
        <v>84</v>
      </c>
      <c r="AW87" s="13" t="s">
        <v>35</v>
      </c>
      <c r="AX87" s="13" t="s">
        <v>82</v>
      </c>
      <c r="AY87" s="249" t="s">
        <v>120</v>
      </c>
    </row>
    <row r="88" s="2" customFormat="1" ht="24.15" customHeight="1">
      <c r="A88" s="40"/>
      <c r="B88" s="41"/>
      <c r="C88" s="198" t="s">
        <v>84</v>
      </c>
      <c r="D88" s="198" t="s">
        <v>121</v>
      </c>
      <c r="E88" s="199" t="s">
        <v>187</v>
      </c>
      <c r="F88" s="200" t="s">
        <v>188</v>
      </c>
      <c r="G88" s="201" t="s">
        <v>138</v>
      </c>
      <c r="H88" s="202">
        <v>85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152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460</v>
      </c>
    </row>
    <row r="89" s="2" customFormat="1">
      <c r="A89" s="40"/>
      <c r="B89" s="41"/>
      <c r="C89" s="42"/>
      <c r="D89" s="211" t="s">
        <v>128</v>
      </c>
      <c r="E89" s="42"/>
      <c r="F89" s="212" t="s">
        <v>190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13" customFormat="1">
      <c r="A90" s="13"/>
      <c r="B90" s="238"/>
      <c r="C90" s="239"/>
      <c r="D90" s="240" t="s">
        <v>191</v>
      </c>
      <c r="E90" s="241" t="s">
        <v>19</v>
      </c>
      <c r="F90" s="242" t="s">
        <v>461</v>
      </c>
      <c r="G90" s="239"/>
      <c r="H90" s="243">
        <v>85</v>
      </c>
      <c r="I90" s="244"/>
      <c r="J90" s="239"/>
      <c r="K90" s="239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191</v>
      </c>
      <c r="AU90" s="249" t="s">
        <v>84</v>
      </c>
      <c r="AV90" s="13" t="s">
        <v>84</v>
      </c>
      <c r="AW90" s="13" t="s">
        <v>35</v>
      </c>
      <c r="AX90" s="13" t="s">
        <v>82</v>
      </c>
      <c r="AY90" s="249" t="s">
        <v>120</v>
      </c>
    </row>
    <row r="91" s="2" customFormat="1" ht="24.15" customHeight="1">
      <c r="A91" s="40"/>
      <c r="B91" s="41"/>
      <c r="C91" s="198" t="s">
        <v>135</v>
      </c>
      <c r="D91" s="198" t="s">
        <v>121</v>
      </c>
      <c r="E91" s="199" t="s">
        <v>194</v>
      </c>
      <c r="F91" s="200" t="s">
        <v>195</v>
      </c>
      <c r="G91" s="201" t="s">
        <v>138</v>
      </c>
      <c r="H91" s="202">
        <v>128</v>
      </c>
      <c r="I91" s="203"/>
      <c r="J91" s="204">
        <f>ROUND(I91*H91,2)</f>
        <v>0</v>
      </c>
      <c r="K91" s="200" t="s">
        <v>125</v>
      </c>
      <c r="L91" s="46"/>
      <c r="M91" s="205" t="s">
        <v>19</v>
      </c>
      <c r="N91" s="206" t="s">
        <v>45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152</v>
      </c>
      <c r="AT91" s="209" t="s">
        <v>121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152</v>
      </c>
      <c r="BM91" s="209" t="s">
        <v>462</v>
      </c>
    </row>
    <row r="92" s="2" customFormat="1">
      <c r="A92" s="40"/>
      <c r="B92" s="41"/>
      <c r="C92" s="42"/>
      <c r="D92" s="211" t="s">
        <v>128</v>
      </c>
      <c r="E92" s="42"/>
      <c r="F92" s="212" t="s">
        <v>197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13" customFormat="1">
      <c r="A93" s="13"/>
      <c r="B93" s="238"/>
      <c r="C93" s="239"/>
      <c r="D93" s="240" t="s">
        <v>191</v>
      </c>
      <c r="E93" s="241" t="s">
        <v>19</v>
      </c>
      <c r="F93" s="242" t="s">
        <v>463</v>
      </c>
      <c r="G93" s="239"/>
      <c r="H93" s="243">
        <v>128</v>
      </c>
      <c r="I93" s="244"/>
      <c r="J93" s="239"/>
      <c r="K93" s="239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191</v>
      </c>
      <c r="AU93" s="249" t="s">
        <v>84</v>
      </c>
      <c r="AV93" s="13" t="s">
        <v>84</v>
      </c>
      <c r="AW93" s="13" t="s">
        <v>35</v>
      </c>
      <c r="AX93" s="13" t="s">
        <v>82</v>
      </c>
      <c r="AY93" s="249" t="s">
        <v>120</v>
      </c>
    </row>
    <row r="94" s="2" customFormat="1" ht="24.15" customHeight="1">
      <c r="A94" s="40"/>
      <c r="B94" s="41"/>
      <c r="C94" s="198" t="s">
        <v>152</v>
      </c>
      <c r="D94" s="198" t="s">
        <v>121</v>
      </c>
      <c r="E94" s="199" t="s">
        <v>200</v>
      </c>
      <c r="F94" s="200" t="s">
        <v>201</v>
      </c>
      <c r="G94" s="201" t="s">
        <v>138</v>
      </c>
      <c r="H94" s="202">
        <v>1</v>
      </c>
      <c r="I94" s="203"/>
      <c r="J94" s="204">
        <f>ROUND(I94*H94,2)</f>
        <v>0</v>
      </c>
      <c r="K94" s="200" t="s">
        <v>125</v>
      </c>
      <c r="L94" s="46"/>
      <c r="M94" s="205" t="s">
        <v>19</v>
      </c>
      <c r="N94" s="206" t="s">
        <v>45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152</v>
      </c>
      <c r="AT94" s="209" t="s">
        <v>121</v>
      </c>
      <c r="AU94" s="209" t="s">
        <v>84</v>
      </c>
      <c r="AY94" s="19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82</v>
      </c>
      <c r="BK94" s="210">
        <f>ROUND(I94*H94,2)</f>
        <v>0</v>
      </c>
      <c r="BL94" s="19" t="s">
        <v>152</v>
      </c>
      <c r="BM94" s="209" t="s">
        <v>464</v>
      </c>
    </row>
    <row r="95" s="2" customFormat="1">
      <c r="A95" s="40"/>
      <c r="B95" s="41"/>
      <c r="C95" s="42"/>
      <c r="D95" s="211" t="s">
        <v>128</v>
      </c>
      <c r="E95" s="42"/>
      <c r="F95" s="212" t="s">
        <v>203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84</v>
      </c>
    </row>
    <row r="96" s="13" customFormat="1">
      <c r="A96" s="13"/>
      <c r="B96" s="238"/>
      <c r="C96" s="239"/>
      <c r="D96" s="240" t="s">
        <v>191</v>
      </c>
      <c r="E96" s="241" t="s">
        <v>19</v>
      </c>
      <c r="F96" s="242" t="s">
        <v>402</v>
      </c>
      <c r="G96" s="239"/>
      <c r="H96" s="243">
        <v>1</v>
      </c>
      <c r="I96" s="244"/>
      <c r="J96" s="239"/>
      <c r="K96" s="239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191</v>
      </c>
      <c r="AU96" s="249" t="s">
        <v>84</v>
      </c>
      <c r="AV96" s="13" t="s">
        <v>84</v>
      </c>
      <c r="AW96" s="13" t="s">
        <v>35</v>
      </c>
      <c r="AX96" s="13" t="s">
        <v>82</v>
      </c>
      <c r="AY96" s="249" t="s">
        <v>120</v>
      </c>
    </row>
    <row r="97" s="2" customFormat="1" ht="24.15" customHeight="1">
      <c r="A97" s="40"/>
      <c r="B97" s="41"/>
      <c r="C97" s="198" t="s">
        <v>119</v>
      </c>
      <c r="D97" s="198" t="s">
        <v>121</v>
      </c>
      <c r="E97" s="199" t="s">
        <v>200</v>
      </c>
      <c r="F97" s="200" t="s">
        <v>201</v>
      </c>
      <c r="G97" s="201" t="s">
        <v>138</v>
      </c>
      <c r="H97" s="202">
        <v>1</v>
      </c>
      <c r="I97" s="203"/>
      <c r="J97" s="204">
        <f>ROUND(I97*H97,2)</f>
        <v>0</v>
      </c>
      <c r="K97" s="200" t="s">
        <v>125</v>
      </c>
      <c r="L97" s="46"/>
      <c r="M97" s="205" t="s">
        <v>19</v>
      </c>
      <c r="N97" s="206" t="s">
        <v>45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152</v>
      </c>
      <c r="AT97" s="209" t="s">
        <v>121</v>
      </c>
      <c r="AU97" s="209" t="s">
        <v>84</v>
      </c>
      <c r="AY97" s="19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82</v>
      </c>
      <c r="BK97" s="210">
        <f>ROUND(I97*H97,2)</f>
        <v>0</v>
      </c>
      <c r="BL97" s="19" t="s">
        <v>152</v>
      </c>
      <c r="BM97" s="209" t="s">
        <v>465</v>
      </c>
    </row>
    <row r="98" s="2" customFormat="1">
      <c r="A98" s="40"/>
      <c r="B98" s="41"/>
      <c r="C98" s="42"/>
      <c r="D98" s="211" t="s">
        <v>128</v>
      </c>
      <c r="E98" s="42"/>
      <c r="F98" s="212" t="s">
        <v>203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84</v>
      </c>
    </row>
    <row r="99" s="13" customFormat="1">
      <c r="A99" s="13"/>
      <c r="B99" s="238"/>
      <c r="C99" s="239"/>
      <c r="D99" s="240" t="s">
        <v>191</v>
      </c>
      <c r="E99" s="241" t="s">
        <v>19</v>
      </c>
      <c r="F99" s="242" t="s">
        <v>404</v>
      </c>
      <c r="G99" s="239"/>
      <c r="H99" s="243">
        <v>1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191</v>
      </c>
      <c r="AU99" s="249" t="s">
        <v>84</v>
      </c>
      <c r="AV99" s="13" t="s">
        <v>84</v>
      </c>
      <c r="AW99" s="13" t="s">
        <v>35</v>
      </c>
      <c r="AX99" s="13" t="s">
        <v>82</v>
      </c>
      <c r="AY99" s="249" t="s">
        <v>120</v>
      </c>
    </row>
    <row r="100" s="2" customFormat="1" ht="24.15" customHeight="1">
      <c r="A100" s="40"/>
      <c r="B100" s="41"/>
      <c r="C100" s="198" t="s">
        <v>171</v>
      </c>
      <c r="D100" s="198" t="s">
        <v>121</v>
      </c>
      <c r="E100" s="199" t="s">
        <v>405</v>
      </c>
      <c r="F100" s="200" t="s">
        <v>406</v>
      </c>
      <c r="G100" s="201" t="s">
        <v>138</v>
      </c>
      <c r="H100" s="202">
        <v>1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152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152</v>
      </c>
      <c r="BM100" s="209" t="s">
        <v>466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408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13" customFormat="1">
      <c r="A102" s="13"/>
      <c r="B102" s="238"/>
      <c r="C102" s="239"/>
      <c r="D102" s="240" t="s">
        <v>191</v>
      </c>
      <c r="E102" s="241" t="s">
        <v>19</v>
      </c>
      <c r="F102" s="242" t="s">
        <v>404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191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16.5" customHeight="1">
      <c r="A103" s="40"/>
      <c r="B103" s="41"/>
      <c r="C103" s="228" t="s">
        <v>176</v>
      </c>
      <c r="D103" s="228" t="s">
        <v>155</v>
      </c>
      <c r="E103" s="229" t="s">
        <v>303</v>
      </c>
      <c r="F103" s="230" t="s">
        <v>409</v>
      </c>
      <c r="G103" s="231" t="s">
        <v>138</v>
      </c>
      <c r="H103" s="232">
        <v>1</v>
      </c>
      <c r="I103" s="233"/>
      <c r="J103" s="234">
        <f>ROUND(I103*H103,2)</f>
        <v>0</v>
      </c>
      <c r="K103" s="230" t="s">
        <v>19</v>
      </c>
      <c r="L103" s="235"/>
      <c r="M103" s="236" t="s">
        <v>19</v>
      </c>
      <c r="N103" s="237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159</v>
      </c>
      <c r="AT103" s="209" t="s">
        <v>155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467</v>
      </c>
    </row>
    <row r="104" s="2" customFormat="1" ht="24.15" customHeight="1">
      <c r="A104" s="40"/>
      <c r="B104" s="41"/>
      <c r="C104" s="198" t="s">
        <v>159</v>
      </c>
      <c r="D104" s="198" t="s">
        <v>121</v>
      </c>
      <c r="E104" s="199" t="s">
        <v>277</v>
      </c>
      <c r="F104" s="200" t="s">
        <v>278</v>
      </c>
      <c r="G104" s="201" t="s">
        <v>138</v>
      </c>
      <c r="H104" s="202">
        <v>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152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152</v>
      </c>
      <c r="BM104" s="209" t="s">
        <v>468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280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13" customFormat="1">
      <c r="A106" s="13"/>
      <c r="B106" s="238"/>
      <c r="C106" s="239"/>
      <c r="D106" s="240" t="s">
        <v>191</v>
      </c>
      <c r="E106" s="241" t="s">
        <v>19</v>
      </c>
      <c r="F106" s="242" t="s">
        <v>402</v>
      </c>
      <c r="G106" s="239"/>
      <c r="H106" s="243">
        <v>1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191</v>
      </c>
      <c r="AU106" s="249" t="s">
        <v>84</v>
      </c>
      <c r="AV106" s="13" t="s">
        <v>84</v>
      </c>
      <c r="AW106" s="13" t="s">
        <v>35</v>
      </c>
      <c r="AX106" s="13" t="s">
        <v>82</v>
      </c>
      <c r="AY106" s="249" t="s">
        <v>120</v>
      </c>
    </row>
    <row r="107" s="2" customFormat="1" ht="16.5" customHeight="1">
      <c r="A107" s="40"/>
      <c r="B107" s="41"/>
      <c r="C107" s="228" t="s">
        <v>186</v>
      </c>
      <c r="D107" s="228" t="s">
        <v>155</v>
      </c>
      <c r="E107" s="229" t="s">
        <v>412</v>
      </c>
      <c r="F107" s="230" t="s">
        <v>413</v>
      </c>
      <c r="G107" s="231" t="s">
        <v>138</v>
      </c>
      <c r="H107" s="232">
        <v>1</v>
      </c>
      <c r="I107" s="233"/>
      <c r="J107" s="234">
        <f>ROUND(I107*H107,2)</f>
        <v>0</v>
      </c>
      <c r="K107" s="230" t="s">
        <v>19</v>
      </c>
      <c r="L107" s="235"/>
      <c r="M107" s="236" t="s">
        <v>19</v>
      </c>
      <c r="N107" s="237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159</v>
      </c>
      <c r="AT107" s="209" t="s">
        <v>155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152</v>
      </c>
      <c r="BM107" s="209" t="s">
        <v>469</v>
      </c>
    </row>
    <row r="108" s="2" customFormat="1" ht="24.15" customHeight="1">
      <c r="A108" s="40"/>
      <c r="B108" s="41"/>
      <c r="C108" s="198" t="s">
        <v>193</v>
      </c>
      <c r="D108" s="198" t="s">
        <v>121</v>
      </c>
      <c r="E108" s="199" t="s">
        <v>209</v>
      </c>
      <c r="F108" s="200" t="s">
        <v>210</v>
      </c>
      <c r="G108" s="201" t="s">
        <v>138</v>
      </c>
      <c r="H108" s="202">
        <v>85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470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212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191</v>
      </c>
      <c r="E110" s="241" t="s">
        <v>19</v>
      </c>
      <c r="F110" s="242" t="s">
        <v>461</v>
      </c>
      <c r="G110" s="239"/>
      <c r="H110" s="243">
        <v>85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191</v>
      </c>
      <c r="AU110" s="249" t="s">
        <v>84</v>
      </c>
      <c r="AV110" s="13" t="s">
        <v>84</v>
      </c>
      <c r="AW110" s="13" t="s">
        <v>35</v>
      </c>
      <c r="AX110" s="13" t="s">
        <v>82</v>
      </c>
      <c r="AY110" s="249" t="s">
        <v>120</v>
      </c>
    </row>
    <row r="111" s="2" customFormat="1" ht="16.5" customHeight="1">
      <c r="A111" s="40"/>
      <c r="B111" s="41"/>
      <c r="C111" s="228" t="s">
        <v>199</v>
      </c>
      <c r="D111" s="228" t="s">
        <v>155</v>
      </c>
      <c r="E111" s="229" t="s">
        <v>416</v>
      </c>
      <c r="F111" s="230" t="s">
        <v>417</v>
      </c>
      <c r="G111" s="231" t="s">
        <v>138</v>
      </c>
      <c r="H111" s="232">
        <v>85</v>
      </c>
      <c r="I111" s="233"/>
      <c r="J111" s="234">
        <f>ROUND(I111*H111,2)</f>
        <v>0</v>
      </c>
      <c r="K111" s="230" t="s">
        <v>19</v>
      </c>
      <c r="L111" s="235"/>
      <c r="M111" s="236" t="s">
        <v>19</v>
      </c>
      <c r="N111" s="237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159</v>
      </c>
      <c r="AT111" s="209" t="s">
        <v>155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152</v>
      </c>
      <c r="BM111" s="209" t="s">
        <v>471</v>
      </c>
    </row>
    <row r="112" s="2" customFormat="1" ht="24.15" customHeight="1">
      <c r="A112" s="40"/>
      <c r="B112" s="41"/>
      <c r="C112" s="198" t="s">
        <v>205</v>
      </c>
      <c r="D112" s="198" t="s">
        <v>121</v>
      </c>
      <c r="E112" s="199" t="s">
        <v>248</v>
      </c>
      <c r="F112" s="200" t="s">
        <v>249</v>
      </c>
      <c r="G112" s="201" t="s">
        <v>138</v>
      </c>
      <c r="H112" s="202">
        <v>128</v>
      </c>
      <c r="I112" s="203"/>
      <c r="J112" s="204">
        <f>ROUND(I112*H112,2)</f>
        <v>0</v>
      </c>
      <c r="K112" s="200" t="s">
        <v>125</v>
      </c>
      <c r="L112" s="46"/>
      <c r="M112" s="205" t="s">
        <v>19</v>
      </c>
      <c r="N112" s="206" t="s">
        <v>45</v>
      </c>
      <c r="O112" s="86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09" t="s">
        <v>152</v>
      </c>
      <c r="AT112" s="209" t="s">
        <v>121</v>
      </c>
      <c r="AU112" s="209" t="s">
        <v>84</v>
      </c>
      <c r="AY112" s="19" t="s">
        <v>120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82</v>
      </c>
      <c r="BK112" s="210">
        <f>ROUND(I112*H112,2)</f>
        <v>0</v>
      </c>
      <c r="BL112" s="19" t="s">
        <v>152</v>
      </c>
      <c r="BM112" s="209" t="s">
        <v>472</v>
      </c>
    </row>
    <row r="113" s="2" customFormat="1">
      <c r="A113" s="40"/>
      <c r="B113" s="41"/>
      <c r="C113" s="42"/>
      <c r="D113" s="211" t="s">
        <v>128</v>
      </c>
      <c r="E113" s="42"/>
      <c r="F113" s="212" t="s">
        <v>251</v>
      </c>
      <c r="G113" s="42"/>
      <c r="H113" s="42"/>
      <c r="I113" s="213"/>
      <c r="J113" s="42"/>
      <c r="K113" s="42"/>
      <c r="L113" s="46"/>
      <c r="M113" s="214"/>
      <c r="N113" s="21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128</v>
      </c>
      <c r="AU113" s="19" t="s">
        <v>84</v>
      </c>
    </row>
    <row r="114" s="13" customFormat="1">
      <c r="A114" s="13"/>
      <c r="B114" s="238"/>
      <c r="C114" s="239"/>
      <c r="D114" s="240" t="s">
        <v>191</v>
      </c>
      <c r="E114" s="241" t="s">
        <v>19</v>
      </c>
      <c r="F114" s="242" t="s">
        <v>463</v>
      </c>
      <c r="G114" s="239"/>
      <c r="H114" s="243">
        <v>128</v>
      </c>
      <c r="I114" s="244"/>
      <c r="J114" s="239"/>
      <c r="K114" s="239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191</v>
      </c>
      <c r="AU114" s="249" t="s">
        <v>84</v>
      </c>
      <c r="AV114" s="13" t="s">
        <v>84</v>
      </c>
      <c r="AW114" s="13" t="s">
        <v>35</v>
      </c>
      <c r="AX114" s="13" t="s">
        <v>82</v>
      </c>
      <c r="AY114" s="249" t="s">
        <v>120</v>
      </c>
    </row>
    <row r="115" s="2" customFormat="1" ht="16.5" customHeight="1">
      <c r="A115" s="40"/>
      <c r="B115" s="41"/>
      <c r="C115" s="228" t="s">
        <v>208</v>
      </c>
      <c r="D115" s="228" t="s">
        <v>155</v>
      </c>
      <c r="E115" s="229" t="s">
        <v>420</v>
      </c>
      <c r="F115" s="230" t="s">
        <v>421</v>
      </c>
      <c r="G115" s="231" t="s">
        <v>138</v>
      </c>
      <c r="H115" s="232">
        <v>128</v>
      </c>
      <c r="I115" s="233"/>
      <c r="J115" s="234">
        <f>ROUND(I115*H115,2)</f>
        <v>0</v>
      </c>
      <c r="K115" s="230" t="s">
        <v>19</v>
      </c>
      <c r="L115" s="235"/>
      <c r="M115" s="236" t="s">
        <v>19</v>
      </c>
      <c r="N115" s="237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159</v>
      </c>
      <c r="AT115" s="209" t="s">
        <v>155</v>
      </c>
      <c r="AU115" s="209" t="s">
        <v>84</v>
      </c>
      <c r="AY115" s="19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152</v>
      </c>
      <c r="BM115" s="209" t="s">
        <v>473</v>
      </c>
    </row>
    <row r="116" s="2" customFormat="1" ht="16.5" customHeight="1">
      <c r="A116" s="40"/>
      <c r="B116" s="41"/>
      <c r="C116" s="198" t="s">
        <v>213</v>
      </c>
      <c r="D116" s="198" t="s">
        <v>121</v>
      </c>
      <c r="E116" s="199" t="s">
        <v>423</v>
      </c>
      <c r="F116" s="200" t="s">
        <v>424</v>
      </c>
      <c r="G116" s="201" t="s">
        <v>138</v>
      </c>
      <c r="H116" s="202">
        <v>4318</v>
      </c>
      <c r="I116" s="203"/>
      <c r="J116" s="204">
        <f>ROUND(I116*H116,2)</f>
        <v>0</v>
      </c>
      <c r="K116" s="200" t="s">
        <v>125</v>
      </c>
      <c r="L116" s="46"/>
      <c r="M116" s="205" t="s">
        <v>19</v>
      </c>
      <c r="N116" s="206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152</v>
      </c>
      <c r="AT116" s="209" t="s">
        <v>121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152</v>
      </c>
      <c r="BM116" s="209" t="s">
        <v>474</v>
      </c>
    </row>
    <row r="117" s="2" customFormat="1">
      <c r="A117" s="40"/>
      <c r="B117" s="41"/>
      <c r="C117" s="42"/>
      <c r="D117" s="211" t="s">
        <v>128</v>
      </c>
      <c r="E117" s="42"/>
      <c r="F117" s="212" t="s">
        <v>426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84</v>
      </c>
    </row>
    <row r="118" s="13" customFormat="1">
      <c r="A118" s="13"/>
      <c r="B118" s="238"/>
      <c r="C118" s="239"/>
      <c r="D118" s="240" t="s">
        <v>191</v>
      </c>
      <c r="E118" s="241" t="s">
        <v>19</v>
      </c>
      <c r="F118" s="242" t="s">
        <v>198</v>
      </c>
      <c r="G118" s="239"/>
      <c r="H118" s="243">
        <v>4282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191</v>
      </c>
      <c r="AU118" s="249" t="s">
        <v>84</v>
      </c>
      <c r="AV118" s="13" t="s">
        <v>84</v>
      </c>
      <c r="AW118" s="13" t="s">
        <v>35</v>
      </c>
      <c r="AX118" s="13" t="s">
        <v>74</v>
      </c>
      <c r="AY118" s="249" t="s">
        <v>120</v>
      </c>
    </row>
    <row r="119" s="13" customFormat="1">
      <c r="A119" s="13"/>
      <c r="B119" s="238"/>
      <c r="C119" s="239"/>
      <c r="D119" s="240" t="s">
        <v>191</v>
      </c>
      <c r="E119" s="241" t="s">
        <v>19</v>
      </c>
      <c r="F119" s="242" t="s">
        <v>427</v>
      </c>
      <c r="G119" s="239"/>
      <c r="H119" s="243">
        <v>36</v>
      </c>
      <c r="I119" s="244"/>
      <c r="J119" s="239"/>
      <c r="K119" s="239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191</v>
      </c>
      <c r="AU119" s="249" t="s">
        <v>84</v>
      </c>
      <c r="AV119" s="13" t="s">
        <v>84</v>
      </c>
      <c r="AW119" s="13" t="s">
        <v>35</v>
      </c>
      <c r="AX119" s="13" t="s">
        <v>74</v>
      </c>
      <c r="AY119" s="249" t="s">
        <v>120</v>
      </c>
    </row>
    <row r="120" s="16" customFormat="1">
      <c r="A120" s="16"/>
      <c r="B120" s="271"/>
      <c r="C120" s="272"/>
      <c r="D120" s="240" t="s">
        <v>191</v>
      </c>
      <c r="E120" s="273" t="s">
        <v>19</v>
      </c>
      <c r="F120" s="274" t="s">
        <v>428</v>
      </c>
      <c r="G120" s="272"/>
      <c r="H120" s="275">
        <v>4318</v>
      </c>
      <c r="I120" s="276"/>
      <c r="J120" s="272"/>
      <c r="K120" s="272"/>
      <c r="L120" s="277"/>
      <c r="M120" s="278"/>
      <c r="N120" s="279"/>
      <c r="O120" s="279"/>
      <c r="P120" s="279"/>
      <c r="Q120" s="279"/>
      <c r="R120" s="279"/>
      <c r="S120" s="279"/>
      <c r="T120" s="280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81" t="s">
        <v>191</v>
      </c>
      <c r="AU120" s="281" t="s">
        <v>84</v>
      </c>
      <c r="AV120" s="16" t="s">
        <v>152</v>
      </c>
      <c r="AW120" s="16" t="s">
        <v>35</v>
      </c>
      <c r="AX120" s="16" t="s">
        <v>82</v>
      </c>
      <c r="AY120" s="281" t="s">
        <v>120</v>
      </c>
    </row>
    <row r="121" s="2" customFormat="1" ht="24.15" customHeight="1">
      <c r="A121" s="40"/>
      <c r="B121" s="41"/>
      <c r="C121" s="198" t="s">
        <v>8</v>
      </c>
      <c r="D121" s="198" t="s">
        <v>121</v>
      </c>
      <c r="E121" s="199" t="s">
        <v>330</v>
      </c>
      <c r="F121" s="200" t="s">
        <v>331</v>
      </c>
      <c r="G121" s="201" t="s">
        <v>332</v>
      </c>
      <c r="H121" s="202">
        <v>71.439999999999998</v>
      </c>
      <c r="I121" s="203"/>
      <c r="J121" s="204">
        <f>ROUND(I121*H121,2)</f>
        <v>0</v>
      </c>
      <c r="K121" s="200" t="s">
        <v>125</v>
      </c>
      <c r="L121" s="46"/>
      <c r="M121" s="205" t="s">
        <v>19</v>
      </c>
      <c r="N121" s="206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152</v>
      </c>
      <c r="AT121" s="209" t="s">
        <v>121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152</v>
      </c>
      <c r="BM121" s="209" t="s">
        <v>475</v>
      </c>
    </row>
    <row r="122" s="2" customFormat="1">
      <c r="A122" s="40"/>
      <c r="B122" s="41"/>
      <c r="C122" s="42"/>
      <c r="D122" s="211" t="s">
        <v>128</v>
      </c>
      <c r="E122" s="42"/>
      <c r="F122" s="212" t="s">
        <v>334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84</v>
      </c>
    </row>
    <row r="123" s="13" customFormat="1">
      <c r="A123" s="13"/>
      <c r="B123" s="238"/>
      <c r="C123" s="239"/>
      <c r="D123" s="240" t="s">
        <v>191</v>
      </c>
      <c r="E123" s="241" t="s">
        <v>19</v>
      </c>
      <c r="F123" s="242" t="s">
        <v>192</v>
      </c>
      <c r="G123" s="239"/>
      <c r="H123" s="243">
        <v>2826</v>
      </c>
      <c r="I123" s="244"/>
      <c r="J123" s="239"/>
      <c r="K123" s="239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191</v>
      </c>
      <c r="AU123" s="249" t="s">
        <v>84</v>
      </c>
      <c r="AV123" s="13" t="s">
        <v>84</v>
      </c>
      <c r="AW123" s="13" t="s">
        <v>35</v>
      </c>
      <c r="AX123" s="13" t="s">
        <v>74</v>
      </c>
      <c r="AY123" s="249" t="s">
        <v>120</v>
      </c>
    </row>
    <row r="124" s="13" customFormat="1">
      <c r="A124" s="13"/>
      <c r="B124" s="238"/>
      <c r="C124" s="239"/>
      <c r="D124" s="240" t="s">
        <v>191</v>
      </c>
      <c r="E124" s="241" t="s">
        <v>19</v>
      </c>
      <c r="F124" s="242" t="s">
        <v>198</v>
      </c>
      <c r="G124" s="239"/>
      <c r="H124" s="243">
        <v>4282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191</v>
      </c>
      <c r="AU124" s="249" t="s">
        <v>84</v>
      </c>
      <c r="AV124" s="13" t="s">
        <v>84</v>
      </c>
      <c r="AW124" s="13" t="s">
        <v>35</v>
      </c>
      <c r="AX124" s="13" t="s">
        <v>74</v>
      </c>
      <c r="AY124" s="249" t="s">
        <v>120</v>
      </c>
    </row>
    <row r="125" s="13" customFormat="1">
      <c r="A125" s="13"/>
      <c r="B125" s="238"/>
      <c r="C125" s="239"/>
      <c r="D125" s="240" t="s">
        <v>191</v>
      </c>
      <c r="E125" s="241" t="s">
        <v>19</v>
      </c>
      <c r="F125" s="242" t="s">
        <v>204</v>
      </c>
      <c r="G125" s="239"/>
      <c r="H125" s="243">
        <v>17</v>
      </c>
      <c r="I125" s="244"/>
      <c r="J125" s="239"/>
      <c r="K125" s="239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191</v>
      </c>
      <c r="AU125" s="249" t="s">
        <v>84</v>
      </c>
      <c r="AV125" s="13" t="s">
        <v>84</v>
      </c>
      <c r="AW125" s="13" t="s">
        <v>35</v>
      </c>
      <c r="AX125" s="13" t="s">
        <v>74</v>
      </c>
      <c r="AY125" s="249" t="s">
        <v>120</v>
      </c>
    </row>
    <row r="126" s="13" customFormat="1">
      <c r="A126" s="13"/>
      <c r="B126" s="238"/>
      <c r="C126" s="239"/>
      <c r="D126" s="240" t="s">
        <v>191</v>
      </c>
      <c r="E126" s="241" t="s">
        <v>19</v>
      </c>
      <c r="F126" s="242" t="s">
        <v>207</v>
      </c>
      <c r="G126" s="239"/>
      <c r="H126" s="243">
        <v>19</v>
      </c>
      <c r="I126" s="244"/>
      <c r="J126" s="239"/>
      <c r="K126" s="239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191</v>
      </c>
      <c r="AU126" s="249" t="s">
        <v>84</v>
      </c>
      <c r="AV126" s="13" t="s">
        <v>84</v>
      </c>
      <c r="AW126" s="13" t="s">
        <v>35</v>
      </c>
      <c r="AX126" s="13" t="s">
        <v>74</v>
      </c>
      <c r="AY126" s="249" t="s">
        <v>120</v>
      </c>
    </row>
    <row r="127" s="14" customFormat="1">
      <c r="A127" s="14"/>
      <c r="B127" s="250"/>
      <c r="C127" s="251"/>
      <c r="D127" s="240" t="s">
        <v>191</v>
      </c>
      <c r="E127" s="252" t="s">
        <v>19</v>
      </c>
      <c r="F127" s="253" t="s">
        <v>335</v>
      </c>
      <c r="G127" s="251"/>
      <c r="H127" s="254">
        <v>7144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191</v>
      </c>
      <c r="AU127" s="260" t="s">
        <v>84</v>
      </c>
      <c r="AV127" s="14" t="s">
        <v>135</v>
      </c>
      <c r="AW127" s="14" t="s">
        <v>35</v>
      </c>
      <c r="AX127" s="14" t="s">
        <v>74</v>
      </c>
      <c r="AY127" s="260" t="s">
        <v>120</v>
      </c>
    </row>
    <row r="128" s="13" customFormat="1">
      <c r="A128" s="13"/>
      <c r="B128" s="238"/>
      <c r="C128" s="239"/>
      <c r="D128" s="240" t="s">
        <v>191</v>
      </c>
      <c r="E128" s="241" t="s">
        <v>19</v>
      </c>
      <c r="F128" s="242" t="s">
        <v>336</v>
      </c>
      <c r="G128" s="239"/>
      <c r="H128" s="243">
        <v>71.439999999999998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191</v>
      </c>
      <c r="AU128" s="249" t="s">
        <v>84</v>
      </c>
      <c r="AV128" s="13" t="s">
        <v>84</v>
      </c>
      <c r="AW128" s="13" t="s">
        <v>35</v>
      </c>
      <c r="AX128" s="13" t="s">
        <v>82</v>
      </c>
      <c r="AY128" s="249" t="s">
        <v>120</v>
      </c>
    </row>
    <row r="129" s="2" customFormat="1" ht="16.5" customHeight="1">
      <c r="A129" s="40"/>
      <c r="B129" s="41"/>
      <c r="C129" s="228" t="s">
        <v>220</v>
      </c>
      <c r="D129" s="228" t="s">
        <v>155</v>
      </c>
      <c r="E129" s="229" t="s">
        <v>338</v>
      </c>
      <c r="F129" s="230" t="s">
        <v>430</v>
      </c>
      <c r="G129" s="231" t="s">
        <v>158</v>
      </c>
      <c r="H129" s="232">
        <v>64.296000000000006</v>
      </c>
      <c r="I129" s="233"/>
      <c r="J129" s="234">
        <f>ROUND(I129*H129,2)</f>
        <v>0</v>
      </c>
      <c r="K129" s="230" t="s">
        <v>19</v>
      </c>
      <c r="L129" s="235"/>
      <c r="M129" s="236" t="s">
        <v>19</v>
      </c>
      <c r="N129" s="237" t="s">
        <v>45</v>
      </c>
      <c r="O129" s="86"/>
      <c r="P129" s="207">
        <f>O129*H129</f>
        <v>0</v>
      </c>
      <c r="Q129" s="207">
        <v>0.001</v>
      </c>
      <c r="R129" s="207">
        <f>Q129*H129</f>
        <v>0.064296000000000006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159</v>
      </c>
      <c r="AT129" s="209" t="s">
        <v>155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152</v>
      </c>
      <c r="BM129" s="209" t="s">
        <v>476</v>
      </c>
    </row>
    <row r="130" s="13" customFormat="1">
      <c r="A130" s="13"/>
      <c r="B130" s="238"/>
      <c r="C130" s="239"/>
      <c r="D130" s="240" t="s">
        <v>191</v>
      </c>
      <c r="E130" s="239"/>
      <c r="F130" s="242" t="s">
        <v>341</v>
      </c>
      <c r="G130" s="239"/>
      <c r="H130" s="243">
        <v>64.296000000000006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191</v>
      </c>
      <c r="AU130" s="249" t="s">
        <v>84</v>
      </c>
      <c r="AV130" s="13" t="s">
        <v>84</v>
      </c>
      <c r="AW130" s="13" t="s">
        <v>4</v>
      </c>
      <c r="AX130" s="13" t="s">
        <v>82</v>
      </c>
      <c r="AY130" s="249" t="s">
        <v>120</v>
      </c>
    </row>
    <row r="131" s="2" customFormat="1" ht="16.5" customHeight="1">
      <c r="A131" s="40"/>
      <c r="B131" s="41"/>
      <c r="C131" s="198" t="s">
        <v>224</v>
      </c>
      <c r="D131" s="198" t="s">
        <v>121</v>
      </c>
      <c r="E131" s="199" t="s">
        <v>433</v>
      </c>
      <c r="F131" s="200" t="s">
        <v>434</v>
      </c>
      <c r="G131" s="201" t="s">
        <v>138</v>
      </c>
      <c r="H131" s="202">
        <v>863.60000000000002</v>
      </c>
      <c r="I131" s="203"/>
      <c r="J131" s="204">
        <f>ROUND(I131*H131,2)</f>
        <v>0</v>
      </c>
      <c r="K131" s="200" t="s">
        <v>125</v>
      </c>
      <c r="L131" s="46"/>
      <c r="M131" s="205" t="s">
        <v>19</v>
      </c>
      <c r="N131" s="206" t="s">
        <v>45</v>
      </c>
      <c r="O131" s="86"/>
      <c r="P131" s="207">
        <f>O131*H131</f>
        <v>0</v>
      </c>
      <c r="Q131" s="207">
        <v>1.8E-05</v>
      </c>
      <c r="R131" s="207">
        <f>Q131*H131</f>
        <v>0.015544800000000001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152</v>
      </c>
      <c r="AT131" s="209" t="s">
        <v>121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477</v>
      </c>
    </row>
    <row r="132" s="2" customFormat="1">
      <c r="A132" s="40"/>
      <c r="B132" s="41"/>
      <c r="C132" s="42"/>
      <c r="D132" s="211" t="s">
        <v>128</v>
      </c>
      <c r="E132" s="42"/>
      <c r="F132" s="212" t="s">
        <v>436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128</v>
      </c>
      <c r="AU132" s="19" t="s">
        <v>84</v>
      </c>
    </row>
    <row r="133" s="13" customFormat="1">
      <c r="A133" s="13"/>
      <c r="B133" s="238"/>
      <c r="C133" s="239"/>
      <c r="D133" s="240" t="s">
        <v>191</v>
      </c>
      <c r="E133" s="241" t="s">
        <v>19</v>
      </c>
      <c r="F133" s="242" t="s">
        <v>437</v>
      </c>
      <c r="G133" s="239"/>
      <c r="H133" s="243">
        <v>8564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191</v>
      </c>
      <c r="AU133" s="249" t="s">
        <v>84</v>
      </c>
      <c r="AV133" s="13" t="s">
        <v>84</v>
      </c>
      <c r="AW133" s="13" t="s">
        <v>35</v>
      </c>
      <c r="AX133" s="13" t="s">
        <v>74</v>
      </c>
      <c r="AY133" s="249" t="s">
        <v>120</v>
      </c>
    </row>
    <row r="134" s="13" customFormat="1">
      <c r="A134" s="13"/>
      <c r="B134" s="238"/>
      <c r="C134" s="239"/>
      <c r="D134" s="240" t="s">
        <v>191</v>
      </c>
      <c r="E134" s="241" t="s">
        <v>19</v>
      </c>
      <c r="F134" s="242" t="s">
        <v>438</v>
      </c>
      <c r="G134" s="239"/>
      <c r="H134" s="243">
        <v>72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191</v>
      </c>
      <c r="AU134" s="249" t="s">
        <v>84</v>
      </c>
      <c r="AV134" s="13" t="s">
        <v>84</v>
      </c>
      <c r="AW134" s="13" t="s">
        <v>35</v>
      </c>
      <c r="AX134" s="13" t="s">
        <v>74</v>
      </c>
      <c r="AY134" s="249" t="s">
        <v>120</v>
      </c>
    </row>
    <row r="135" s="14" customFormat="1">
      <c r="A135" s="14"/>
      <c r="B135" s="250"/>
      <c r="C135" s="251"/>
      <c r="D135" s="240" t="s">
        <v>191</v>
      </c>
      <c r="E135" s="252" t="s">
        <v>19</v>
      </c>
      <c r="F135" s="253" t="s">
        <v>335</v>
      </c>
      <c r="G135" s="251"/>
      <c r="H135" s="254">
        <v>8636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191</v>
      </c>
      <c r="AU135" s="260" t="s">
        <v>84</v>
      </c>
      <c r="AV135" s="14" t="s">
        <v>135</v>
      </c>
      <c r="AW135" s="14" t="s">
        <v>35</v>
      </c>
      <c r="AX135" s="14" t="s">
        <v>74</v>
      </c>
      <c r="AY135" s="260" t="s">
        <v>120</v>
      </c>
    </row>
    <row r="136" s="13" customFormat="1">
      <c r="A136" s="13"/>
      <c r="B136" s="238"/>
      <c r="C136" s="239"/>
      <c r="D136" s="240" t="s">
        <v>191</v>
      </c>
      <c r="E136" s="241" t="s">
        <v>19</v>
      </c>
      <c r="F136" s="242" t="s">
        <v>439</v>
      </c>
      <c r="G136" s="239"/>
      <c r="H136" s="243">
        <v>863.60000000000002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191</v>
      </c>
      <c r="AU136" s="249" t="s">
        <v>84</v>
      </c>
      <c r="AV136" s="13" t="s">
        <v>84</v>
      </c>
      <c r="AW136" s="13" t="s">
        <v>35</v>
      </c>
      <c r="AX136" s="13" t="s">
        <v>82</v>
      </c>
      <c r="AY136" s="249" t="s">
        <v>120</v>
      </c>
    </row>
    <row r="137" s="2" customFormat="1" ht="16.5" customHeight="1">
      <c r="A137" s="40"/>
      <c r="B137" s="41"/>
      <c r="C137" s="198" t="s">
        <v>228</v>
      </c>
      <c r="D137" s="198" t="s">
        <v>121</v>
      </c>
      <c r="E137" s="199" t="s">
        <v>440</v>
      </c>
      <c r="F137" s="200" t="s">
        <v>441</v>
      </c>
      <c r="G137" s="201" t="s">
        <v>326</v>
      </c>
      <c r="H137" s="202">
        <v>307.60000000000002</v>
      </c>
      <c r="I137" s="203"/>
      <c r="J137" s="204">
        <f>ROUND(I137*H137,2)</f>
        <v>0</v>
      </c>
      <c r="K137" s="200" t="s">
        <v>19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2.0000000000000002E-05</v>
      </c>
      <c r="R137" s="207">
        <f>Q137*H137</f>
        <v>0.0061520000000000012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152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152</v>
      </c>
      <c r="BM137" s="209" t="s">
        <v>478</v>
      </c>
    </row>
    <row r="138" s="13" customFormat="1">
      <c r="A138" s="13"/>
      <c r="B138" s="238"/>
      <c r="C138" s="239"/>
      <c r="D138" s="240" t="s">
        <v>191</v>
      </c>
      <c r="E138" s="241" t="s">
        <v>19</v>
      </c>
      <c r="F138" s="242" t="s">
        <v>443</v>
      </c>
      <c r="G138" s="239"/>
      <c r="H138" s="243">
        <v>307.60000000000002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191</v>
      </c>
      <c r="AU138" s="249" t="s">
        <v>84</v>
      </c>
      <c r="AV138" s="13" t="s">
        <v>84</v>
      </c>
      <c r="AW138" s="13" t="s">
        <v>35</v>
      </c>
      <c r="AX138" s="13" t="s">
        <v>82</v>
      </c>
      <c r="AY138" s="249" t="s">
        <v>120</v>
      </c>
    </row>
    <row r="139" s="2" customFormat="1" ht="16.5" customHeight="1">
      <c r="A139" s="40"/>
      <c r="B139" s="41"/>
      <c r="C139" s="198" t="s">
        <v>232</v>
      </c>
      <c r="D139" s="198" t="s">
        <v>121</v>
      </c>
      <c r="E139" s="199" t="s">
        <v>444</v>
      </c>
      <c r="F139" s="200" t="s">
        <v>445</v>
      </c>
      <c r="G139" s="201" t="s">
        <v>363</v>
      </c>
      <c r="H139" s="202">
        <v>693.12</v>
      </c>
      <c r="I139" s="203"/>
      <c r="J139" s="204">
        <f>ROUND(I139*H139,2)</f>
        <v>0</v>
      </c>
      <c r="K139" s="200" t="s">
        <v>125</v>
      </c>
      <c r="L139" s="46"/>
      <c r="M139" s="205" t="s">
        <v>19</v>
      </c>
      <c r="N139" s="206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152</v>
      </c>
      <c r="AT139" s="209" t="s">
        <v>121</v>
      </c>
      <c r="AU139" s="209" t="s">
        <v>84</v>
      </c>
      <c r="AY139" s="19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152</v>
      </c>
      <c r="BM139" s="209" t="s">
        <v>479</v>
      </c>
    </row>
    <row r="140" s="2" customFormat="1">
      <c r="A140" s="40"/>
      <c r="B140" s="41"/>
      <c r="C140" s="42"/>
      <c r="D140" s="211" t="s">
        <v>128</v>
      </c>
      <c r="E140" s="42"/>
      <c r="F140" s="212" t="s">
        <v>447</v>
      </c>
      <c r="G140" s="42"/>
      <c r="H140" s="42"/>
      <c r="I140" s="213"/>
      <c r="J140" s="42"/>
      <c r="K140" s="42"/>
      <c r="L140" s="46"/>
      <c r="M140" s="214"/>
      <c r="N140" s="21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128</v>
      </c>
      <c r="AU140" s="19" t="s">
        <v>84</v>
      </c>
    </row>
    <row r="141" s="2" customFormat="1" ht="16.5" customHeight="1">
      <c r="A141" s="40"/>
      <c r="B141" s="41"/>
      <c r="C141" s="198" t="s">
        <v>236</v>
      </c>
      <c r="D141" s="198" t="s">
        <v>121</v>
      </c>
      <c r="E141" s="199" t="s">
        <v>448</v>
      </c>
      <c r="F141" s="200" t="s">
        <v>449</v>
      </c>
      <c r="G141" s="201" t="s">
        <v>363</v>
      </c>
      <c r="H141" s="202">
        <v>693.12</v>
      </c>
      <c r="I141" s="203"/>
      <c r="J141" s="204">
        <f>ROUND(I141*H141,2)</f>
        <v>0</v>
      </c>
      <c r="K141" s="200" t="s">
        <v>125</v>
      </c>
      <c r="L141" s="46"/>
      <c r="M141" s="205" t="s">
        <v>19</v>
      </c>
      <c r="N141" s="206" t="s">
        <v>45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152</v>
      </c>
      <c r="AT141" s="209" t="s">
        <v>121</v>
      </c>
      <c r="AU141" s="209" t="s">
        <v>84</v>
      </c>
      <c r="AY141" s="19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82</v>
      </c>
      <c r="BK141" s="210">
        <f>ROUND(I141*H141,2)</f>
        <v>0</v>
      </c>
      <c r="BL141" s="19" t="s">
        <v>152</v>
      </c>
      <c r="BM141" s="209" t="s">
        <v>480</v>
      </c>
    </row>
    <row r="142" s="2" customFormat="1">
      <c r="A142" s="40"/>
      <c r="B142" s="41"/>
      <c r="C142" s="42"/>
      <c r="D142" s="211" t="s">
        <v>128</v>
      </c>
      <c r="E142" s="42"/>
      <c r="F142" s="212" t="s">
        <v>451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84</v>
      </c>
    </row>
    <row r="143" s="2" customFormat="1" ht="16.5" customHeight="1">
      <c r="A143" s="40"/>
      <c r="B143" s="41"/>
      <c r="C143" s="198" t="s">
        <v>7</v>
      </c>
      <c r="D143" s="198" t="s">
        <v>121</v>
      </c>
      <c r="E143" s="199" t="s">
        <v>452</v>
      </c>
      <c r="F143" s="200" t="s">
        <v>453</v>
      </c>
      <c r="G143" s="201" t="s">
        <v>363</v>
      </c>
      <c r="H143" s="202">
        <v>2772.48</v>
      </c>
      <c r="I143" s="203"/>
      <c r="J143" s="204">
        <f>ROUND(I143*H143,2)</f>
        <v>0</v>
      </c>
      <c r="K143" s="200" t="s">
        <v>125</v>
      </c>
      <c r="L143" s="46"/>
      <c r="M143" s="205" t="s">
        <v>19</v>
      </c>
      <c r="N143" s="206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152</v>
      </c>
      <c r="AT143" s="209" t="s">
        <v>121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152</v>
      </c>
      <c r="BM143" s="209" t="s">
        <v>481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13" customFormat="1">
      <c r="A145" s="13"/>
      <c r="B145" s="238"/>
      <c r="C145" s="239"/>
      <c r="D145" s="240" t="s">
        <v>191</v>
      </c>
      <c r="E145" s="239"/>
      <c r="F145" s="242" t="s">
        <v>456</v>
      </c>
      <c r="G145" s="239"/>
      <c r="H145" s="243">
        <v>2772.48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191</v>
      </c>
      <c r="AU145" s="249" t="s">
        <v>84</v>
      </c>
      <c r="AV145" s="13" t="s">
        <v>84</v>
      </c>
      <c r="AW145" s="13" t="s">
        <v>4</v>
      </c>
      <c r="AX145" s="13" t="s">
        <v>82</v>
      </c>
      <c r="AY145" s="249" t="s">
        <v>120</v>
      </c>
    </row>
    <row r="146" s="11" customFormat="1" ht="22.8" customHeight="1">
      <c r="A146" s="11"/>
      <c r="B146" s="184"/>
      <c r="C146" s="185"/>
      <c r="D146" s="186" t="s">
        <v>73</v>
      </c>
      <c r="E146" s="226" t="s">
        <v>384</v>
      </c>
      <c r="F146" s="226" t="s">
        <v>385</v>
      </c>
      <c r="G146" s="185"/>
      <c r="H146" s="185"/>
      <c r="I146" s="188"/>
      <c r="J146" s="227">
        <f>BK146</f>
        <v>0</v>
      </c>
      <c r="K146" s="185"/>
      <c r="L146" s="190"/>
      <c r="M146" s="191"/>
      <c r="N146" s="192"/>
      <c r="O146" s="192"/>
      <c r="P146" s="193">
        <f>SUM(P147:P148)</f>
        <v>0</v>
      </c>
      <c r="Q146" s="192"/>
      <c r="R146" s="193">
        <f>SUM(R147:R148)</f>
        <v>0</v>
      </c>
      <c r="S146" s="192"/>
      <c r="T146" s="194">
        <f>SUM(T147:T148)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95" t="s">
        <v>82</v>
      </c>
      <c r="AT146" s="196" t="s">
        <v>73</v>
      </c>
      <c r="AU146" s="196" t="s">
        <v>82</v>
      </c>
      <c r="AY146" s="195" t="s">
        <v>120</v>
      </c>
      <c r="BK146" s="197">
        <f>SUM(BK147:BK148)</f>
        <v>0</v>
      </c>
    </row>
    <row r="147" s="2" customFormat="1" ht="16.5" customHeight="1">
      <c r="A147" s="40"/>
      <c r="B147" s="41"/>
      <c r="C147" s="198" t="s">
        <v>243</v>
      </c>
      <c r="D147" s="198" t="s">
        <v>121</v>
      </c>
      <c r="E147" s="199" t="s">
        <v>387</v>
      </c>
      <c r="F147" s="200" t="s">
        <v>388</v>
      </c>
      <c r="G147" s="201" t="s">
        <v>345</v>
      </c>
      <c r="H147" s="202">
        <v>0.085999999999999993</v>
      </c>
      <c r="I147" s="203"/>
      <c r="J147" s="204">
        <f>ROUND(I147*H147,2)</f>
        <v>0</v>
      </c>
      <c r="K147" s="200" t="s">
        <v>125</v>
      </c>
      <c r="L147" s="46"/>
      <c r="M147" s="205" t="s">
        <v>19</v>
      </c>
      <c r="N147" s="206" t="s">
        <v>45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152</v>
      </c>
      <c r="AT147" s="209" t="s">
        <v>121</v>
      </c>
      <c r="AU147" s="209" t="s">
        <v>84</v>
      </c>
      <c r="AY147" s="19" t="s">
        <v>120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82</v>
      </c>
      <c r="BK147" s="210">
        <f>ROUND(I147*H147,2)</f>
        <v>0</v>
      </c>
      <c r="BL147" s="19" t="s">
        <v>152</v>
      </c>
      <c r="BM147" s="209" t="s">
        <v>482</v>
      </c>
    </row>
    <row r="148" s="2" customFormat="1">
      <c r="A148" s="40"/>
      <c r="B148" s="41"/>
      <c r="C148" s="42"/>
      <c r="D148" s="211" t="s">
        <v>128</v>
      </c>
      <c r="E148" s="42"/>
      <c r="F148" s="212" t="s">
        <v>390</v>
      </c>
      <c r="G148" s="42"/>
      <c r="H148" s="42"/>
      <c r="I148" s="213"/>
      <c r="J148" s="42"/>
      <c r="K148" s="42"/>
      <c r="L148" s="46"/>
      <c r="M148" s="216"/>
      <c r="N148" s="217"/>
      <c r="O148" s="218"/>
      <c r="P148" s="218"/>
      <c r="Q148" s="218"/>
      <c r="R148" s="218"/>
      <c r="S148" s="218"/>
      <c r="T148" s="219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128</v>
      </c>
      <c r="AU148" s="19" t="s">
        <v>84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ZqtffCoXGhFBPbted+OtBbRPSZ0S+o1MmGpQH+j91vAYE77QCbiC4hG2ASS81B0BgVCI3er4k9NVqbEEo31mCg==" hashValue="c6Jili3RvYrlMCTzsd2qjeAmmZAIOym/yTQ21VE/LWjlNjFFo24SjpqtZSvvYqXJbCv1395ZMst13NFyI1PAfw==" algorithmName="SHA-512" password="88A1"/>
  <autoFilter ref="C81:K14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51331.1"/>
    <hyperlink ref="F89" r:id="rId2" display="https://podminky.urs.cz/item/CS_URS_2023_01/183101113"/>
    <hyperlink ref="F92" r:id="rId3" display="https://podminky.urs.cz/item/CS_URS_2023_01/183101114"/>
    <hyperlink ref="F95" r:id="rId4" display="https://podminky.urs.cz/item/CS_URS_2023_01/183101115"/>
    <hyperlink ref="F98" r:id="rId5" display="https://podminky.urs.cz/item/CS_URS_2023_01/183101115"/>
    <hyperlink ref="F101" r:id="rId6" display="https://podminky.urs.cz/item/CS_URS_2023_01/184102113"/>
    <hyperlink ref="F105" r:id="rId7" display="https://podminky.urs.cz/item/CS_URS_2023_01/184102116"/>
    <hyperlink ref="F109" r:id="rId8" display="https://podminky.urs.cz/item/CS_URS_2023_01/184102211"/>
    <hyperlink ref="F113" r:id="rId9" display="https://podminky.urs.cz/item/CS_URS_2023_01/184201111"/>
    <hyperlink ref="F117" r:id="rId10" display="https://podminky.urs.cz/item/CS_URS_2023_01/184813111"/>
    <hyperlink ref="F122" r:id="rId11" display="https://podminky.urs.cz/item/CS_URS_2023_01/184813134"/>
    <hyperlink ref="F132" r:id="rId12" display="https://podminky.urs.cz/item/CS_URS_2023_01/184911111"/>
    <hyperlink ref="F140" r:id="rId13" display="https://podminky.urs.cz/item/CS_URS_2023_01/185804311"/>
    <hyperlink ref="F142" r:id="rId14" display="https://podminky.urs.cz/item/CS_URS_2023_01/185851121"/>
    <hyperlink ref="F144" r:id="rId15" display="https://podminky.urs.cz/item/CS_URS_2023_01/185851129"/>
    <hyperlink ref="F148" r:id="rId16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96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84</v>
      </c>
    </row>
    <row r="4" s="1" customFormat="1" ht="24.96" customHeight="1">
      <c r="B4" s="22"/>
      <c r="D4" s="132" t="s">
        <v>97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Realizace PSZ včetně výkonu autorského dozoru v k.ú. Kouty u Poděbrad – LBC Blatnice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98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20. 7. 2022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">
        <v>27</v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">
        <v>28</v>
      </c>
      <c r="F15" s="40"/>
      <c r="G15" s="40"/>
      <c r="H15" s="40"/>
      <c r="I15" s="134" t="s">
        <v>29</v>
      </c>
      <c r="J15" s="138" t="s">
        <v>19</v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30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29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32</v>
      </c>
      <c r="E20" s="40"/>
      <c r="F20" s="40"/>
      <c r="G20" s="40"/>
      <c r="H20" s="40"/>
      <c r="I20" s="134" t="s">
        <v>26</v>
      </c>
      <c r="J20" s="138" t="s">
        <v>33</v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">
        <v>34</v>
      </c>
      <c r="F21" s="40"/>
      <c r="G21" s="40"/>
      <c r="H21" s="40"/>
      <c r="I21" s="134" t="s">
        <v>29</v>
      </c>
      <c r="J21" s="138" t="s">
        <v>19</v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36</v>
      </c>
      <c r="E23" s="40"/>
      <c r="F23" s="40"/>
      <c r="G23" s="40"/>
      <c r="H23" s="40"/>
      <c r="I23" s="134" t="s">
        <v>26</v>
      </c>
      <c r="J23" s="138" t="str">
        <f>IF('Rekapitulace stavby'!AN19="","",'Rekapitulace stavby'!AN19)</f>
        <v/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tr">
        <f>IF('Rekapitulace stavby'!E20="","",'Rekapitulace stavby'!E20)</f>
        <v xml:space="preserve"> </v>
      </c>
      <c r="F24" s="40"/>
      <c r="G24" s="40"/>
      <c r="H24" s="40"/>
      <c r="I24" s="134" t="s">
        <v>29</v>
      </c>
      <c r="J24" s="138" t="str">
        <f>IF('Rekapitulace stavby'!AN20="","",'Rekapitulace stavby'!AN20)</f>
        <v/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38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40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42</v>
      </c>
      <c r="G32" s="40"/>
      <c r="H32" s="40"/>
      <c r="I32" s="147" t="s">
        <v>41</v>
      </c>
      <c r="J32" s="147" t="s">
        <v>43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44</v>
      </c>
      <c r="E33" s="134" t="s">
        <v>45</v>
      </c>
      <c r="F33" s="149">
        <f>ROUND((SUM(BE82:BE148)),  2)</f>
        <v>0</v>
      </c>
      <c r="G33" s="40"/>
      <c r="H33" s="40"/>
      <c r="I33" s="150">
        <v>0.20999999999999999</v>
      </c>
      <c r="J33" s="149">
        <f>ROUND(((SUM(BE82:BE148))*I33),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46</v>
      </c>
      <c r="F34" s="149">
        <f>ROUND((SUM(BF82:BF148)),  2)</f>
        <v>0</v>
      </c>
      <c r="G34" s="40"/>
      <c r="H34" s="40"/>
      <c r="I34" s="150">
        <v>0.14999999999999999</v>
      </c>
      <c r="J34" s="149">
        <f>ROUND(((SUM(BF82:BF148))*I34),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47</v>
      </c>
      <c r="F35" s="149">
        <f>ROUND((SUM(BG82:BG148)),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48</v>
      </c>
      <c r="F36" s="149">
        <f>ROUND((SUM(BH82:BH148)),  2)</f>
        <v>0</v>
      </c>
      <c r="G36" s="40"/>
      <c r="H36" s="40"/>
      <c r="I36" s="150">
        <v>0.14999999999999999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49</v>
      </c>
      <c r="F37" s="149">
        <f>ROUND((SUM(BI82:BI148)),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50</v>
      </c>
      <c r="E39" s="153"/>
      <c r="F39" s="153"/>
      <c r="G39" s="154" t="s">
        <v>51</v>
      </c>
      <c r="H39" s="155" t="s">
        <v>52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100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Realizace PSZ včetně výkonu autorského dozoru v k.ú. Kouty u Poděbrad – LBC Blatnice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98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SO 02.3 - Povýsadbová péče 3.rok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Kouty u Poděbrad</v>
      </c>
      <c r="G52" s="42"/>
      <c r="H52" s="42"/>
      <c r="I52" s="34" t="s">
        <v>23</v>
      </c>
      <c r="J52" s="74" t="str">
        <f>IF(J12="","",J12)</f>
        <v>20. 7. 2022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25.65" customHeight="1">
      <c r="A54" s="40"/>
      <c r="B54" s="41"/>
      <c r="C54" s="34" t="s">
        <v>25</v>
      </c>
      <c r="D54" s="42"/>
      <c r="E54" s="42"/>
      <c r="F54" s="29" t="str">
        <f>E15</f>
        <v>Česká republika – Státní pozemkový úřad</v>
      </c>
      <c r="G54" s="42"/>
      <c r="H54" s="42"/>
      <c r="I54" s="34" t="s">
        <v>32</v>
      </c>
      <c r="J54" s="38" t="str">
        <f>E21</f>
        <v>Agroplan spol. s r.o. - ing.Radek Dlouhý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15.15" customHeight="1">
      <c r="A55" s="40"/>
      <c r="B55" s="41"/>
      <c r="C55" s="34" t="s">
        <v>30</v>
      </c>
      <c r="D55" s="42"/>
      <c r="E55" s="42"/>
      <c r="F55" s="29" t="str">
        <f>IF(E18="","",E18)</f>
        <v>Vyplň údaj</v>
      </c>
      <c r="G55" s="42"/>
      <c r="H55" s="42"/>
      <c r="I55" s="34" t="s">
        <v>36</v>
      </c>
      <c r="J55" s="38" t="str">
        <f>E24</f>
        <v xml:space="preserve"> 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101</v>
      </c>
      <c r="D57" s="164"/>
      <c r="E57" s="164"/>
      <c r="F57" s="164"/>
      <c r="G57" s="164"/>
      <c r="H57" s="164"/>
      <c r="I57" s="164"/>
      <c r="J57" s="165" t="s">
        <v>102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72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103</v>
      </c>
    </row>
    <row r="60" s="9" customFormat="1" ht="24.96" customHeight="1">
      <c r="A60" s="9"/>
      <c r="B60" s="167"/>
      <c r="C60" s="168"/>
      <c r="D60" s="169" t="s">
        <v>142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2" customFormat="1" ht="19.92" customHeight="1">
      <c r="A61" s="12"/>
      <c r="B61" s="220"/>
      <c r="C61" s="221"/>
      <c r="D61" s="222" t="s">
        <v>143</v>
      </c>
      <c r="E61" s="223"/>
      <c r="F61" s="223"/>
      <c r="G61" s="223"/>
      <c r="H61" s="223"/>
      <c r="I61" s="223"/>
      <c r="J61" s="224">
        <f>J84</f>
        <v>0</v>
      </c>
      <c r="K61" s="221"/>
      <c r="L61" s="225"/>
      <c r="S61" s="12"/>
      <c r="T61" s="12"/>
      <c r="U61" s="12"/>
      <c r="V61" s="12"/>
      <c r="W61" s="12"/>
      <c r="X61" s="12"/>
      <c r="Y61" s="12"/>
      <c r="Z61" s="12"/>
      <c r="AA61" s="12"/>
      <c r="AB61" s="12"/>
      <c r="AC61" s="12"/>
      <c r="AD61" s="12"/>
      <c r="AE61" s="12"/>
    </row>
    <row r="62" s="12" customFormat="1" ht="19.92" customHeight="1">
      <c r="A62" s="12"/>
      <c r="B62" s="220"/>
      <c r="C62" s="221"/>
      <c r="D62" s="222" t="s">
        <v>145</v>
      </c>
      <c r="E62" s="223"/>
      <c r="F62" s="223"/>
      <c r="G62" s="223"/>
      <c r="H62" s="223"/>
      <c r="I62" s="223"/>
      <c r="J62" s="224">
        <f>J146</f>
        <v>0</v>
      </c>
      <c r="K62" s="221"/>
      <c r="L62" s="225"/>
      <c r="S62" s="12"/>
      <c r="T62" s="12"/>
      <c r="U62" s="12"/>
      <c r="V62" s="12"/>
      <c r="W62" s="12"/>
      <c r="X62" s="12"/>
      <c r="Y62" s="12"/>
      <c r="Z62" s="12"/>
      <c r="AA62" s="12"/>
      <c r="AB62" s="12"/>
      <c r="AC62" s="12"/>
      <c r="AD62" s="12"/>
      <c r="AE62" s="12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105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Realizace PSZ včetně výkonu autorského dozoru v k.ú. Kouty u Poděbrad – LBC Blatnice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98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SO 02.3 - Povýsadbová péče 3.rok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Kouty u Poděbrad</v>
      </c>
      <c r="G76" s="42"/>
      <c r="H76" s="42"/>
      <c r="I76" s="34" t="s">
        <v>23</v>
      </c>
      <c r="J76" s="74" t="str">
        <f>IF(J12="","",J12)</f>
        <v>20. 7. 2022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25.65" customHeight="1">
      <c r="A78" s="40"/>
      <c r="B78" s="41"/>
      <c r="C78" s="34" t="s">
        <v>25</v>
      </c>
      <c r="D78" s="42"/>
      <c r="E78" s="42"/>
      <c r="F78" s="29" t="str">
        <f>E15</f>
        <v>Česká republika – Státní pozemkový úřad</v>
      </c>
      <c r="G78" s="42"/>
      <c r="H78" s="42"/>
      <c r="I78" s="34" t="s">
        <v>32</v>
      </c>
      <c r="J78" s="38" t="str">
        <f>E21</f>
        <v>Agroplan spol. s r.o. - ing.Radek Dlouhý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5.15" customHeight="1">
      <c r="A79" s="40"/>
      <c r="B79" s="41"/>
      <c r="C79" s="34" t="s">
        <v>30</v>
      </c>
      <c r="D79" s="42"/>
      <c r="E79" s="42"/>
      <c r="F79" s="29" t="str">
        <f>IF(E18="","",E18)</f>
        <v>Vyplň údaj</v>
      </c>
      <c r="G79" s="42"/>
      <c r="H79" s="42"/>
      <c r="I79" s="34" t="s">
        <v>36</v>
      </c>
      <c r="J79" s="38" t="str">
        <f>E24</f>
        <v xml:space="preserve"> 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0" customFormat="1" ht="29.28" customHeight="1">
      <c r="A81" s="173"/>
      <c r="B81" s="174"/>
      <c r="C81" s="175" t="s">
        <v>106</v>
      </c>
      <c r="D81" s="176" t="s">
        <v>59</v>
      </c>
      <c r="E81" s="176" t="s">
        <v>55</v>
      </c>
      <c r="F81" s="176" t="s">
        <v>56</v>
      </c>
      <c r="G81" s="176" t="s">
        <v>107</v>
      </c>
      <c r="H81" s="176" t="s">
        <v>108</v>
      </c>
      <c r="I81" s="176" t="s">
        <v>109</v>
      </c>
      <c r="J81" s="176" t="s">
        <v>102</v>
      </c>
      <c r="K81" s="177" t="s">
        <v>110</v>
      </c>
      <c r="L81" s="178"/>
      <c r="M81" s="94" t="s">
        <v>19</v>
      </c>
      <c r="N81" s="95" t="s">
        <v>44</v>
      </c>
      <c r="O81" s="95" t="s">
        <v>111</v>
      </c>
      <c r="P81" s="95" t="s">
        <v>112</v>
      </c>
      <c r="Q81" s="95" t="s">
        <v>113</v>
      </c>
      <c r="R81" s="95" t="s">
        <v>114</v>
      </c>
      <c r="S81" s="95" t="s">
        <v>115</v>
      </c>
      <c r="T81" s="96" t="s">
        <v>116</v>
      </c>
      <c r="U81" s="173"/>
      <c r="V81" s="173"/>
      <c r="W81" s="173"/>
      <c r="X81" s="173"/>
      <c r="Y81" s="173"/>
      <c r="Z81" s="173"/>
      <c r="AA81" s="173"/>
      <c r="AB81" s="173"/>
      <c r="AC81" s="173"/>
      <c r="AD81" s="173"/>
      <c r="AE81" s="173"/>
    </row>
    <row r="82" s="2" customFormat="1" ht="22.8" customHeight="1">
      <c r="A82" s="40"/>
      <c r="B82" s="41"/>
      <c r="C82" s="101" t="s">
        <v>117</v>
      </c>
      <c r="D82" s="42"/>
      <c r="E82" s="42"/>
      <c r="F82" s="42"/>
      <c r="G82" s="42"/>
      <c r="H82" s="42"/>
      <c r="I82" s="42"/>
      <c r="J82" s="179">
        <f>BK82</f>
        <v>0</v>
      </c>
      <c r="K82" s="42"/>
      <c r="L82" s="46"/>
      <c r="M82" s="97"/>
      <c r="N82" s="180"/>
      <c r="O82" s="98"/>
      <c r="P82" s="181">
        <f>P83</f>
        <v>0</v>
      </c>
      <c r="Q82" s="98"/>
      <c r="R82" s="181">
        <f>R83</f>
        <v>0.085992800000000008</v>
      </c>
      <c r="S82" s="98"/>
      <c r="T82" s="182">
        <f>T83</f>
        <v>0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73</v>
      </c>
      <c r="AU82" s="19" t="s">
        <v>103</v>
      </c>
      <c r="BK82" s="183">
        <f>BK83</f>
        <v>0</v>
      </c>
    </row>
    <row r="83" s="11" customFormat="1" ht="25.92" customHeight="1">
      <c r="A83" s="11"/>
      <c r="B83" s="184"/>
      <c r="C83" s="185"/>
      <c r="D83" s="186" t="s">
        <v>73</v>
      </c>
      <c r="E83" s="187" t="s">
        <v>146</v>
      </c>
      <c r="F83" s="187" t="s">
        <v>147</v>
      </c>
      <c r="G83" s="185"/>
      <c r="H83" s="185"/>
      <c r="I83" s="188"/>
      <c r="J83" s="189">
        <f>BK83</f>
        <v>0</v>
      </c>
      <c r="K83" s="185"/>
      <c r="L83" s="190"/>
      <c r="M83" s="191"/>
      <c r="N83" s="192"/>
      <c r="O83" s="192"/>
      <c r="P83" s="193">
        <f>P84+P146</f>
        <v>0</v>
      </c>
      <c r="Q83" s="192"/>
      <c r="R83" s="193">
        <f>R84+R146</f>
        <v>0.085992800000000008</v>
      </c>
      <c r="S83" s="192"/>
      <c r="T83" s="194">
        <f>T84+T146</f>
        <v>0</v>
      </c>
      <c r="U83" s="11"/>
      <c r="V83" s="11"/>
      <c r="W83" s="11"/>
      <c r="X83" s="11"/>
      <c r="Y83" s="11"/>
      <c r="Z83" s="11"/>
      <c r="AA83" s="11"/>
      <c r="AB83" s="11"/>
      <c r="AC83" s="11"/>
      <c r="AD83" s="11"/>
      <c r="AE83" s="11"/>
      <c r="AR83" s="195" t="s">
        <v>82</v>
      </c>
      <c r="AT83" s="196" t="s">
        <v>73</v>
      </c>
      <c r="AU83" s="196" t="s">
        <v>74</v>
      </c>
      <c r="AY83" s="195" t="s">
        <v>120</v>
      </c>
      <c r="BK83" s="197">
        <f>BK84+BK146</f>
        <v>0</v>
      </c>
    </row>
    <row r="84" s="11" customFormat="1" ht="22.8" customHeight="1">
      <c r="A84" s="11"/>
      <c r="B84" s="184"/>
      <c r="C84" s="185"/>
      <c r="D84" s="186" t="s">
        <v>73</v>
      </c>
      <c r="E84" s="226" t="s">
        <v>82</v>
      </c>
      <c r="F84" s="226" t="s">
        <v>148</v>
      </c>
      <c r="G84" s="185"/>
      <c r="H84" s="185"/>
      <c r="I84" s="188"/>
      <c r="J84" s="227">
        <f>BK84</f>
        <v>0</v>
      </c>
      <c r="K84" s="185"/>
      <c r="L84" s="190"/>
      <c r="M84" s="191"/>
      <c r="N84" s="192"/>
      <c r="O84" s="192"/>
      <c r="P84" s="193">
        <f>SUM(P85:P145)</f>
        <v>0</v>
      </c>
      <c r="Q84" s="192"/>
      <c r="R84" s="193">
        <f>SUM(R85:R145)</f>
        <v>0.085992800000000008</v>
      </c>
      <c r="S84" s="192"/>
      <c r="T84" s="194">
        <f>SUM(T85:T145)</f>
        <v>0</v>
      </c>
      <c r="U84" s="11"/>
      <c r="V84" s="11"/>
      <c r="W84" s="11"/>
      <c r="X84" s="11"/>
      <c r="Y84" s="11"/>
      <c r="Z84" s="11"/>
      <c r="AA84" s="11"/>
      <c r="AB84" s="11"/>
      <c r="AC84" s="11"/>
      <c r="AD84" s="11"/>
      <c r="AE84" s="11"/>
      <c r="AR84" s="195" t="s">
        <v>82</v>
      </c>
      <c r="AT84" s="196" t="s">
        <v>73</v>
      </c>
      <c r="AU84" s="196" t="s">
        <v>82</v>
      </c>
      <c r="AY84" s="195" t="s">
        <v>120</v>
      </c>
      <c r="BK84" s="197">
        <f>SUM(BK85:BK145)</f>
        <v>0</v>
      </c>
    </row>
    <row r="85" s="2" customFormat="1" ht="16.5" customHeight="1">
      <c r="A85" s="40"/>
      <c r="B85" s="41"/>
      <c r="C85" s="198" t="s">
        <v>82</v>
      </c>
      <c r="D85" s="198" t="s">
        <v>121</v>
      </c>
      <c r="E85" s="199" t="s">
        <v>392</v>
      </c>
      <c r="F85" s="200" t="s">
        <v>393</v>
      </c>
      <c r="G85" s="201" t="s">
        <v>151</v>
      </c>
      <c r="H85" s="202">
        <v>92451</v>
      </c>
      <c r="I85" s="203"/>
      <c r="J85" s="204">
        <f>ROUND(I85*H85,2)</f>
        <v>0</v>
      </c>
      <c r="K85" s="200" t="s">
        <v>125</v>
      </c>
      <c r="L85" s="46"/>
      <c r="M85" s="205" t="s">
        <v>19</v>
      </c>
      <c r="N85" s="206" t="s">
        <v>45</v>
      </c>
      <c r="O85" s="86"/>
      <c r="P85" s="207">
        <f>O85*H85</f>
        <v>0</v>
      </c>
      <c r="Q85" s="207">
        <v>0</v>
      </c>
      <c r="R85" s="207">
        <f>Q85*H85</f>
        <v>0</v>
      </c>
      <c r="S85" s="207">
        <v>0</v>
      </c>
      <c r="T85" s="20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09" t="s">
        <v>152</v>
      </c>
      <c r="AT85" s="209" t="s">
        <v>121</v>
      </c>
      <c r="AU85" s="209" t="s">
        <v>84</v>
      </c>
      <c r="AY85" s="19" t="s">
        <v>120</v>
      </c>
      <c r="BE85" s="210">
        <f>IF(N85="základní",J85,0)</f>
        <v>0</v>
      </c>
      <c r="BF85" s="210">
        <f>IF(N85="snížená",J85,0)</f>
        <v>0</v>
      </c>
      <c r="BG85" s="210">
        <f>IF(N85="zákl. přenesená",J85,0)</f>
        <v>0</v>
      </c>
      <c r="BH85" s="210">
        <f>IF(N85="sníž. přenesená",J85,0)</f>
        <v>0</v>
      </c>
      <c r="BI85" s="210">
        <f>IF(N85="nulová",J85,0)</f>
        <v>0</v>
      </c>
      <c r="BJ85" s="19" t="s">
        <v>82</v>
      </c>
      <c r="BK85" s="210">
        <f>ROUND(I85*H85,2)</f>
        <v>0</v>
      </c>
      <c r="BL85" s="19" t="s">
        <v>152</v>
      </c>
      <c r="BM85" s="209" t="s">
        <v>484</v>
      </c>
    </row>
    <row r="86" s="2" customFormat="1">
      <c r="A86" s="40"/>
      <c r="B86" s="41"/>
      <c r="C86" s="42"/>
      <c r="D86" s="211" t="s">
        <v>128</v>
      </c>
      <c r="E86" s="42"/>
      <c r="F86" s="212" t="s">
        <v>395</v>
      </c>
      <c r="G86" s="42"/>
      <c r="H86" s="42"/>
      <c r="I86" s="213"/>
      <c r="J86" s="42"/>
      <c r="K86" s="42"/>
      <c r="L86" s="46"/>
      <c r="M86" s="214"/>
      <c r="N86" s="21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128</v>
      </c>
      <c r="AU86" s="19" t="s">
        <v>84</v>
      </c>
    </row>
    <row r="87" s="13" customFormat="1">
      <c r="A87" s="13"/>
      <c r="B87" s="238"/>
      <c r="C87" s="239"/>
      <c r="D87" s="240" t="s">
        <v>191</v>
      </c>
      <c r="E87" s="241" t="s">
        <v>19</v>
      </c>
      <c r="F87" s="242" t="s">
        <v>396</v>
      </c>
      <c r="G87" s="239"/>
      <c r="H87" s="243">
        <v>92451</v>
      </c>
      <c r="I87" s="244"/>
      <c r="J87" s="239"/>
      <c r="K87" s="239"/>
      <c r="L87" s="245"/>
      <c r="M87" s="246"/>
      <c r="N87" s="247"/>
      <c r="O87" s="247"/>
      <c r="P87" s="247"/>
      <c r="Q87" s="247"/>
      <c r="R87" s="247"/>
      <c r="S87" s="247"/>
      <c r="T87" s="248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9" t="s">
        <v>191</v>
      </c>
      <c r="AU87" s="249" t="s">
        <v>84</v>
      </c>
      <c r="AV87" s="13" t="s">
        <v>84</v>
      </c>
      <c r="AW87" s="13" t="s">
        <v>35</v>
      </c>
      <c r="AX87" s="13" t="s">
        <v>82</v>
      </c>
      <c r="AY87" s="249" t="s">
        <v>120</v>
      </c>
    </row>
    <row r="88" s="2" customFormat="1" ht="24.15" customHeight="1">
      <c r="A88" s="40"/>
      <c r="B88" s="41"/>
      <c r="C88" s="198" t="s">
        <v>84</v>
      </c>
      <c r="D88" s="198" t="s">
        <v>121</v>
      </c>
      <c r="E88" s="199" t="s">
        <v>187</v>
      </c>
      <c r="F88" s="200" t="s">
        <v>188</v>
      </c>
      <c r="G88" s="201" t="s">
        <v>138</v>
      </c>
      <c r="H88" s="202">
        <v>56</v>
      </c>
      <c r="I88" s="203"/>
      <c r="J88" s="204">
        <f>ROUND(I88*H88,2)</f>
        <v>0</v>
      </c>
      <c r="K88" s="200" t="s">
        <v>125</v>
      </c>
      <c r="L88" s="46"/>
      <c r="M88" s="205" t="s">
        <v>19</v>
      </c>
      <c r="N88" s="206" t="s">
        <v>45</v>
      </c>
      <c r="O88" s="86"/>
      <c r="P88" s="207">
        <f>O88*H88</f>
        <v>0</v>
      </c>
      <c r="Q88" s="207">
        <v>0</v>
      </c>
      <c r="R88" s="207">
        <f>Q88*H88</f>
        <v>0</v>
      </c>
      <c r="S88" s="207">
        <v>0</v>
      </c>
      <c r="T88" s="20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09" t="s">
        <v>152</v>
      </c>
      <c r="AT88" s="209" t="s">
        <v>121</v>
      </c>
      <c r="AU88" s="209" t="s">
        <v>84</v>
      </c>
      <c r="AY88" s="19" t="s">
        <v>120</v>
      </c>
      <c r="BE88" s="210">
        <f>IF(N88="základní",J88,0)</f>
        <v>0</v>
      </c>
      <c r="BF88" s="210">
        <f>IF(N88="snížená",J88,0)</f>
        <v>0</v>
      </c>
      <c r="BG88" s="210">
        <f>IF(N88="zákl. přenesená",J88,0)</f>
        <v>0</v>
      </c>
      <c r="BH88" s="210">
        <f>IF(N88="sníž. přenesená",J88,0)</f>
        <v>0</v>
      </c>
      <c r="BI88" s="210">
        <f>IF(N88="nulová",J88,0)</f>
        <v>0</v>
      </c>
      <c r="BJ88" s="19" t="s">
        <v>82</v>
      </c>
      <c r="BK88" s="210">
        <f>ROUND(I88*H88,2)</f>
        <v>0</v>
      </c>
      <c r="BL88" s="19" t="s">
        <v>152</v>
      </c>
      <c r="BM88" s="209" t="s">
        <v>485</v>
      </c>
    </row>
    <row r="89" s="2" customFormat="1">
      <c r="A89" s="40"/>
      <c r="B89" s="41"/>
      <c r="C89" s="42"/>
      <c r="D89" s="211" t="s">
        <v>128</v>
      </c>
      <c r="E89" s="42"/>
      <c r="F89" s="212" t="s">
        <v>190</v>
      </c>
      <c r="G89" s="42"/>
      <c r="H89" s="42"/>
      <c r="I89" s="213"/>
      <c r="J89" s="42"/>
      <c r="K89" s="42"/>
      <c r="L89" s="46"/>
      <c r="M89" s="214"/>
      <c r="N89" s="21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128</v>
      </c>
      <c r="AU89" s="19" t="s">
        <v>84</v>
      </c>
    </row>
    <row r="90" s="13" customFormat="1">
      <c r="A90" s="13"/>
      <c r="B90" s="238"/>
      <c r="C90" s="239"/>
      <c r="D90" s="240" t="s">
        <v>191</v>
      </c>
      <c r="E90" s="241" t="s">
        <v>19</v>
      </c>
      <c r="F90" s="242" t="s">
        <v>486</v>
      </c>
      <c r="G90" s="239"/>
      <c r="H90" s="243">
        <v>56</v>
      </c>
      <c r="I90" s="244"/>
      <c r="J90" s="239"/>
      <c r="K90" s="239"/>
      <c r="L90" s="245"/>
      <c r="M90" s="246"/>
      <c r="N90" s="247"/>
      <c r="O90" s="247"/>
      <c r="P90" s="247"/>
      <c r="Q90" s="247"/>
      <c r="R90" s="247"/>
      <c r="S90" s="247"/>
      <c r="T90" s="248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9" t="s">
        <v>191</v>
      </c>
      <c r="AU90" s="249" t="s">
        <v>84</v>
      </c>
      <c r="AV90" s="13" t="s">
        <v>84</v>
      </c>
      <c r="AW90" s="13" t="s">
        <v>35</v>
      </c>
      <c r="AX90" s="13" t="s">
        <v>82</v>
      </c>
      <c r="AY90" s="249" t="s">
        <v>120</v>
      </c>
    </row>
    <row r="91" s="2" customFormat="1" ht="24.15" customHeight="1">
      <c r="A91" s="40"/>
      <c r="B91" s="41"/>
      <c r="C91" s="198" t="s">
        <v>135</v>
      </c>
      <c r="D91" s="198" t="s">
        <v>121</v>
      </c>
      <c r="E91" s="199" t="s">
        <v>194</v>
      </c>
      <c r="F91" s="200" t="s">
        <v>195</v>
      </c>
      <c r="G91" s="201" t="s">
        <v>138</v>
      </c>
      <c r="H91" s="202">
        <v>86</v>
      </c>
      <c r="I91" s="203"/>
      <c r="J91" s="204">
        <f>ROUND(I91*H91,2)</f>
        <v>0</v>
      </c>
      <c r="K91" s="200" t="s">
        <v>125</v>
      </c>
      <c r="L91" s="46"/>
      <c r="M91" s="205" t="s">
        <v>19</v>
      </c>
      <c r="N91" s="206" t="s">
        <v>45</v>
      </c>
      <c r="O91" s="86"/>
      <c r="P91" s="207">
        <f>O91*H91</f>
        <v>0</v>
      </c>
      <c r="Q91" s="207">
        <v>0</v>
      </c>
      <c r="R91" s="207">
        <f>Q91*H91</f>
        <v>0</v>
      </c>
      <c r="S91" s="207">
        <v>0</v>
      </c>
      <c r="T91" s="20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09" t="s">
        <v>152</v>
      </c>
      <c r="AT91" s="209" t="s">
        <v>121</v>
      </c>
      <c r="AU91" s="209" t="s">
        <v>84</v>
      </c>
      <c r="AY91" s="19" t="s">
        <v>120</v>
      </c>
      <c r="BE91" s="210">
        <f>IF(N91="základní",J91,0)</f>
        <v>0</v>
      </c>
      <c r="BF91" s="210">
        <f>IF(N91="snížená",J91,0)</f>
        <v>0</v>
      </c>
      <c r="BG91" s="210">
        <f>IF(N91="zákl. přenesená",J91,0)</f>
        <v>0</v>
      </c>
      <c r="BH91" s="210">
        <f>IF(N91="sníž. přenesená",J91,0)</f>
        <v>0</v>
      </c>
      <c r="BI91" s="210">
        <f>IF(N91="nulová",J91,0)</f>
        <v>0</v>
      </c>
      <c r="BJ91" s="19" t="s">
        <v>82</v>
      </c>
      <c r="BK91" s="210">
        <f>ROUND(I91*H91,2)</f>
        <v>0</v>
      </c>
      <c r="BL91" s="19" t="s">
        <v>152</v>
      </c>
      <c r="BM91" s="209" t="s">
        <v>487</v>
      </c>
    </row>
    <row r="92" s="2" customFormat="1">
      <c r="A92" s="40"/>
      <c r="B92" s="41"/>
      <c r="C92" s="42"/>
      <c r="D92" s="211" t="s">
        <v>128</v>
      </c>
      <c r="E92" s="42"/>
      <c r="F92" s="212" t="s">
        <v>197</v>
      </c>
      <c r="G92" s="42"/>
      <c r="H92" s="42"/>
      <c r="I92" s="213"/>
      <c r="J92" s="42"/>
      <c r="K92" s="42"/>
      <c r="L92" s="46"/>
      <c r="M92" s="214"/>
      <c r="N92" s="21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128</v>
      </c>
      <c r="AU92" s="19" t="s">
        <v>84</v>
      </c>
    </row>
    <row r="93" s="13" customFormat="1">
      <c r="A93" s="13"/>
      <c r="B93" s="238"/>
      <c r="C93" s="239"/>
      <c r="D93" s="240" t="s">
        <v>191</v>
      </c>
      <c r="E93" s="241" t="s">
        <v>19</v>
      </c>
      <c r="F93" s="242" t="s">
        <v>488</v>
      </c>
      <c r="G93" s="239"/>
      <c r="H93" s="243">
        <v>86</v>
      </c>
      <c r="I93" s="244"/>
      <c r="J93" s="239"/>
      <c r="K93" s="239"/>
      <c r="L93" s="245"/>
      <c r="M93" s="246"/>
      <c r="N93" s="247"/>
      <c r="O93" s="247"/>
      <c r="P93" s="247"/>
      <c r="Q93" s="247"/>
      <c r="R93" s="247"/>
      <c r="S93" s="247"/>
      <c r="T93" s="248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9" t="s">
        <v>191</v>
      </c>
      <c r="AU93" s="249" t="s">
        <v>84</v>
      </c>
      <c r="AV93" s="13" t="s">
        <v>84</v>
      </c>
      <c r="AW93" s="13" t="s">
        <v>35</v>
      </c>
      <c r="AX93" s="13" t="s">
        <v>82</v>
      </c>
      <c r="AY93" s="249" t="s">
        <v>120</v>
      </c>
    </row>
    <row r="94" s="2" customFormat="1" ht="24.15" customHeight="1">
      <c r="A94" s="40"/>
      <c r="B94" s="41"/>
      <c r="C94" s="198" t="s">
        <v>152</v>
      </c>
      <c r="D94" s="198" t="s">
        <v>121</v>
      </c>
      <c r="E94" s="199" t="s">
        <v>200</v>
      </c>
      <c r="F94" s="200" t="s">
        <v>201</v>
      </c>
      <c r="G94" s="201" t="s">
        <v>138</v>
      </c>
      <c r="H94" s="202">
        <v>1</v>
      </c>
      <c r="I94" s="203"/>
      <c r="J94" s="204">
        <f>ROUND(I94*H94,2)</f>
        <v>0</v>
      </c>
      <c r="K94" s="200" t="s">
        <v>125</v>
      </c>
      <c r="L94" s="46"/>
      <c r="M94" s="205" t="s">
        <v>19</v>
      </c>
      <c r="N94" s="206" t="s">
        <v>45</v>
      </c>
      <c r="O94" s="86"/>
      <c r="P94" s="207">
        <f>O94*H94</f>
        <v>0</v>
      </c>
      <c r="Q94" s="207">
        <v>0</v>
      </c>
      <c r="R94" s="207">
        <f>Q94*H94</f>
        <v>0</v>
      </c>
      <c r="S94" s="207">
        <v>0</v>
      </c>
      <c r="T94" s="208">
        <f>S94*H94</f>
        <v>0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09" t="s">
        <v>152</v>
      </c>
      <c r="AT94" s="209" t="s">
        <v>121</v>
      </c>
      <c r="AU94" s="209" t="s">
        <v>84</v>
      </c>
      <c r="AY94" s="19" t="s">
        <v>120</v>
      </c>
      <c r="BE94" s="210">
        <f>IF(N94="základní",J94,0)</f>
        <v>0</v>
      </c>
      <c r="BF94" s="210">
        <f>IF(N94="snížená",J94,0)</f>
        <v>0</v>
      </c>
      <c r="BG94" s="210">
        <f>IF(N94="zákl. přenesená",J94,0)</f>
        <v>0</v>
      </c>
      <c r="BH94" s="210">
        <f>IF(N94="sníž. přenesená",J94,0)</f>
        <v>0</v>
      </c>
      <c r="BI94" s="210">
        <f>IF(N94="nulová",J94,0)</f>
        <v>0</v>
      </c>
      <c r="BJ94" s="19" t="s">
        <v>82</v>
      </c>
      <c r="BK94" s="210">
        <f>ROUND(I94*H94,2)</f>
        <v>0</v>
      </c>
      <c r="BL94" s="19" t="s">
        <v>152</v>
      </c>
      <c r="BM94" s="209" t="s">
        <v>489</v>
      </c>
    </row>
    <row r="95" s="2" customFormat="1">
      <c r="A95" s="40"/>
      <c r="B95" s="41"/>
      <c r="C95" s="42"/>
      <c r="D95" s="211" t="s">
        <v>128</v>
      </c>
      <c r="E95" s="42"/>
      <c r="F95" s="212" t="s">
        <v>203</v>
      </c>
      <c r="G95" s="42"/>
      <c r="H95" s="42"/>
      <c r="I95" s="213"/>
      <c r="J95" s="42"/>
      <c r="K95" s="42"/>
      <c r="L95" s="46"/>
      <c r="M95" s="214"/>
      <c r="N95" s="21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128</v>
      </c>
      <c r="AU95" s="19" t="s">
        <v>84</v>
      </c>
    </row>
    <row r="96" s="13" customFormat="1">
      <c r="A96" s="13"/>
      <c r="B96" s="238"/>
      <c r="C96" s="239"/>
      <c r="D96" s="240" t="s">
        <v>191</v>
      </c>
      <c r="E96" s="241" t="s">
        <v>19</v>
      </c>
      <c r="F96" s="242" t="s">
        <v>402</v>
      </c>
      <c r="G96" s="239"/>
      <c r="H96" s="243">
        <v>1</v>
      </c>
      <c r="I96" s="244"/>
      <c r="J96" s="239"/>
      <c r="K96" s="239"/>
      <c r="L96" s="245"/>
      <c r="M96" s="246"/>
      <c r="N96" s="247"/>
      <c r="O96" s="247"/>
      <c r="P96" s="247"/>
      <c r="Q96" s="247"/>
      <c r="R96" s="247"/>
      <c r="S96" s="247"/>
      <c r="T96" s="248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9" t="s">
        <v>191</v>
      </c>
      <c r="AU96" s="249" t="s">
        <v>84</v>
      </c>
      <c r="AV96" s="13" t="s">
        <v>84</v>
      </c>
      <c r="AW96" s="13" t="s">
        <v>35</v>
      </c>
      <c r="AX96" s="13" t="s">
        <v>82</v>
      </c>
      <c r="AY96" s="249" t="s">
        <v>120</v>
      </c>
    </row>
    <row r="97" s="2" customFormat="1" ht="24.15" customHeight="1">
      <c r="A97" s="40"/>
      <c r="B97" s="41"/>
      <c r="C97" s="198" t="s">
        <v>119</v>
      </c>
      <c r="D97" s="198" t="s">
        <v>121</v>
      </c>
      <c r="E97" s="199" t="s">
        <v>200</v>
      </c>
      <c r="F97" s="200" t="s">
        <v>201</v>
      </c>
      <c r="G97" s="201" t="s">
        <v>138</v>
      </c>
      <c r="H97" s="202">
        <v>1</v>
      </c>
      <c r="I97" s="203"/>
      <c r="J97" s="204">
        <f>ROUND(I97*H97,2)</f>
        <v>0</v>
      </c>
      <c r="K97" s="200" t="s">
        <v>125</v>
      </c>
      <c r="L97" s="46"/>
      <c r="M97" s="205" t="s">
        <v>19</v>
      </c>
      <c r="N97" s="206" t="s">
        <v>45</v>
      </c>
      <c r="O97" s="86"/>
      <c r="P97" s="207">
        <f>O97*H97</f>
        <v>0</v>
      </c>
      <c r="Q97" s="207">
        <v>0</v>
      </c>
      <c r="R97" s="207">
        <f>Q97*H97</f>
        <v>0</v>
      </c>
      <c r="S97" s="207">
        <v>0</v>
      </c>
      <c r="T97" s="20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09" t="s">
        <v>152</v>
      </c>
      <c r="AT97" s="209" t="s">
        <v>121</v>
      </c>
      <c r="AU97" s="209" t="s">
        <v>84</v>
      </c>
      <c r="AY97" s="19" t="s">
        <v>120</v>
      </c>
      <c r="BE97" s="210">
        <f>IF(N97="základní",J97,0)</f>
        <v>0</v>
      </c>
      <c r="BF97" s="210">
        <f>IF(N97="snížená",J97,0)</f>
        <v>0</v>
      </c>
      <c r="BG97" s="210">
        <f>IF(N97="zákl. přenesená",J97,0)</f>
        <v>0</v>
      </c>
      <c r="BH97" s="210">
        <f>IF(N97="sníž. přenesená",J97,0)</f>
        <v>0</v>
      </c>
      <c r="BI97" s="210">
        <f>IF(N97="nulová",J97,0)</f>
        <v>0</v>
      </c>
      <c r="BJ97" s="19" t="s">
        <v>82</v>
      </c>
      <c r="BK97" s="210">
        <f>ROUND(I97*H97,2)</f>
        <v>0</v>
      </c>
      <c r="BL97" s="19" t="s">
        <v>152</v>
      </c>
      <c r="BM97" s="209" t="s">
        <v>490</v>
      </c>
    </row>
    <row r="98" s="2" customFormat="1">
      <c r="A98" s="40"/>
      <c r="B98" s="41"/>
      <c r="C98" s="42"/>
      <c r="D98" s="211" t="s">
        <v>128</v>
      </c>
      <c r="E98" s="42"/>
      <c r="F98" s="212" t="s">
        <v>203</v>
      </c>
      <c r="G98" s="42"/>
      <c r="H98" s="42"/>
      <c r="I98" s="213"/>
      <c r="J98" s="42"/>
      <c r="K98" s="42"/>
      <c r="L98" s="46"/>
      <c r="M98" s="214"/>
      <c r="N98" s="21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128</v>
      </c>
      <c r="AU98" s="19" t="s">
        <v>84</v>
      </c>
    </row>
    <row r="99" s="13" customFormat="1">
      <c r="A99" s="13"/>
      <c r="B99" s="238"/>
      <c r="C99" s="239"/>
      <c r="D99" s="240" t="s">
        <v>191</v>
      </c>
      <c r="E99" s="241" t="s">
        <v>19</v>
      </c>
      <c r="F99" s="242" t="s">
        <v>404</v>
      </c>
      <c r="G99" s="239"/>
      <c r="H99" s="243">
        <v>1</v>
      </c>
      <c r="I99" s="244"/>
      <c r="J99" s="239"/>
      <c r="K99" s="239"/>
      <c r="L99" s="245"/>
      <c r="M99" s="246"/>
      <c r="N99" s="247"/>
      <c r="O99" s="247"/>
      <c r="P99" s="247"/>
      <c r="Q99" s="247"/>
      <c r="R99" s="247"/>
      <c r="S99" s="247"/>
      <c r="T99" s="248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9" t="s">
        <v>191</v>
      </c>
      <c r="AU99" s="249" t="s">
        <v>84</v>
      </c>
      <c r="AV99" s="13" t="s">
        <v>84</v>
      </c>
      <c r="AW99" s="13" t="s">
        <v>35</v>
      </c>
      <c r="AX99" s="13" t="s">
        <v>82</v>
      </c>
      <c r="AY99" s="249" t="s">
        <v>120</v>
      </c>
    </row>
    <row r="100" s="2" customFormat="1" ht="24.15" customHeight="1">
      <c r="A100" s="40"/>
      <c r="B100" s="41"/>
      <c r="C100" s="198" t="s">
        <v>171</v>
      </c>
      <c r="D100" s="198" t="s">
        <v>121</v>
      </c>
      <c r="E100" s="199" t="s">
        <v>405</v>
      </c>
      <c r="F100" s="200" t="s">
        <v>406</v>
      </c>
      <c r="G100" s="201" t="s">
        <v>138</v>
      </c>
      <c r="H100" s="202">
        <v>1</v>
      </c>
      <c r="I100" s="203"/>
      <c r="J100" s="204">
        <f>ROUND(I100*H100,2)</f>
        <v>0</v>
      </c>
      <c r="K100" s="200" t="s">
        <v>125</v>
      </c>
      <c r="L100" s="46"/>
      <c r="M100" s="205" t="s">
        <v>19</v>
      </c>
      <c r="N100" s="206" t="s">
        <v>45</v>
      </c>
      <c r="O100" s="86"/>
      <c r="P100" s="207">
        <f>O100*H100</f>
        <v>0</v>
      </c>
      <c r="Q100" s="207">
        <v>0</v>
      </c>
      <c r="R100" s="207">
        <f>Q100*H100</f>
        <v>0</v>
      </c>
      <c r="S100" s="207">
        <v>0</v>
      </c>
      <c r="T100" s="20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09" t="s">
        <v>152</v>
      </c>
      <c r="AT100" s="209" t="s">
        <v>121</v>
      </c>
      <c r="AU100" s="209" t="s">
        <v>84</v>
      </c>
      <c r="AY100" s="19" t="s">
        <v>120</v>
      </c>
      <c r="BE100" s="210">
        <f>IF(N100="základní",J100,0)</f>
        <v>0</v>
      </c>
      <c r="BF100" s="210">
        <f>IF(N100="snížená",J100,0)</f>
        <v>0</v>
      </c>
      <c r="BG100" s="210">
        <f>IF(N100="zákl. přenesená",J100,0)</f>
        <v>0</v>
      </c>
      <c r="BH100" s="210">
        <f>IF(N100="sníž. přenesená",J100,0)</f>
        <v>0</v>
      </c>
      <c r="BI100" s="210">
        <f>IF(N100="nulová",J100,0)</f>
        <v>0</v>
      </c>
      <c r="BJ100" s="19" t="s">
        <v>82</v>
      </c>
      <c r="BK100" s="210">
        <f>ROUND(I100*H100,2)</f>
        <v>0</v>
      </c>
      <c r="BL100" s="19" t="s">
        <v>152</v>
      </c>
      <c r="BM100" s="209" t="s">
        <v>491</v>
      </c>
    </row>
    <row r="101" s="2" customFormat="1">
      <c r="A101" s="40"/>
      <c r="B101" s="41"/>
      <c r="C101" s="42"/>
      <c r="D101" s="211" t="s">
        <v>128</v>
      </c>
      <c r="E101" s="42"/>
      <c r="F101" s="212" t="s">
        <v>408</v>
      </c>
      <c r="G101" s="42"/>
      <c r="H101" s="42"/>
      <c r="I101" s="213"/>
      <c r="J101" s="42"/>
      <c r="K101" s="42"/>
      <c r="L101" s="46"/>
      <c r="M101" s="214"/>
      <c r="N101" s="21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128</v>
      </c>
      <c r="AU101" s="19" t="s">
        <v>84</v>
      </c>
    </row>
    <row r="102" s="13" customFormat="1">
      <c r="A102" s="13"/>
      <c r="B102" s="238"/>
      <c r="C102" s="239"/>
      <c r="D102" s="240" t="s">
        <v>191</v>
      </c>
      <c r="E102" s="241" t="s">
        <v>19</v>
      </c>
      <c r="F102" s="242" t="s">
        <v>404</v>
      </c>
      <c r="G102" s="239"/>
      <c r="H102" s="243">
        <v>1</v>
      </c>
      <c r="I102" s="244"/>
      <c r="J102" s="239"/>
      <c r="K102" s="239"/>
      <c r="L102" s="245"/>
      <c r="M102" s="246"/>
      <c r="N102" s="247"/>
      <c r="O102" s="247"/>
      <c r="P102" s="247"/>
      <c r="Q102" s="247"/>
      <c r="R102" s="247"/>
      <c r="S102" s="247"/>
      <c r="T102" s="248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9" t="s">
        <v>191</v>
      </c>
      <c r="AU102" s="249" t="s">
        <v>84</v>
      </c>
      <c r="AV102" s="13" t="s">
        <v>84</v>
      </c>
      <c r="AW102" s="13" t="s">
        <v>35</v>
      </c>
      <c r="AX102" s="13" t="s">
        <v>82</v>
      </c>
      <c r="AY102" s="249" t="s">
        <v>120</v>
      </c>
    </row>
    <row r="103" s="2" customFormat="1" ht="16.5" customHeight="1">
      <c r="A103" s="40"/>
      <c r="B103" s="41"/>
      <c r="C103" s="228" t="s">
        <v>176</v>
      </c>
      <c r="D103" s="228" t="s">
        <v>155</v>
      </c>
      <c r="E103" s="229" t="s">
        <v>303</v>
      </c>
      <c r="F103" s="230" t="s">
        <v>409</v>
      </c>
      <c r="G103" s="231" t="s">
        <v>138</v>
      </c>
      <c r="H103" s="232">
        <v>1</v>
      </c>
      <c r="I103" s="233"/>
      <c r="J103" s="234">
        <f>ROUND(I103*H103,2)</f>
        <v>0</v>
      </c>
      <c r="K103" s="230" t="s">
        <v>19</v>
      </c>
      <c r="L103" s="235"/>
      <c r="M103" s="236" t="s">
        <v>19</v>
      </c>
      <c r="N103" s="237" t="s">
        <v>45</v>
      </c>
      <c r="O103" s="86"/>
      <c r="P103" s="207">
        <f>O103*H103</f>
        <v>0</v>
      </c>
      <c r="Q103" s="207">
        <v>0</v>
      </c>
      <c r="R103" s="207">
        <f>Q103*H103</f>
        <v>0</v>
      </c>
      <c r="S103" s="207">
        <v>0</v>
      </c>
      <c r="T103" s="20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09" t="s">
        <v>159</v>
      </c>
      <c r="AT103" s="209" t="s">
        <v>155</v>
      </c>
      <c r="AU103" s="209" t="s">
        <v>84</v>
      </c>
      <c r="AY103" s="19" t="s">
        <v>120</v>
      </c>
      <c r="BE103" s="210">
        <f>IF(N103="základní",J103,0)</f>
        <v>0</v>
      </c>
      <c r="BF103" s="210">
        <f>IF(N103="snížená",J103,0)</f>
        <v>0</v>
      </c>
      <c r="BG103" s="210">
        <f>IF(N103="zákl. přenesená",J103,0)</f>
        <v>0</v>
      </c>
      <c r="BH103" s="210">
        <f>IF(N103="sníž. přenesená",J103,0)</f>
        <v>0</v>
      </c>
      <c r="BI103" s="210">
        <f>IF(N103="nulová",J103,0)</f>
        <v>0</v>
      </c>
      <c r="BJ103" s="19" t="s">
        <v>82</v>
      </c>
      <c r="BK103" s="210">
        <f>ROUND(I103*H103,2)</f>
        <v>0</v>
      </c>
      <c r="BL103" s="19" t="s">
        <v>152</v>
      </c>
      <c r="BM103" s="209" t="s">
        <v>492</v>
      </c>
    </row>
    <row r="104" s="2" customFormat="1" ht="24.15" customHeight="1">
      <c r="A104" s="40"/>
      <c r="B104" s="41"/>
      <c r="C104" s="198" t="s">
        <v>159</v>
      </c>
      <c r="D104" s="198" t="s">
        <v>121</v>
      </c>
      <c r="E104" s="199" t="s">
        <v>277</v>
      </c>
      <c r="F104" s="200" t="s">
        <v>278</v>
      </c>
      <c r="G104" s="201" t="s">
        <v>138</v>
      </c>
      <c r="H104" s="202">
        <v>1</v>
      </c>
      <c r="I104" s="203"/>
      <c r="J104" s="204">
        <f>ROUND(I104*H104,2)</f>
        <v>0</v>
      </c>
      <c r="K104" s="200" t="s">
        <v>125</v>
      </c>
      <c r="L104" s="46"/>
      <c r="M104" s="205" t="s">
        <v>19</v>
      </c>
      <c r="N104" s="206" t="s">
        <v>45</v>
      </c>
      <c r="O104" s="86"/>
      <c r="P104" s="207">
        <f>O104*H104</f>
        <v>0</v>
      </c>
      <c r="Q104" s="207">
        <v>0</v>
      </c>
      <c r="R104" s="207">
        <f>Q104*H104</f>
        <v>0</v>
      </c>
      <c r="S104" s="207">
        <v>0</v>
      </c>
      <c r="T104" s="20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09" t="s">
        <v>152</v>
      </c>
      <c r="AT104" s="209" t="s">
        <v>121</v>
      </c>
      <c r="AU104" s="209" t="s">
        <v>84</v>
      </c>
      <c r="AY104" s="19" t="s">
        <v>120</v>
      </c>
      <c r="BE104" s="210">
        <f>IF(N104="základní",J104,0)</f>
        <v>0</v>
      </c>
      <c r="BF104" s="210">
        <f>IF(N104="snížená",J104,0)</f>
        <v>0</v>
      </c>
      <c r="BG104" s="210">
        <f>IF(N104="zákl. přenesená",J104,0)</f>
        <v>0</v>
      </c>
      <c r="BH104" s="210">
        <f>IF(N104="sníž. přenesená",J104,0)</f>
        <v>0</v>
      </c>
      <c r="BI104" s="210">
        <f>IF(N104="nulová",J104,0)</f>
        <v>0</v>
      </c>
      <c r="BJ104" s="19" t="s">
        <v>82</v>
      </c>
      <c r="BK104" s="210">
        <f>ROUND(I104*H104,2)</f>
        <v>0</v>
      </c>
      <c r="BL104" s="19" t="s">
        <v>152</v>
      </c>
      <c r="BM104" s="209" t="s">
        <v>493</v>
      </c>
    </row>
    <row r="105" s="2" customFormat="1">
      <c r="A105" s="40"/>
      <c r="B105" s="41"/>
      <c r="C105" s="42"/>
      <c r="D105" s="211" t="s">
        <v>128</v>
      </c>
      <c r="E105" s="42"/>
      <c r="F105" s="212" t="s">
        <v>280</v>
      </c>
      <c r="G105" s="42"/>
      <c r="H105" s="42"/>
      <c r="I105" s="213"/>
      <c r="J105" s="42"/>
      <c r="K105" s="42"/>
      <c r="L105" s="46"/>
      <c r="M105" s="214"/>
      <c r="N105" s="21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128</v>
      </c>
      <c r="AU105" s="19" t="s">
        <v>84</v>
      </c>
    </row>
    <row r="106" s="13" customFormat="1">
      <c r="A106" s="13"/>
      <c r="B106" s="238"/>
      <c r="C106" s="239"/>
      <c r="D106" s="240" t="s">
        <v>191</v>
      </c>
      <c r="E106" s="241" t="s">
        <v>19</v>
      </c>
      <c r="F106" s="242" t="s">
        <v>402</v>
      </c>
      <c r="G106" s="239"/>
      <c r="H106" s="243">
        <v>1</v>
      </c>
      <c r="I106" s="244"/>
      <c r="J106" s="239"/>
      <c r="K106" s="239"/>
      <c r="L106" s="245"/>
      <c r="M106" s="246"/>
      <c r="N106" s="247"/>
      <c r="O106" s="247"/>
      <c r="P106" s="247"/>
      <c r="Q106" s="247"/>
      <c r="R106" s="247"/>
      <c r="S106" s="247"/>
      <c r="T106" s="248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9" t="s">
        <v>191</v>
      </c>
      <c r="AU106" s="249" t="s">
        <v>84</v>
      </c>
      <c r="AV106" s="13" t="s">
        <v>84</v>
      </c>
      <c r="AW106" s="13" t="s">
        <v>35</v>
      </c>
      <c r="AX106" s="13" t="s">
        <v>82</v>
      </c>
      <c r="AY106" s="249" t="s">
        <v>120</v>
      </c>
    </row>
    <row r="107" s="2" customFormat="1" ht="16.5" customHeight="1">
      <c r="A107" s="40"/>
      <c r="B107" s="41"/>
      <c r="C107" s="228" t="s">
        <v>186</v>
      </c>
      <c r="D107" s="228" t="s">
        <v>155</v>
      </c>
      <c r="E107" s="229" t="s">
        <v>412</v>
      </c>
      <c r="F107" s="230" t="s">
        <v>413</v>
      </c>
      <c r="G107" s="231" t="s">
        <v>138</v>
      </c>
      <c r="H107" s="232">
        <v>1</v>
      </c>
      <c r="I107" s="233"/>
      <c r="J107" s="234">
        <f>ROUND(I107*H107,2)</f>
        <v>0</v>
      </c>
      <c r="K107" s="230" t="s">
        <v>19</v>
      </c>
      <c r="L107" s="235"/>
      <c r="M107" s="236" t="s">
        <v>19</v>
      </c>
      <c r="N107" s="237" t="s">
        <v>45</v>
      </c>
      <c r="O107" s="86"/>
      <c r="P107" s="207">
        <f>O107*H107</f>
        <v>0</v>
      </c>
      <c r="Q107" s="207">
        <v>0</v>
      </c>
      <c r="R107" s="207">
        <f>Q107*H107</f>
        <v>0</v>
      </c>
      <c r="S107" s="207">
        <v>0</v>
      </c>
      <c r="T107" s="20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09" t="s">
        <v>159</v>
      </c>
      <c r="AT107" s="209" t="s">
        <v>155</v>
      </c>
      <c r="AU107" s="209" t="s">
        <v>84</v>
      </c>
      <c r="AY107" s="19" t="s">
        <v>120</v>
      </c>
      <c r="BE107" s="210">
        <f>IF(N107="základní",J107,0)</f>
        <v>0</v>
      </c>
      <c r="BF107" s="210">
        <f>IF(N107="snížená",J107,0)</f>
        <v>0</v>
      </c>
      <c r="BG107" s="210">
        <f>IF(N107="zákl. přenesená",J107,0)</f>
        <v>0</v>
      </c>
      <c r="BH107" s="210">
        <f>IF(N107="sníž. přenesená",J107,0)</f>
        <v>0</v>
      </c>
      <c r="BI107" s="210">
        <f>IF(N107="nulová",J107,0)</f>
        <v>0</v>
      </c>
      <c r="BJ107" s="19" t="s">
        <v>82</v>
      </c>
      <c r="BK107" s="210">
        <f>ROUND(I107*H107,2)</f>
        <v>0</v>
      </c>
      <c r="BL107" s="19" t="s">
        <v>152</v>
      </c>
      <c r="BM107" s="209" t="s">
        <v>494</v>
      </c>
    </row>
    <row r="108" s="2" customFormat="1" ht="24.15" customHeight="1">
      <c r="A108" s="40"/>
      <c r="B108" s="41"/>
      <c r="C108" s="198" t="s">
        <v>193</v>
      </c>
      <c r="D108" s="198" t="s">
        <v>121</v>
      </c>
      <c r="E108" s="199" t="s">
        <v>209</v>
      </c>
      <c r="F108" s="200" t="s">
        <v>210</v>
      </c>
      <c r="G108" s="201" t="s">
        <v>138</v>
      </c>
      <c r="H108" s="202">
        <v>56</v>
      </c>
      <c r="I108" s="203"/>
      <c r="J108" s="204">
        <f>ROUND(I108*H108,2)</f>
        <v>0</v>
      </c>
      <c r="K108" s="200" t="s">
        <v>125</v>
      </c>
      <c r="L108" s="46"/>
      <c r="M108" s="205" t="s">
        <v>19</v>
      </c>
      <c r="N108" s="206" t="s">
        <v>45</v>
      </c>
      <c r="O108" s="86"/>
      <c r="P108" s="207">
        <f>O108*H108</f>
        <v>0</v>
      </c>
      <c r="Q108" s="207">
        <v>0</v>
      </c>
      <c r="R108" s="207">
        <f>Q108*H108</f>
        <v>0</v>
      </c>
      <c r="S108" s="207">
        <v>0</v>
      </c>
      <c r="T108" s="20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09" t="s">
        <v>152</v>
      </c>
      <c r="AT108" s="209" t="s">
        <v>121</v>
      </c>
      <c r="AU108" s="209" t="s">
        <v>84</v>
      </c>
      <c r="AY108" s="19" t="s">
        <v>120</v>
      </c>
      <c r="BE108" s="210">
        <f>IF(N108="základní",J108,0)</f>
        <v>0</v>
      </c>
      <c r="BF108" s="210">
        <f>IF(N108="snížená",J108,0)</f>
        <v>0</v>
      </c>
      <c r="BG108" s="210">
        <f>IF(N108="zákl. přenesená",J108,0)</f>
        <v>0</v>
      </c>
      <c r="BH108" s="210">
        <f>IF(N108="sníž. přenesená",J108,0)</f>
        <v>0</v>
      </c>
      <c r="BI108" s="210">
        <f>IF(N108="nulová",J108,0)</f>
        <v>0</v>
      </c>
      <c r="BJ108" s="19" t="s">
        <v>82</v>
      </c>
      <c r="BK108" s="210">
        <f>ROUND(I108*H108,2)</f>
        <v>0</v>
      </c>
      <c r="BL108" s="19" t="s">
        <v>152</v>
      </c>
      <c r="BM108" s="209" t="s">
        <v>495</v>
      </c>
    </row>
    <row r="109" s="2" customFormat="1">
      <c r="A109" s="40"/>
      <c r="B109" s="41"/>
      <c r="C109" s="42"/>
      <c r="D109" s="211" t="s">
        <v>128</v>
      </c>
      <c r="E109" s="42"/>
      <c r="F109" s="212" t="s">
        <v>212</v>
      </c>
      <c r="G109" s="42"/>
      <c r="H109" s="42"/>
      <c r="I109" s="213"/>
      <c r="J109" s="42"/>
      <c r="K109" s="42"/>
      <c r="L109" s="46"/>
      <c r="M109" s="214"/>
      <c r="N109" s="21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128</v>
      </c>
      <c r="AU109" s="19" t="s">
        <v>84</v>
      </c>
    </row>
    <row r="110" s="13" customFormat="1">
      <c r="A110" s="13"/>
      <c r="B110" s="238"/>
      <c r="C110" s="239"/>
      <c r="D110" s="240" t="s">
        <v>191</v>
      </c>
      <c r="E110" s="241" t="s">
        <v>19</v>
      </c>
      <c r="F110" s="242" t="s">
        <v>496</v>
      </c>
      <c r="G110" s="239"/>
      <c r="H110" s="243">
        <v>56</v>
      </c>
      <c r="I110" s="244"/>
      <c r="J110" s="239"/>
      <c r="K110" s="239"/>
      <c r="L110" s="245"/>
      <c r="M110" s="246"/>
      <c r="N110" s="247"/>
      <c r="O110" s="247"/>
      <c r="P110" s="247"/>
      <c r="Q110" s="247"/>
      <c r="R110" s="247"/>
      <c r="S110" s="247"/>
      <c r="T110" s="248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9" t="s">
        <v>191</v>
      </c>
      <c r="AU110" s="249" t="s">
        <v>84</v>
      </c>
      <c r="AV110" s="13" t="s">
        <v>84</v>
      </c>
      <c r="AW110" s="13" t="s">
        <v>35</v>
      </c>
      <c r="AX110" s="13" t="s">
        <v>82</v>
      </c>
      <c r="AY110" s="249" t="s">
        <v>120</v>
      </c>
    </row>
    <row r="111" s="2" customFormat="1" ht="16.5" customHeight="1">
      <c r="A111" s="40"/>
      <c r="B111" s="41"/>
      <c r="C111" s="228" t="s">
        <v>199</v>
      </c>
      <c r="D111" s="228" t="s">
        <v>155</v>
      </c>
      <c r="E111" s="229" t="s">
        <v>416</v>
      </c>
      <c r="F111" s="230" t="s">
        <v>417</v>
      </c>
      <c r="G111" s="231" t="s">
        <v>138</v>
      </c>
      <c r="H111" s="232">
        <v>56</v>
      </c>
      <c r="I111" s="233"/>
      <c r="J111" s="234">
        <f>ROUND(I111*H111,2)</f>
        <v>0</v>
      </c>
      <c r="K111" s="230" t="s">
        <v>19</v>
      </c>
      <c r="L111" s="235"/>
      <c r="M111" s="236" t="s">
        <v>19</v>
      </c>
      <c r="N111" s="237" t="s">
        <v>45</v>
      </c>
      <c r="O111" s="86"/>
      <c r="P111" s="207">
        <f>O111*H111</f>
        <v>0</v>
      </c>
      <c r="Q111" s="207">
        <v>0</v>
      </c>
      <c r="R111" s="207">
        <f>Q111*H111</f>
        <v>0</v>
      </c>
      <c r="S111" s="207">
        <v>0</v>
      </c>
      <c r="T111" s="20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09" t="s">
        <v>159</v>
      </c>
      <c r="AT111" s="209" t="s">
        <v>155</v>
      </c>
      <c r="AU111" s="209" t="s">
        <v>84</v>
      </c>
      <c r="AY111" s="19" t="s">
        <v>120</v>
      </c>
      <c r="BE111" s="210">
        <f>IF(N111="základní",J111,0)</f>
        <v>0</v>
      </c>
      <c r="BF111" s="210">
        <f>IF(N111="snížená",J111,0)</f>
        <v>0</v>
      </c>
      <c r="BG111" s="210">
        <f>IF(N111="zákl. přenesená",J111,0)</f>
        <v>0</v>
      </c>
      <c r="BH111" s="210">
        <f>IF(N111="sníž. přenesená",J111,0)</f>
        <v>0</v>
      </c>
      <c r="BI111" s="210">
        <f>IF(N111="nulová",J111,0)</f>
        <v>0</v>
      </c>
      <c r="BJ111" s="19" t="s">
        <v>82</v>
      </c>
      <c r="BK111" s="210">
        <f>ROUND(I111*H111,2)</f>
        <v>0</v>
      </c>
      <c r="BL111" s="19" t="s">
        <v>152</v>
      </c>
      <c r="BM111" s="209" t="s">
        <v>497</v>
      </c>
    </row>
    <row r="112" s="2" customFormat="1" ht="24.15" customHeight="1">
      <c r="A112" s="40"/>
      <c r="B112" s="41"/>
      <c r="C112" s="198" t="s">
        <v>205</v>
      </c>
      <c r="D112" s="198" t="s">
        <v>121</v>
      </c>
      <c r="E112" s="199" t="s">
        <v>248</v>
      </c>
      <c r="F112" s="200" t="s">
        <v>249</v>
      </c>
      <c r="G112" s="201" t="s">
        <v>138</v>
      </c>
      <c r="H112" s="202">
        <v>86</v>
      </c>
      <c r="I112" s="203"/>
      <c r="J112" s="204">
        <f>ROUND(I112*H112,2)</f>
        <v>0</v>
      </c>
      <c r="K112" s="200" t="s">
        <v>125</v>
      </c>
      <c r="L112" s="46"/>
      <c r="M112" s="205" t="s">
        <v>19</v>
      </c>
      <c r="N112" s="206" t="s">
        <v>45</v>
      </c>
      <c r="O112" s="86"/>
      <c r="P112" s="207">
        <f>O112*H112</f>
        <v>0</v>
      </c>
      <c r="Q112" s="207">
        <v>0</v>
      </c>
      <c r="R112" s="207">
        <f>Q112*H112</f>
        <v>0</v>
      </c>
      <c r="S112" s="207">
        <v>0</v>
      </c>
      <c r="T112" s="20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09" t="s">
        <v>152</v>
      </c>
      <c r="AT112" s="209" t="s">
        <v>121</v>
      </c>
      <c r="AU112" s="209" t="s">
        <v>84</v>
      </c>
      <c r="AY112" s="19" t="s">
        <v>120</v>
      </c>
      <c r="BE112" s="210">
        <f>IF(N112="základní",J112,0)</f>
        <v>0</v>
      </c>
      <c r="BF112" s="210">
        <f>IF(N112="snížená",J112,0)</f>
        <v>0</v>
      </c>
      <c r="BG112" s="210">
        <f>IF(N112="zákl. přenesená",J112,0)</f>
        <v>0</v>
      </c>
      <c r="BH112" s="210">
        <f>IF(N112="sníž. přenesená",J112,0)</f>
        <v>0</v>
      </c>
      <c r="BI112" s="210">
        <f>IF(N112="nulová",J112,0)</f>
        <v>0</v>
      </c>
      <c r="BJ112" s="19" t="s">
        <v>82</v>
      </c>
      <c r="BK112" s="210">
        <f>ROUND(I112*H112,2)</f>
        <v>0</v>
      </c>
      <c r="BL112" s="19" t="s">
        <v>152</v>
      </c>
      <c r="BM112" s="209" t="s">
        <v>498</v>
      </c>
    </row>
    <row r="113" s="2" customFormat="1">
      <c r="A113" s="40"/>
      <c r="B113" s="41"/>
      <c r="C113" s="42"/>
      <c r="D113" s="211" t="s">
        <v>128</v>
      </c>
      <c r="E113" s="42"/>
      <c r="F113" s="212" t="s">
        <v>251</v>
      </c>
      <c r="G113" s="42"/>
      <c r="H113" s="42"/>
      <c r="I113" s="213"/>
      <c r="J113" s="42"/>
      <c r="K113" s="42"/>
      <c r="L113" s="46"/>
      <c r="M113" s="214"/>
      <c r="N113" s="21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128</v>
      </c>
      <c r="AU113" s="19" t="s">
        <v>84</v>
      </c>
    </row>
    <row r="114" s="13" customFormat="1">
      <c r="A114" s="13"/>
      <c r="B114" s="238"/>
      <c r="C114" s="239"/>
      <c r="D114" s="240" t="s">
        <v>191</v>
      </c>
      <c r="E114" s="241" t="s">
        <v>19</v>
      </c>
      <c r="F114" s="242" t="s">
        <v>488</v>
      </c>
      <c r="G114" s="239"/>
      <c r="H114" s="243">
        <v>86</v>
      </c>
      <c r="I114" s="244"/>
      <c r="J114" s="239"/>
      <c r="K114" s="239"/>
      <c r="L114" s="245"/>
      <c r="M114" s="246"/>
      <c r="N114" s="247"/>
      <c r="O114" s="247"/>
      <c r="P114" s="247"/>
      <c r="Q114" s="247"/>
      <c r="R114" s="247"/>
      <c r="S114" s="247"/>
      <c r="T114" s="248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9" t="s">
        <v>191</v>
      </c>
      <c r="AU114" s="249" t="s">
        <v>84</v>
      </c>
      <c r="AV114" s="13" t="s">
        <v>84</v>
      </c>
      <c r="AW114" s="13" t="s">
        <v>35</v>
      </c>
      <c r="AX114" s="13" t="s">
        <v>82</v>
      </c>
      <c r="AY114" s="249" t="s">
        <v>120</v>
      </c>
    </row>
    <row r="115" s="2" customFormat="1" ht="16.5" customHeight="1">
      <c r="A115" s="40"/>
      <c r="B115" s="41"/>
      <c r="C115" s="228" t="s">
        <v>208</v>
      </c>
      <c r="D115" s="228" t="s">
        <v>155</v>
      </c>
      <c r="E115" s="229" t="s">
        <v>420</v>
      </c>
      <c r="F115" s="230" t="s">
        <v>421</v>
      </c>
      <c r="G115" s="231" t="s">
        <v>138</v>
      </c>
      <c r="H115" s="232">
        <v>86</v>
      </c>
      <c r="I115" s="233"/>
      <c r="J115" s="234">
        <f>ROUND(I115*H115,2)</f>
        <v>0</v>
      </c>
      <c r="K115" s="230" t="s">
        <v>19</v>
      </c>
      <c r="L115" s="235"/>
      <c r="M115" s="236" t="s">
        <v>19</v>
      </c>
      <c r="N115" s="237" t="s">
        <v>45</v>
      </c>
      <c r="O115" s="86"/>
      <c r="P115" s="207">
        <f>O115*H115</f>
        <v>0</v>
      </c>
      <c r="Q115" s="207">
        <v>0</v>
      </c>
      <c r="R115" s="207">
        <f>Q115*H115</f>
        <v>0</v>
      </c>
      <c r="S115" s="207">
        <v>0</v>
      </c>
      <c r="T115" s="20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09" t="s">
        <v>159</v>
      </c>
      <c r="AT115" s="209" t="s">
        <v>155</v>
      </c>
      <c r="AU115" s="209" t="s">
        <v>84</v>
      </c>
      <c r="AY115" s="19" t="s">
        <v>120</v>
      </c>
      <c r="BE115" s="210">
        <f>IF(N115="základní",J115,0)</f>
        <v>0</v>
      </c>
      <c r="BF115" s="210">
        <f>IF(N115="snížená",J115,0)</f>
        <v>0</v>
      </c>
      <c r="BG115" s="210">
        <f>IF(N115="zákl. přenesená",J115,0)</f>
        <v>0</v>
      </c>
      <c r="BH115" s="210">
        <f>IF(N115="sníž. přenesená",J115,0)</f>
        <v>0</v>
      </c>
      <c r="BI115" s="210">
        <f>IF(N115="nulová",J115,0)</f>
        <v>0</v>
      </c>
      <c r="BJ115" s="19" t="s">
        <v>82</v>
      </c>
      <c r="BK115" s="210">
        <f>ROUND(I115*H115,2)</f>
        <v>0</v>
      </c>
      <c r="BL115" s="19" t="s">
        <v>152</v>
      </c>
      <c r="BM115" s="209" t="s">
        <v>499</v>
      </c>
    </row>
    <row r="116" s="2" customFormat="1" ht="16.5" customHeight="1">
      <c r="A116" s="40"/>
      <c r="B116" s="41"/>
      <c r="C116" s="198" t="s">
        <v>213</v>
      </c>
      <c r="D116" s="198" t="s">
        <v>121</v>
      </c>
      <c r="E116" s="199" t="s">
        <v>423</v>
      </c>
      <c r="F116" s="200" t="s">
        <v>424</v>
      </c>
      <c r="G116" s="201" t="s">
        <v>138</v>
      </c>
      <c r="H116" s="202">
        <v>4318</v>
      </c>
      <c r="I116" s="203"/>
      <c r="J116" s="204">
        <f>ROUND(I116*H116,2)</f>
        <v>0</v>
      </c>
      <c r="K116" s="200" t="s">
        <v>125</v>
      </c>
      <c r="L116" s="46"/>
      <c r="M116" s="205" t="s">
        <v>19</v>
      </c>
      <c r="N116" s="206" t="s">
        <v>45</v>
      </c>
      <c r="O116" s="86"/>
      <c r="P116" s="207">
        <f>O116*H116</f>
        <v>0</v>
      </c>
      <c r="Q116" s="207">
        <v>0</v>
      </c>
      <c r="R116" s="207">
        <f>Q116*H116</f>
        <v>0</v>
      </c>
      <c r="S116" s="207">
        <v>0</v>
      </c>
      <c r="T116" s="20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09" t="s">
        <v>152</v>
      </c>
      <c r="AT116" s="209" t="s">
        <v>121</v>
      </c>
      <c r="AU116" s="209" t="s">
        <v>84</v>
      </c>
      <c r="AY116" s="19" t="s">
        <v>120</v>
      </c>
      <c r="BE116" s="210">
        <f>IF(N116="základní",J116,0)</f>
        <v>0</v>
      </c>
      <c r="BF116" s="210">
        <f>IF(N116="snížená",J116,0)</f>
        <v>0</v>
      </c>
      <c r="BG116" s="210">
        <f>IF(N116="zákl. přenesená",J116,0)</f>
        <v>0</v>
      </c>
      <c r="BH116" s="210">
        <f>IF(N116="sníž. přenesená",J116,0)</f>
        <v>0</v>
      </c>
      <c r="BI116" s="210">
        <f>IF(N116="nulová",J116,0)</f>
        <v>0</v>
      </c>
      <c r="BJ116" s="19" t="s">
        <v>82</v>
      </c>
      <c r="BK116" s="210">
        <f>ROUND(I116*H116,2)</f>
        <v>0</v>
      </c>
      <c r="BL116" s="19" t="s">
        <v>152</v>
      </c>
      <c r="BM116" s="209" t="s">
        <v>500</v>
      </c>
    </row>
    <row r="117" s="2" customFormat="1">
      <c r="A117" s="40"/>
      <c r="B117" s="41"/>
      <c r="C117" s="42"/>
      <c r="D117" s="211" t="s">
        <v>128</v>
      </c>
      <c r="E117" s="42"/>
      <c r="F117" s="212" t="s">
        <v>426</v>
      </c>
      <c r="G117" s="42"/>
      <c r="H117" s="42"/>
      <c r="I117" s="213"/>
      <c r="J117" s="42"/>
      <c r="K117" s="42"/>
      <c r="L117" s="46"/>
      <c r="M117" s="214"/>
      <c r="N117" s="21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128</v>
      </c>
      <c r="AU117" s="19" t="s">
        <v>84</v>
      </c>
    </row>
    <row r="118" s="13" customFormat="1">
      <c r="A118" s="13"/>
      <c r="B118" s="238"/>
      <c r="C118" s="239"/>
      <c r="D118" s="240" t="s">
        <v>191</v>
      </c>
      <c r="E118" s="241" t="s">
        <v>19</v>
      </c>
      <c r="F118" s="242" t="s">
        <v>198</v>
      </c>
      <c r="G118" s="239"/>
      <c r="H118" s="243">
        <v>4282</v>
      </c>
      <c r="I118" s="244"/>
      <c r="J118" s="239"/>
      <c r="K118" s="239"/>
      <c r="L118" s="245"/>
      <c r="M118" s="246"/>
      <c r="N118" s="247"/>
      <c r="O118" s="247"/>
      <c r="P118" s="247"/>
      <c r="Q118" s="247"/>
      <c r="R118" s="247"/>
      <c r="S118" s="247"/>
      <c r="T118" s="248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9" t="s">
        <v>191</v>
      </c>
      <c r="AU118" s="249" t="s">
        <v>84</v>
      </c>
      <c r="AV118" s="13" t="s">
        <v>84</v>
      </c>
      <c r="AW118" s="13" t="s">
        <v>35</v>
      </c>
      <c r="AX118" s="13" t="s">
        <v>74</v>
      </c>
      <c r="AY118" s="249" t="s">
        <v>120</v>
      </c>
    </row>
    <row r="119" s="13" customFormat="1">
      <c r="A119" s="13"/>
      <c r="B119" s="238"/>
      <c r="C119" s="239"/>
      <c r="D119" s="240" t="s">
        <v>191</v>
      </c>
      <c r="E119" s="241" t="s">
        <v>19</v>
      </c>
      <c r="F119" s="242" t="s">
        <v>427</v>
      </c>
      <c r="G119" s="239"/>
      <c r="H119" s="243">
        <v>36</v>
      </c>
      <c r="I119" s="244"/>
      <c r="J119" s="239"/>
      <c r="K119" s="239"/>
      <c r="L119" s="245"/>
      <c r="M119" s="246"/>
      <c r="N119" s="247"/>
      <c r="O119" s="247"/>
      <c r="P119" s="247"/>
      <c r="Q119" s="247"/>
      <c r="R119" s="247"/>
      <c r="S119" s="247"/>
      <c r="T119" s="248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9" t="s">
        <v>191</v>
      </c>
      <c r="AU119" s="249" t="s">
        <v>84</v>
      </c>
      <c r="AV119" s="13" t="s">
        <v>84</v>
      </c>
      <c r="AW119" s="13" t="s">
        <v>35</v>
      </c>
      <c r="AX119" s="13" t="s">
        <v>74</v>
      </c>
      <c r="AY119" s="249" t="s">
        <v>120</v>
      </c>
    </row>
    <row r="120" s="16" customFormat="1">
      <c r="A120" s="16"/>
      <c r="B120" s="271"/>
      <c r="C120" s="272"/>
      <c r="D120" s="240" t="s">
        <v>191</v>
      </c>
      <c r="E120" s="273" t="s">
        <v>19</v>
      </c>
      <c r="F120" s="274" t="s">
        <v>428</v>
      </c>
      <c r="G120" s="272"/>
      <c r="H120" s="275">
        <v>4318</v>
      </c>
      <c r="I120" s="276"/>
      <c r="J120" s="272"/>
      <c r="K120" s="272"/>
      <c r="L120" s="277"/>
      <c r="M120" s="278"/>
      <c r="N120" s="279"/>
      <c r="O120" s="279"/>
      <c r="P120" s="279"/>
      <c r="Q120" s="279"/>
      <c r="R120" s="279"/>
      <c r="S120" s="279"/>
      <c r="T120" s="280"/>
      <c r="U120" s="16"/>
      <c r="V120" s="16"/>
      <c r="W120" s="16"/>
      <c r="X120" s="16"/>
      <c r="Y120" s="16"/>
      <c r="Z120" s="16"/>
      <c r="AA120" s="16"/>
      <c r="AB120" s="16"/>
      <c r="AC120" s="16"/>
      <c r="AD120" s="16"/>
      <c r="AE120" s="16"/>
      <c r="AT120" s="281" t="s">
        <v>191</v>
      </c>
      <c r="AU120" s="281" t="s">
        <v>84</v>
      </c>
      <c r="AV120" s="16" t="s">
        <v>152</v>
      </c>
      <c r="AW120" s="16" t="s">
        <v>35</v>
      </c>
      <c r="AX120" s="16" t="s">
        <v>82</v>
      </c>
      <c r="AY120" s="281" t="s">
        <v>120</v>
      </c>
    </row>
    <row r="121" s="2" customFormat="1" ht="24.15" customHeight="1">
      <c r="A121" s="40"/>
      <c r="B121" s="41"/>
      <c r="C121" s="198" t="s">
        <v>8</v>
      </c>
      <c r="D121" s="198" t="s">
        <v>121</v>
      </c>
      <c r="E121" s="199" t="s">
        <v>330</v>
      </c>
      <c r="F121" s="200" t="s">
        <v>331</v>
      </c>
      <c r="G121" s="201" t="s">
        <v>332</v>
      </c>
      <c r="H121" s="202">
        <v>71.439999999999998</v>
      </c>
      <c r="I121" s="203"/>
      <c r="J121" s="204">
        <f>ROUND(I121*H121,2)</f>
        <v>0</v>
      </c>
      <c r="K121" s="200" t="s">
        <v>125</v>
      </c>
      <c r="L121" s="46"/>
      <c r="M121" s="205" t="s">
        <v>19</v>
      </c>
      <c r="N121" s="206" t="s">
        <v>45</v>
      </c>
      <c r="O121" s="86"/>
      <c r="P121" s="207">
        <f>O121*H121</f>
        <v>0</v>
      </c>
      <c r="Q121" s="207">
        <v>0</v>
      </c>
      <c r="R121" s="207">
        <f>Q121*H121</f>
        <v>0</v>
      </c>
      <c r="S121" s="207">
        <v>0</v>
      </c>
      <c r="T121" s="20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09" t="s">
        <v>152</v>
      </c>
      <c r="AT121" s="209" t="s">
        <v>121</v>
      </c>
      <c r="AU121" s="209" t="s">
        <v>84</v>
      </c>
      <c r="AY121" s="19" t="s">
        <v>120</v>
      </c>
      <c r="BE121" s="210">
        <f>IF(N121="základní",J121,0)</f>
        <v>0</v>
      </c>
      <c r="BF121" s="210">
        <f>IF(N121="snížená",J121,0)</f>
        <v>0</v>
      </c>
      <c r="BG121" s="210">
        <f>IF(N121="zákl. přenesená",J121,0)</f>
        <v>0</v>
      </c>
      <c r="BH121" s="210">
        <f>IF(N121="sníž. přenesená",J121,0)</f>
        <v>0</v>
      </c>
      <c r="BI121" s="210">
        <f>IF(N121="nulová",J121,0)</f>
        <v>0</v>
      </c>
      <c r="BJ121" s="19" t="s">
        <v>82</v>
      </c>
      <c r="BK121" s="210">
        <f>ROUND(I121*H121,2)</f>
        <v>0</v>
      </c>
      <c r="BL121" s="19" t="s">
        <v>152</v>
      </c>
      <c r="BM121" s="209" t="s">
        <v>501</v>
      </c>
    </row>
    <row r="122" s="2" customFormat="1">
      <c r="A122" s="40"/>
      <c r="B122" s="41"/>
      <c r="C122" s="42"/>
      <c r="D122" s="211" t="s">
        <v>128</v>
      </c>
      <c r="E122" s="42"/>
      <c r="F122" s="212" t="s">
        <v>334</v>
      </c>
      <c r="G122" s="42"/>
      <c r="H122" s="42"/>
      <c r="I122" s="213"/>
      <c r="J122" s="42"/>
      <c r="K122" s="42"/>
      <c r="L122" s="46"/>
      <c r="M122" s="214"/>
      <c r="N122" s="21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128</v>
      </c>
      <c r="AU122" s="19" t="s">
        <v>84</v>
      </c>
    </row>
    <row r="123" s="13" customFormat="1">
      <c r="A123" s="13"/>
      <c r="B123" s="238"/>
      <c r="C123" s="239"/>
      <c r="D123" s="240" t="s">
        <v>191</v>
      </c>
      <c r="E123" s="241" t="s">
        <v>19</v>
      </c>
      <c r="F123" s="242" t="s">
        <v>192</v>
      </c>
      <c r="G123" s="239"/>
      <c r="H123" s="243">
        <v>2826</v>
      </c>
      <c r="I123" s="244"/>
      <c r="J123" s="239"/>
      <c r="K123" s="239"/>
      <c r="L123" s="245"/>
      <c r="M123" s="246"/>
      <c r="N123" s="247"/>
      <c r="O123" s="247"/>
      <c r="P123" s="247"/>
      <c r="Q123" s="247"/>
      <c r="R123" s="247"/>
      <c r="S123" s="247"/>
      <c r="T123" s="248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9" t="s">
        <v>191</v>
      </c>
      <c r="AU123" s="249" t="s">
        <v>84</v>
      </c>
      <c r="AV123" s="13" t="s">
        <v>84</v>
      </c>
      <c r="AW123" s="13" t="s">
        <v>35</v>
      </c>
      <c r="AX123" s="13" t="s">
        <v>74</v>
      </c>
      <c r="AY123" s="249" t="s">
        <v>120</v>
      </c>
    </row>
    <row r="124" s="13" customFormat="1">
      <c r="A124" s="13"/>
      <c r="B124" s="238"/>
      <c r="C124" s="239"/>
      <c r="D124" s="240" t="s">
        <v>191</v>
      </c>
      <c r="E124" s="241" t="s">
        <v>19</v>
      </c>
      <c r="F124" s="242" t="s">
        <v>198</v>
      </c>
      <c r="G124" s="239"/>
      <c r="H124" s="243">
        <v>4282</v>
      </c>
      <c r="I124" s="244"/>
      <c r="J124" s="239"/>
      <c r="K124" s="239"/>
      <c r="L124" s="245"/>
      <c r="M124" s="246"/>
      <c r="N124" s="247"/>
      <c r="O124" s="247"/>
      <c r="P124" s="247"/>
      <c r="Q124" s="247"/>
      <c r="R124" s="247"/>
      <c r="S124" s="247"/>
      <c r="T124" s="248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9" t="s">
        <v>191</v>
      </c>
      <c r="AU124" s="249" t="s">
        <v>84</v>
      </c>
      <c r="AV124" s="13" t="s">
        <v>84</v>
      </c>
      <c r="AW124" s="13" t="s">
        <v>35</v>
      </c>
      <c r="AX124" s="13" t="s">
        <v>74</v>
      </c>
      <c r="AY124" s="249" t="s">
        <v>120</v>
      </c>
    </row>
    <row r="125" s="13" customFormat="1">
      <c r="A125" s="13"/>
      <c r="B125" s="238"/>
      <c r="C125" s="239"/>
      <c r="D125" s="240" t="s">
        <v>191</v>
      </c>
      <c r="E125" s="241" t="s">
        <v>19</v>
      </c>
      <c r="F125" s="242" t="s">
        <v>204</v>
      </c>
      <c r="G125" s="239"/>
      <c r="H125" s="243">
        <v>17</v>
      </c>
      <c r="I125" s="244"/>
      <c r="J125" s="239"/>
      <c r="K125" s="239"/>
      <c r="L125" s="245"/>
      <c r="M125" s="246"/>
      <c r="N125" s="247"/>
      <c r="O125" s="247"/>
      <c r="P125" s="247"/>
      <c r="Q125" s="247"/>
      <c r="R125" s="247"/>
      <c r="S125" s="247"/>
      <c r="T125" s="248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9" t="s">
        <v>191</v>
      </c>
      <c r="AU125" s="249" t="s">
        <v>84</v>
      </c>
      <c r="AV125" s="13" t="s">
        <v>84</v>
      </c>
      <c r="AW125" s="13" t="s">
        <v>35</v>
      </c>
      <c r="AX125" s="13" t="s">
        <v>74</v>
      </c>
      <c r="AY125" s="249" t="s">
        <v>120</v>
      </c>
    </row>
    <row r="126" s="13" customFormat="1">
      <c r="A126" s="13"/>
      <c r="B126" s="238"/>
      <c r="C126" s="239"/>
      <c r="D126" s="240" t="s">
        <v>191</v>
      </c>
      <c r="E126" s="241" t="s">
        <v>19</v>
      </c>
      <c r="F126" s="242" t="s">
        <v>207</v>
      </c>
      <c r="G126" s="239"/>
      <c r="H126" s="243">
        <v>19</v>
      </c>
      <c r="I126" s="244"/>
      <c r="J126" s="239"/>
      <c r="K126" s="239"/>
      <c r="L126" s="245"/>
      <c r="M126" s="246"/>
      <c r="N126" s="247"/>
      <c r="O126" s="247"/>
      <c r="P126" s="247"/>
      <c r="Q126" s="247"/>
      <c r="R126" s="247"/>
      <c r="S126" s="247"/>
      <c r="T126" s="248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9" t="s">
        <v>191</v>
      </c>
      <c r="AU126" s="249" t="s">
        <v>84</v>
      </c>
      <c r="AV126" s="13" t="s">
        <v>84</v>
      </c>
      <c r="AW126" s="13" t="s">
        <v>35</v>
      </c>
      <c r="AX126" s="13" t="s">
        <v>74</v>
      </c>
      <c r="AY126" s="249" t="s">
        <v>120</v>
      </c>
    </row>
    <row r="127" s="14" customFormat="1">
      <c r="A127" s="14"/>
      <c r="B127" s="250"/>
      <c r="C127" s="251"/>
      <c r="D127" s="240" t="s">
        <v>191</v>
      </c>
      <c r="E127" s="252" t="s">
        <v>19</v>
      </c>
      <c r="F127" s="253" t="s">
        <v>335</v>
      </c>
      <c r="G127" s="251"/>
      <c r="H127" s="254">
        <v>7144</v>
      </c>
      <c r="I127" s="255"/>
      <c r="J127" s="251"/>
      <c r="K127" s="251"/>
      <c r="L127" s="256"/>
      <c r="M127" s="257"/>
      <c r="N127" s="258"/>
      <c r="O127" s="258"/>
      <c r="P127" s="258"/>
      <c r="Q127" s="258"/>
      <c r="R127" s="258"/>
      <c r="S127" s="258"/>
      <c r="T127" s="259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60" t="s">
        <v>191</v>
      </c>
      <c r="AU127" s="260" t="s">
        <v>84</v>
      </c>
      <c r="AV127" s="14" t="s">
        <v>135</v>
      </c>
      <c r="AW127" s="14" t="s">
        <v>35</v>
      </c>
      <c r="AX127" s="14" t="s">
        <v>74</v>
      </c>
      <c r="AY127" s="260" t="s">
        <v>120</v>
      </c>
    </row>
    <row r="128" s="13" customFormat="1">
      <c r="A128" s="13"/>
      <c r="B128" s="238"/>
      <c r="C128" s="239"/>
      <c r="D128" s="240" t="s">
        <v>191</v>
      </c>
      <c r="E128" s="241" t="s">
        <v>19</v>
      </c>
      <c r="F128" s="242" t="s">
        <v>336</v>
      </c>
      <c r="G128" s="239"/>
      <c r="H128" s="243">
        <v>71.439999999999998</v>
      </c>
      <c r="I128" s="244"/>
      <c r="J128" s="239"/>
      <c r="K128" s="239"/>
      <c r="L128" s="245"/>
      <c r="M128" s="246"/>
      <c r="N128" s="247"/>
      <c r="O128" s="247"/>
      <c r="P128" s="247"/>
      <c r="Q128" s="247"/>
      <c r="R128" s="247"/>
      <c r="S128" s="247"/>
      <c r="T128" s="248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9" t="s">
        <v>191</v>
      </c>
      <c r="AU128" s="249" t="s">
        <v>84</v>
      </c>
      <c r="AV128" s="13" t="s">
        <v>84</v>
      </c>
      <c r="AW128" s="13" t="s">
        <v>35</v>
      </c>
      <c r="AX128" s="13" t="s">
        <v>82</v>
      </c>
      <c r="AY128" s="249" t="s">
        <v>120</v>
      </c>
    </row>
    <row r="129" s="2" customFormat="1" ht="16.5" customHeight="1">
      <c r="A129" s="40"/>
      <c r="B129" s="41"/>
      <c r="C129" s="228" t="s">
        <v>220</v>
      </c>
      <c r="D129" s="228" t="s">
        <v>155</v>
      </c>
      <c r="E129" s="229" t="s">
        <v>338</v>
      </c>
      <c r="F129" s="230" t="s">
        <v>430</v>
      </c>
      <c r="G129" s="231" t="s">
        <v>158</v>
      </c>
      <c r="H129" s="232">
        <v>64.296000000000006</v>
      </c>
      <c r="I129" s="233"/>
      <c r="J129" s="234">
        <f>ROUND(I129*H129,2)</f>
        <v>0</v>
      </c>
      <c r="K129" s="230" t="s">
        <v>19</v>
      </c>
      <c r="L129" s="235"/>
      <c r="M129" s="236" t="s">
        <v>19</v>
      </c>
      <c r="N129" s="237" t="s">
        <v>45</v>
      </c>
      <c r="O129" s="86"/>
      <c r="P129" s="207">
        <f>O129*H129</f>
        <v>0</v>
      </c>
      <c r="Q129" s="207">
        <v>0.001</v>
      </c>
      <c r="R129" s="207">
        <f>Q129*H129</f>
        <v>0.064296000000000006</v>
      </c>
      <c r="S129" s="207">
        <v>0</v>
      </c>
      <c r="T129" s="208">
        <f>S129*H129</f>
        <v>0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09" t="s">
        <v>159</v>
      </c>
      <c r="AT129" s="209" t="s">
        <v>155</v>
      </c>
      <c r="AU129" s="209" t="s">
        <v>84</v>
      </c>
      <c r="AY129" s="19" t="s">
        <v>120</v>
      </c>
      <c r="BE129" s="210">
        <f>IF(N129="základní",J129,0)</f>
        <v>0</v>
      </c>
      <c r="BF129" s="210">
        <f>IF(N129="snížená",J129,0)</f>
        <v>0</v>
      </c>
      <c r="BG129" s="210">
        <f>IF(N129="zákl. přenesená",J129,0)</f>
        <v>0</v>
      </c>
      <c r="BH129" s="210">
        <f>IF(N129="sníž. přenesená",J129,0)</f>
        <v>0</v>
      </c>
      <c r="BI129" s="210">
        <f>IF(N129="nulová",J129,0)</f>
        <v>0</v>
      </c>
      <c r="BJ129" s="19" t="s">
        <v>82</v>
      </c>
      <c r="BK129" s="210">
        <f>ROUND(I129*H129,2)</f>
        <v>0</v>
      </c>
      <c r="BL129" s="19" t="s">
        <v>152</v>
      </c>
      <c r="BM129" s="209" t="s">
        <v>502</v>
      </c>
    </row>
    <row r="130" s="13" customFormat="1">
      <c r="A130" s="13"/>
      <c r="B130" s="238"/>
      <c r="C130" s="239"/>
      <c r="D130" s="240" t="s">
        <v>191</v>
      </c>
      <c r="E130" s="239"/>
      <c r="F130" s="242" t="s">
        <v>341</v>
      </c>
      <c r="G130" s="239"/>
      <c r="H130" s="243">
        <v>64.296000000000006</v>
      </c>
      <c r="I130" s="244"/>
      <c r="J130" s="239"/>
      <c r="K130" s="239"/>
      <c r="L130" s="245"/>
      <c r="M130" s="246"/>
      <c r="N130" s="247"/>
      <c r="O130" s="247"/>
      <c r="P130" s="247"/>
      <c r="Q130" s="247"/>
      <c r="R130" s="247"/>
      <c r="S130" s="247"/>
      <c r="T130" s="248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9" t="s">
        <v>191</v>
      </c>
      <c r="AU130" s="249" t="s">
        <v>84</v>
      </c>
      <c r="AV130" s="13" t="s">
        <v>84</v>
      </c>
      <c r="AW130" s="13" t="s">
        <v>4</v>
      </c>
      <c r="AX130" s="13" t="s">
        <v>82</v>
      </c>
      <c r="AY130" s="249" t="s">
        <v>120</v>
      </c>
    </row>
    <row r="131" s="2" customFormat="1" ht="16.5" customHeight="1">
      <c r="A131" s="40"/>
      <c r="B131" s="41"/>
      <c r="C131" s="198" t="s">
        <v>224</v>
      </c>
      <c r="D131" s="198" t="s">
        <v>121</v>
      </c>
      <c r="E131" s="199" t="s">
        <v>433</v>
      </c>
      <c r="F131" s="200" t="s">
        <v>434</v>
      </c>
      <c r="G131" s="201" t="s">
        <v>138</v>
      </c>
      <c r="H131" s="202">
        <v>863.60000000000002</v>
      </c>
      <c r="I131" s="203"/>
      <c r="J131" s="204">
        <f>ROUND(I131*H131,2)</f>
        <v>0</v>
      </c>
      <c r="K131" s="200" t="s">
        <v>125</v>
      </c>
      <c r="L131" s="46"/>
      <c r="M131" s="205" t="s">
        <v>19</v>
      </c>
      <c r="N131" s="206" t="s">
        <v>45</v>
      </c>
      <c r="O131" s="86"/>
      <c r="P131" s="207">
        <f>O131*H131</f>
        <v>0</v>
      </c>
      <c r="Q131" s="207">
        <v>1.8E-05</v>
      </c>
      <c r="R131" s="207">
        <f>Q131*H131</f>
        <v>0.015544800000000001</v>
      </c>
      <c r="S131" s="207">
        <v>0</v>
      </c>
      <c r="T131" s="20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09" t="s">
        <v>152</v>
      </c>
      <c r="AT131" s="209" t="s">
        <v>121</v>
      </c>
      <c r="AU131" s="209" t="s">
        <v>84</v>
      </c>
      <c r="AY131" s="19" t="s">
        <v>120</v>
      </c>
      <c r="BE131" s="210">
        <f>IF(N131="základní",J131,0)</f>
        <v>0</v>
      </c>
      <c r="BF131" s="210">
        <f>IF(N131="snížená",J131,0)</f>
        <v>0</v>
      </c>
      <c r="BG131" s="210">
        <f>IF(N131="zákl. přenesená",J131,0)</f>
        <v>0</v>
      </c>
      <c r="BH131" s="210">
        <f>IF(N131="sníž. přenesená",J131,0)</f>
        <v>0</v>
      </c>
      <c r="BI131" s="210">
        <f>IF(N131="nulová",J131,0)</f>
        <v>0</v>
      </c>
      <c r="BJ131" s="19" t="s">
        <v>82</v>
      </c>
      <c r="BK131" s="210">
        <f>ROUND(I131*H131,2)</f>
        <v>0</v>
      </c>
      <c r="BL131" s="19" t="s">
        <v>152</v>
      </c>
      <c r="BM131" s="209" t="s">
        <v>503</v>
      </c>
    </row>
    <row r="132" s="2" customFormat="1">
      <c r="A132" s="40"/>
      <c r="B132" s="41"/>
      <c r="C132" s="42"/>
      <c r="D132" s="211" t="s">
        <v>128</v>
      </c>
      <c r="E132" s="42"/>
      <c r="F132" s="212" t="s">
        <v>436</v>
      </c>
      <c r="G132" s="42"/>
      <c r="H132" s="42"/>
      <c r="I132" s="213"/>
      <c r="J132" s="42"/>
      <c r="K132" s="42"/>
      <c r="L132" s="46"/>
      <c r="M132" s="214"/>
      <c r="N132" s="21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128</v>
      </c>
      <c r="AU132" s="19" t="s">
        <v>84</v>
      </c>
    </row>
    <row r="133" s="13" customFormat="1">
      <c r="A133" s="13"/>
      <c r="B133" s="238"/>
      <c r="C133" s="239"/>
      <c r="D133" s="240" t="s">
        <v>191</v>
      </c>
      <c r="E133" s="241" t="s">
        <v>19</v>
      </c>
      <c r="F133" s="242" t="s">
        <v>437</v>
      </c>
      <c r="G133" s="239"/>
      <c r="H133" s="243">
        <v>8564</v>
      </c>
      <c r="I133" s="244"/>
      <c r="J133" s="239"/>
      <c r="K133" s="239"/>
      <c r="L133" s="245"/>
      <c r="M133" s="246"/>
      <c r="N133" s="247"/>
      <c r="O133" s="247"/>
      <c r="P133" s="247"/>
      <c r="Q133" s="247"/>
      <c r="R133" s="247"/>
      <c r="S133" s="247"/>
      <c r="T133" s="248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9" t="s">
        <v>191</v>
      </c>
      <c r="AU133" s="249" t="s">
        <v>84</v>
      </c>
      <c r="AV133" s="13" t="s">
        <v>84</v>
      </c>
      <c r="AW133" s="13" t="s">
        <v>35</v>
      </c>
      <c r="AX133" s="13" t="s">
        <v>74</v>
      </c>
      <c r="AY133" s="249" t="s">
        <v>120</v>
      </c>
    </row>
    <row r="134" s="13" customFormat="1">
      <c r="A134" s="13"/>
      <c r="B134" s="238"/>
      <c r="C134" s="239"/>
      <c r="D134" s="240" t="s">
        <v>191</v>
      </c>
      <c r="E134" s="241" t="s">
        <v>19</v>
      </c>
      <c r="F134" s="242" t="s">
        <v>438</v>
      </c>
      <c r="G134" s="239"/>
      <c r="H134" s="243">
        <v>72</v>
      </c>
      <c r="I134" s="244"/>
      <c r="J134" s="239"/>
      <c r="K134" s="239"/>
      <c r="L134" s="245"/>
      <c r="M134" s="246"/>
      <c r="N134" s="247"/>
      <c r="O134" s="247"/>
      <c r="P134" s="247"/>
      <c r="Q134" s="247"/>
      <c r="R134" s="247"/>
      <c r="S134" s="247"/>
      <c r="T134" s="248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9" t="s">
        <v>191</v>
      </c>
      <c r="AU134" s="249" t="s">
        <v>84</v>
      </c>
      <c r="AV134" s="13" t="s">
        <v>84</v>
      </c>
      <c r="AW134" s="13" t="s">
        <v>35</v>
      </c>
      <c r="AX134" s="13" t="s">
        <v>74</v>
      </c>
      <c r="AY134" s="249" t="s">
        <v>120</v>
      </c>
    </row>
    <row r="135" s="14" customFormat="1">
      <c r="A135" s="14"/>
      <c r="B135" s="250"/>
      <c r="C135" s="251"/>
      <c r="D135" s="240" t="s">
        <v>191</v>
      </c>
      <c r="E135" s="252" t="s">
        <v>19</v>
      </c>
      <c r="F135" s="253" t="s">
        <v>335</v>
      </c>
      <c r="G135" s="251"/>
      <c r="H135" s="254">
        <v>8636</v>
      </c>
      <c r="I135" s="255"/>
      <c r="J135" s="251"/>
      <c r="K135" s="251"/>
      <c r="L135" s="256"/>
      <c r="M135" s="257"/>
      <c r="N135" s="258"/>
      <c r="O135" s="258"/>
      <c r="P135" s="258"/>
      <c r="Q135" s="258"/>
      <c r="R135" s="258"/>
      <c r="S135" s="258"/>
      <c r="T135" s="259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60" t="s">
        <v>191</v>
      </c>
      <c r="AU135" s="260" t="s">
        <v>84</v>
      </c>
      <c r="AV135" s="14" t="s">
        <v>135</v>
      </c>
      <c r="AW135" s="14" t="s">
        <v>35</v>
      </c>
      <c r="AX135" s="14" t="s">
        <v>74</v>
      </c>
      <c r="AY135" s="260" t="s">
        <v>120</v>
      </c>
    </row>
    <row r="136" s="13" customFormat="1">
      <c r="A136" s="13"/>
      <c r="B136" s="238"/>
      <c r="C136" s="239"/>
      <c r="D136" s="240" t="s">
        <v>191</v>
      </c>
      <c r="E136" s="241" t="s">
        <v>19</v>
      </c>
      <c r="F136" s="242" t="s">
        <v>439</v>
      </c>
      <c r="G136" s="239"/>
      <c r="H136" s="243">
        <v>863.60000000000002</v>
      </c>
      <c r="I136" s="244"/>
      <c r="J136" s="239"/>
      <c r="K136" s="239"/>
      <c r="L136" s="245"/>
      <c r="M136" s="246"/>
      <c r="N136" s="247"/>
      <c r="O136" s="247"/>
      <c r="P136" s="247"/>
      <c r="Q136" s="247"/>
      <c r="R136" s="247"/>
      <c r="S136" s="247"/>
      <c r="T136" s="248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9" t="s">
        <v>191</v>
      </c>
      <c r="AU136" s="249" t="s">
        <v>84</v>
      </c>
      <c r="AV136" s="13" t="s">
        <v>84</v>
      </c>
      <c r="AW136" s="13" t="s">
        <v>35</v>
      </c>
      <c r="AX136" s="13" t="s">
        <v>82</v>
      </c>
      <c r="AY136" s="249" t="s">
        <v>120</v>
      </c>
    </row>
    <row r="137" s="2" customFormat="1" ht="16.5" customHeight="1">
      <c r="A137" s="40"/>
      <c r="B137" s="41"/>
      <c r="C137" s="198" t="s">
        <v>228</v>
      </c>
      <c r="D137" s="198" t="s">
        <v>121</v>
      </c>
      <c r="E137" s="199" t="s">
        <v>440</v>
      </c>
      <c r="F137" s="200" t="s">
        <v>441</v>
      </c>
      <c r="G137" s="201" t="s">
        <v>326</v>
      </c>
      <c r="H137" s="202">
        <v>307.60000000000002</v>
      </c>
      <c r="I137" s="203"/>
      <c r="J137" s="204">
        <f>ROUND(I137*H137,2)</f>
        <v>0</v>
      </c>
      <c r="K137" s="200" t="s">
        <v>19</v>
      </c>
      <c r="L137" s="46"/>
      <c r="M137" s="205" t="s">
        <v>19</v>
      </c>
      <c r="N137" s="206" t="s">
        <v>45</v>
      </c>
      <c r="O137" s="86"/>
      <c r="P137" s="207">
        <f>O137*H137</f>
        <v>0</v>
      </c>
      <c r="Q137" s="207">
        <v>2.0000000000000002E-05</v>
      </c>
      <c r="R137" s="207">
        <f>Q137*H137</f>
        <v>0.0061520000000000012</v>
      </c>
      <c r="S137" s="207">
        <v>0</v>
      </c>
      <c r="T137" s="20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09" t="s">
        <v>152</v>
      </c>
      <c r="AT137" s="209" t="s">
        <v>121</v>
      </c>
      <c r="AU137" s="209" t="s">
        <v>84</v>
      </c>
      <c r="AY137" s="19" t="s">
        <v>120</v>
      </c>
      <c r="BE137" s="210">
        <f>IF(N137="základní",J137,0)</f>
        <v>0</v>
      </c>
      <c r="BF137" s="210">
        <f>IF(N137="snížená",J137,0)</f>
        <v>0</v>
      </c>
      <c r="BG137" s="210">
        <f>IF(N137="zákl. přenesená",J137,0)</f>
        <v>0</v>
      </c>
      <c r="BH137" s="210">
        <f>IF(N137="sníž. přenesená",J137,0)</f>
        <v>0</v>
      </c>
      <c r="BI137" s="210">
        <f>IF(N137="nulová",J137,0)</f>
        <v>0</v>
      </c>
      <c r="BJ137" s="19" t="s">
        <v>82</v>
      </c>
      <c r="BK137" s="210">
        <f>ROUND(I137*H137,2)</f>
        <v>0</v>
      </c>
      <c r="BL137" s="19" t="s">
        <v>152</v>
      </c>
      <c r="BM137" s="209" t="s">
        <v>504</v>
      </c>
    </row>
    <row r="138" s="13" customFormat="1">
      <c r="A138" s="13"/>
      <c r="B138" s="238"/>
      <c r="C138" s="239"/>
      <c r="D138" s="240" t="s">
        <v>191</v>
      </c>
      <c r="E138" s="241" t="s">
        <v>19</v>
      </c>
      <c r="F138" s="242" t="s">
        <v>443</v>
      </c>
      <c r="G138" s="239"/>
      <c r="H138" s="243">
        <v>307.60000000000002</v>
      </c>
      <c r="I138" s="244"/>
      <c r="J138" s="239"/>
      <c r="K138" s="239"/>
      <c r="L138" s="245"/>
      <c r="M138" s="246"/>
      <c r="N138" s="247"/>
      <c r="O138" s="247"/>
      <c r="P138" s="247"/>
      <c r="Q138" s="247"/>
      <c r="R138" s="247"/>
      <c r="S138" s="247"/>
      <c r="T138" s="248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9" t="s">
        <v>191</v>
      </c>
      <c r="AU138" s="249" t="s">
        <v>84</v>
      </c>
      <c r="AV138" s="13" t="s">
        <v>84</v>
      </c>
      <c r="AW138" s="13" t="s">
        <v>35</v>
      </c>
      <c r="AX138" s="13" t="s">
        <v>82</v>
      </c>
      <c r="AY138" s="249" t="s">
        <v>120</v>
      </c>
    </row>
    <row r="139" s="2" customFormat="1" ht="16.5" customHeight="1">
      <c r="A139" s="40"/>
      <c r="B139" s="41"/>
      <c r="C139" s="198" t="s">
        <v>232</v>
      </c>
      <c r="D139" s="198" t="s">
        <v>121</v>
      </c>
      <c r="E139" s="199" t="s">
        <v>444</v>
      </c>
      <c r="F139" s="200" t="s">
        <v>445</v>
      </c>
      <c r="G139" s="201" t="s">
        <v>363</v>
      </c>
      <c r="H139" s="202">
        <v>693.12</v>
      </c>
      <c r="I139" s="203"/>
      <c r="J139" s="204">
        <f>ROUND(I139*H139,2)</f>
        <v>0</v>
      </c>
      <c r="K139" s="200" t="s">
        <v>125</v>
      </c>
      <c r="L139" s="46"/>
      <c r="M139" s="205" t="s">
        <v>19</v>
      </c>
      <c r="N139" s="206" t="s">
        <v>45</v>
      </c>
      <c r="O139" s="86"/>
      <c r="P139" s="207">
        <f>O139*H139</f>
        <v>0</v>
      </c>
      <c r="Q139" s="207">
        <v>0</v>
      </c>
      <c r="R139" s="207">
        <f>Q139*H139</f>
        <v>0</v>
      </c>
      <c r="S139" s="207">
        <v>0</v>
      </c>
      <c r="T139" s="20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09" t="s">
        <v>152</v>
      </c>
      <c r="AT139" s="209" t="s">
        <v>121</v>
      </c>
      <c r="AU139" s="209" t="s">
        <v>84</v>
      </c>
      <c r="AY139" s="19" t="s">
        <v>120</v>
      </c>
      <c r="BE139" s="210">
        <f>IF(N139="základní",J139,0)</f>
        <v>0</v>
      </c>
      <c r="BF139" s="210">
        <f>IF(N139="snížená",J139,0)</f>
        <v>0</v>
      </c>
      <c r="BG139" s="210">
        <f>IF(N139="zákl. přenesená",J139,0)</f>
        <v>0</v>
      </c>
      <c r="BH139" s="210">
        <f>IF(N139="sníž. přenesená",J139,0)</f>
        <v>0</v>
      </c>
      <c r="BI139" s="210">
        <f>IF(N139="nulová",J139,0)</f>
        <v>0</v>
      </c>
      <c r="BJ139" s="19" t="s">
        <v>82</v>
      </c>
      <c r="BK139" s="210">
        <f>ROUND(I139*H139,2)</f>
        <v>0</v>
      </c>
      <c r="BL139" s="19" t="s">
        <v>152</v>
      </c>
      <c r="BM139" s="209" t="s">
        <v>505</v>
      </c>
    </row>
    <row r="140" s="2" customFormat="1">
      <c r="A140" s="40"/>
      <c r="B140" s="41"/>
      <c r="C140" s="42"/>
      <c r="D140" s="211" t="s">
        <v>128</v>
      </c>
      <c r="E140" s="42"/>
      <c r="F140" s="212" t="s">
        <v>447</v>
      </c>
      <c r="G140" s="42"/>
      <c r="H140" s="42"/>
      <c r="I140" s="213"/>
      <c r="J140" s="42"/>
      <c r="K140" s="42"/>
      <c r="L140" s="46"/>
      <c r="M140" s="214"/>
      <c r="N140" s="21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128</v>
      </c>
      <c r="AU140" s="19" t="s">
        <v>84</v>
      </c>
    </row>
    <row r="141" s="2" customFormat="1" ht="16.5" customHeight="1">
      <c r="A141" s="40"/>
      <c r="B141" s="41"/>
      <c r="C141" s="198" t="s">
        <v>236</v>
      </c>
      <c r="D141" s="198" t="s">
        <v>121</v>
      </c>
      <c r="E141" s="199" t="s">
        <v>448</v>
      </c>
      <c r="F141" s="200" t="s">
        <v>449</v>
      </c>
      <c r="G141" s="201" t="s">
        <v>363</v>
      </c>
      <c r="H141" s="202">
        <v>693.12</v>
      </c>
      <c r="I141" s="203"/>
      <c r="J141" s="204">
        <f>ROUND(I141*H141,2)</f>
        <v>0</v>
      </c>
      <c r="K141" s="200" t="s">
        <v>125</v>
      </c>
      <c r="L141" s="46"/>
      <c r="M141" s="205" t="s">
        <v>19</v>
      </c>
      <c r="N141" s="206" t="s">
        <v>45</v>
      </c>
      <c r="O141" s="86"/>
      <c r="P141" s="207">
        <f>O141*H141</f>
        <v>0</v>
      </c>
      <c r="Q141" s="207">
        <v>0</v>
      </c>
      <c r="R141" s="207">
        <f>Q141*H141</f>
        <v>0</v>
      </c>
      <c r="S141" s="207">
        <v>0</v>
      </c>
      <c r="T141" s="20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09" t="s">
        <v>152</v>
      </c>
      <c r="AT141" s="209" t="s">
        <v>121</v>
      </c>
      <c r="AU141" s="209" t="s">
        <v>84</v>
      </c>
      <c r="AY141" s="19" t="s">
        <v>120</v>
      </c>
      <c r="BE141" s="210">
        <f>IF(N141="základní",J141,0)</f>
        <v>0</v>
      </c>
      <c r="BF141" s="210">
        <f>IF(N141="snížená",J141,0)</f>
        <v>0</v>
      </c>
      <c r="BG141" s="210">
        <f>IF(N141="zákl. přenesená",J141,0)</f>
        <v>0</v>
      </c>
      <c r="BH141" s="210">
        <f>IF(N141="sníž. přenesená",J141,0)</f>
        <v>0</v>
      </c>
      <c r="BI141" s="210">
        <f>IF(N141="nulová",J141,0)</f>
        <v>0</v>
      </c>
      <c r="BJ141" s="19" t="s">
        <v>82</v>
      </c>
      <c r="BK141" s="210">
        <f>ROUND(I141*H141,2)</f>
        <v>0</v>
      </c>
      <c r="BL141" s="19" t="s">
        <v>152</v>
      </c>
      <c r="BM141" s="209" t="s">
        <v>506</v>
      </c>
    </row>
    <row r="142" s="2" customFormat="1">
      <c r="A142" s="40"/>
      <c r="B142" s="41"/>
      <c r="C142" s="42"/>
      <c r="D142" s="211" t="s">
        <v>128</v>
      </c>
      <c r="E142" s="42"/>
      <c r="F142" s="212" t="s">
        <v>451</v>
      </c>
      <c r="G142" s="42"/>
      <c r="H142" s="42"/>
      <c r="I142" s="213"/>
      <c r="J142" s="42"/>
      <c r="K142" s="42"/>
      <c r="L142" s="46"/>
      <c r="M142" s="214"/>
      <c r="N142" s="21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128</v>
      </c>
      <c r="AU142" s="19" t="s">
        <v>84</v>
      </c>
    </row>
    <row r="143" s="2" customFormat="1" ht="16.5" customHeight="1">
      <c r="A143" s="40"/>
      <c r="B143" s="41"/>
      <c r="C143" s="198" t="s">
        <v>7</v>
      </c>
      <c r="D143" s="198" t="s">
        <v>121</v>
      </c>
      <c r="E143" s="199" t="s">
        <v>452</v>
      </c>
      <c r="F143" s="200" t="s">
        <v>453</v>
      </c>
      <c r="G143" s="201" t="s">
        <v>363</v>
      </c>
      <c r="H143" s="202">
        <v>2772.48</v>
      </c>
      <c r="I143" s="203"/>
      <c r="J143" s="204">
        <f>ROUND(I143*H143,2)</f>
        <v>0</v>
      </c>
      <c r="K143" s="200" t="s">
        <v>125</v>
      </c>
      <c r="L143" s="46"/>
      <c r="M143" s="205" t="s">
        <v>19</v>
      </c>
      <c r="N143" s="206" t="s">
        <v>45</v>
      </c>
      <c r="O143" s="86"/>
      <c r="P143" s="207">
        <f>O143*H143</f>
        <v>0</v>
      </c>
      <c r="Q143" s="207">
        <v>0</v>
      </c>
      <c r="R143" s="207">
        <f>Q143*H143</f>
        <v>0</v>
      </c>
      <c r="S143" s="207">
        <v>0</v>
      </c>
      <c r="T143" s="20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09" t="s">
        <v>152</v>
      </c>
      <c r="AT143" s="209" t="s">
        <v>121</v>
      </c>
      <c r="AU143" s="209" t="s">
        <v>84</v>
      </c>
      <c r="AY143" s="19" t="s">
        <v>120</v>
      </c>
      <c r="BE143" s="210">
        <f>IF(N143="základní",J143,0)</f>
        <v>0</v>
      </c>
      <c r="BF143" s="210">
        <f>IF(N143="snížená",J143,0)</f>
        <v>0</v>
      </c>
      <c r="BG143" s="210">
        <f>IF(N143="zákl. přenesená",J143,0)</f>
        <v>0</v>
      </c>
      <c r="BH143" s="210">
        <f>IF(N143="sníž. přenesená",J143,0)</f>
        <v>0</v>
      </c>
      <c r="BI143" s="210">
        <f>IF(N143="nulová",J143,0)</f>
        <v>0</v>
      </c>
      <c r="BJ143" s="19" t="s">
        <v>82</v>
      </c>
      <c r="BK143" s="210">
        <f>ROUND(I143*H143,2)</f>
        <v>0</v>
      </c>
      <c r="BL143" s="19" t="s">
        <v>152</v>
      </c>
      <c r="BM143" s="209" t="s">
        <v>507</v>
      </c>
    </row>
    <row r="144" s="2" customFormat="1">
      <c r="A144" s="40"/>
      <c r="B144" s="41"/>
      <c r="C144" s="42"/>
      <c r="D144" s="211" t="s">
        <v>128</v>
      </c>
      <c r="E144" s="42"/>
      <c r="F144" s="212" t="s">
        <v>455</v>
      </c>
      <c r="G144" s="42"/>
      <c r="H144" s="42"/>
      <c r="I144" s="213"/>
      <c r="J144" s="42"/>
      <c r="K144" s="42"/>
      <c r="L144" s="46"/>
      <c r="M144" s="214"/>
      <c r="N144" s="21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128</v>
      </c>
      <c r="AU144" s="19" t="s">
        <v>84</v>
      </c>
    </row>
    <row r="145" s="13" customFormat="1">
      <c r="A145" s="13"/>
      <c r="B145" s="238"/>
      <c r="C145" s="239"/>
      <c r="D145" s="240" t="s">
        <v>191</v>
      </c>
      <c r="E145" s="239"/>
      <c r="F145" s="242" t="s">
        <v>456</v>
      </c>
      <c r="G145" s="239"/>
      <c r="H145" s="243">
        <v>2772.48</v>
      </c>
      <c r="I145" s="244"/>
      <c r="J145" s="239"/>
      <c r="K145" s="239"/>
      <c r="L145" s="245"/>
      <c r="M145" s="246"/>
      <c r="N145" s="247"/>
      <c r="O145" s="247"/>
      <c r="P145" s="247"/>
      <c r="Q145" s="247"/>
      <c r="R145" s="247"/>
      <c r="S145" s="247"/>
      <c r="T145" s="248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9" t="s">
        <v>191</v>
      </c>
      <c r="AU145" s="249" t="s">
        <v>84</v>
      </c>
      <c r="AV145" s="13" t="s">
        <v>84</v>
      </c>
      <c r="AW145" s="13" t="s">
        <v>4</v>
      </c>
      <c r="AX145" s="13" t="s">
        <v>82</v>
      </c>
      <c r="AY145" s="249" t="s">
        <v>120</v>
      </c>
    </row>
    <row r="146" s="11" customFormat="1" ht="22.8" customHeight="1">
      <c r="A146" s="11"/>
      <c r="B146" s="184"/>
      <c r="C146" s="185"/>
      <c r="D146" s="186" t="s">
        <v>73</v>
      </c>
      <c r="E146" s="226" t="s">
        <v>384</v>
      </c>
      <c r="F146" s="226" t="s">
        <v>385</v>
      </c>
      <c r="G146" s="185"/>
      <c r="H146" s="185"/>
      <c r="I146" s="188"/>
      <c r="J146" s="227">
        <f>BK146</f>
        <v>0</v>
      </c>
      <c r="K146" s="185"/>
      <c r="L146" s="190"/>
      <c r="M146" s="191"/>
      <c r="N146" s="192"/>
      <c r="O146" s="192"/>
      <c r="P146" s="193">
        <f>SUM(P147:P148)</f>
        <v>0</v>
      </c>
      <c r="Q146" s="192"/>
      <c r="R146" s="193">
        <f>SUM(R147:R148)</f>
        <v>0</v>
      </c>
      <c r="S146" s="192"/>
      <c r="T146" s="194">
        <f>SUM(T147:T148)</f>
        <v>0</v>
      </c>
      <c r="U146" s="11"/>
      <c r="V146" s="11"/>
      <c r="W146" s="11"/>
      <c r="X146" s="11"/>
      <c r="Y146" s="11"/>
      <c r="Z146" s="11"/>
      <c r="AA146" s="11"/>
      <c r="AB146" s="11"/>
      <c r="AC146" s="11"/>
      <c r="AD146" s="11"/>
      <c r="AE146" s="11"/>
      <c r="AR146" s="195" t="s">
        <v>82</v>
      </c>
      <c r="AT146" s="196" t="s">
        <v>73</v>
      </c>
      <c r="AU146" s="196" t="s">
        <v>82</v>
      </c>
      <c r="AY146" s="195" t="s">
        <v>120</v>
      </c>
      <c r="BK146" s="197">
        <f>SUM(BK147:BK148)</f>
        <v>0</v>
      </c>
    </row>
    <row r="147" s="2" customFormat="1" ht="16.5" customHeight="1">
      <c r="A147" s="40"/>
      <c r="B147" s="41"/>
      <c r="C147" s="198" t="s">
        <v>243</v>
      </c>
      <c r="D147" s="198" t="s">
        <v>121</v>
      </c>
      <c r="E147" s="199" t="s">
        <v>387</v>
      </c>
      <c r="F147" s="200" t="s">
        <v>388</v>
      </c>
      <c r="G147" s="201" t="s">
        <v>345</v>
      </c>
      <c r="H147" s="202">
        <v>0.085999999999999993</v>
      </c>
      <c r="I147" s="203"/>
      <c r="J147" s="204">
        <f>ROUND(I147*H147,2)</f>
        <v>0</v>
      </c>
      <c r="K147" s="200" t="s">
        <v>125</v>
      </c>
      <c r="L147" s="46"/>
      <c r="M147" s="205" t="s">
        <v>19</v>
      </c>
      <c r="N147" s="206" t="s">
        <v>45</v>
      </c>
      <c r="O147" s="86"/>
      <c r="P147" s="207">
        <f>O147*H147</f>
        <v>0</v>
      </c>
      <c r="Q147" s="207">
        <v>0</v>
      </c>
      <c r="R147" s="207">
        <f>Q147*H147</f>
        <v>0</v>
      </c>
      <c r="S147" s="207">
        <v>0</v>
      </c>
      <c r="T147" s="20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09" t="s">
        <v>152</v>
      </c>
      <c r="AT147" s="209" t="s">
        <v>121</v>
      </c>
      <c r="AU147" s="209" t="s">
        <v>84</v>
      </c>
      <c r="AY147" s="19" t="s">
        <v>120</v>
      </c>
      <c r="BE147" s="210">
        <f>IF(N147="základní",J147,0)</f>
        <v>0</v>
      </c>
      <c r="BF147" s="210">
        <f>IF(N147="snížená",J147,0)</f>
        <v>0</v>
      </c>
      <c r="BG147" s="210">
        <f>IF(N147="zákl. přenesená",J147,0)</f>
        <v>0</v>
      </c>
      <c r="BH147" s="210">
        <f>IF(N147="sníž. přenesená",J147,0)</f>
        <v>0</v>
      </c>
      <c r="BI147" s="210">
        <f>IF(N147="nulová",J147,0)</f>
        <v>0</v>
      </c>
      <c r="BJ147" s="19" t="s">
        <v>82</v>
      </c>
      <c r="BK147" s="210">
        <f>ROUND(I147*H147,2)</f>
        <v>0</v>
      </c>
      <c r="BL147" s="19" t="s">
        <v>152</v>
      </c>
      <c r="BM147" s="209" t="s">
        <v>508</v>
      </c>
    </row>
    <row r="148" s="2" customFormat="1">
      <c r="A148" s="40"/>
      <c r="B148" s="41"/>
      <c r="C148" s="42"/>
      <c r="D148" s="211" t="s">
        <v>128</v>
      </c>
      <c r="E148" s="42"/>
      <c r="F148" s="212" t="s">
        <v>390</v>
      </c>
      <c r="G148" s="42"/>
      <c r="H148" s="42"/>
      <c r="I148" s="213"/>
      <c r="J148" s="42"/>
      <c r="K148" s="42"/>
      <c r="L148" s="46"/>
      <c r="M148" s="216"/>
      <c r="N148" s="217"/>
      <c r="O148" s="218"/>
      <c r="P148" s="218"/>
      <c r="Q148" s="218"/>
      <c r="R148" s="218"/>
      <c r="S148" s="218"/>
      <c r="T148" s="219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128</v>
      </c>
      <c r="AU148" s="19" t="s">
        <v>84</v>
      </c>
    </row>
    <row r="149" s="2" customFormat="1" ht="6.96" customHeight="1">
      <c r="A149" s="40"/>
      <c r="B149" s="61"/>
      <c r="C149" s="62"/>
      <c r="D149" s="62"/>
      <c r="E149" s="62"/>
      <c r="F149" s="62"/>
      <c r="G149" s="62"/>
      <c r="H149" s="62"/>
      <c r="I149" s="62"/>
      <c r="J149" s="62"/>
      <c r="K149" s="62"/>
      <c r="L149" s="46"/>
      <c r="M149" s="40"/>
      <c r="O149" s="40"/>
      <c r="P149" s="40"/>
      <c r="Q149" s="40"/>
      <c r="R149" s="40"/>
      <c r="S149" s="40"/>
      <c r="T149" s="40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</row>
  </sheetData>
  <sheetProtection sheet="1" autoFilter="0" formatColumns="0" formatRows="0" objects="1" scenarios="1" spinCount="100000" saltValue="y6/MeaAtD+mI/97DNWhrrFtMaVnaPpFnZWbG6fW/jihHELZJrG1Wmt3H5vPmhuX5M9jGMp1nPaY36xmgKxlbNQ==" hashValue="ulG4J/IZFdiu4Ie4UNWAbqOsUrmTSSy3jHPBCBWrGAwoEvbV4Uuc4rcX7vfsJlAL3Zc6lgvlFz6xyUUWuBZyjQ==" algorithmName="SHA-512" password="88A1"/>
  <autoFilter ref="C81:K148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3_01/111151331.1"/>
    <hyperlink ref="F89" r:id="rId2" display="https://podminky.urs.cz/item/CS_URS_2023_01/183101113"/>
    <hyperlink ref="F92" r:id="rId3" display="https://podminky.urs.cz/item/CS_URS_2023_01/183101114"/>
    <hyperlink ref="F95" r:id="rId4" display="https://podminky.urs.cz/item/CS_URS_2023_01/183101115"/>
    <hyperlink ref="F98" r:id="rId5" display="https://podminky.urs.cz/item/CS_URS_2023_01/183101115"/>
    <hyperlink ref="F101" r:id="rId6" display="https://podminky.urs.cz/item/CS_URS_2023_01/184102113"/>
    <hyperlink ref="F105" r:id="rId7" display="https://podminky.urs.cz/item/CS_URS_2023_01/184102116"/>
    <hyperlink ref="F109" r:id="rId8" display="https://podminky.urs.cz/item/CS_URS_2023_01/184102211"/>
    <hyperlink ref="F113" r:id="rId9" display="https://podminky.urs.cz/item/CS_URS_2023_01/184201111"/>
    <hyperlink ref="F117" r:id="rId10" display="https://podminky.urs.cz/item/CS_URS_2023_01/184813111"/>
    <hyperlink ref="F122" r:id="rId11" display="https://podminky.urs.cz/item/CS_URS_2023_01/184813134"/>
    <hyperlink ref="F132" r:id="rId12" display="https://podminky.urs.cz/item/CS_URS_2023_01/184911111"/>
    <hyperlink ref="F140" r:id="rId13" display="https://podminky.urs.cz/item/CS_URS_2023_01/185804311"/>
    <hyperlink ref="F142" r:id="rId14" display="https://podminky.urs.cz/item/CS_URS_2023_01/185851121"/>
    <hyperlink ref="F144" r:id="rId15" display="https://podminky.urs.cz/item/CS_URS_2023_01/185851129"/>
    <hyperlink ref="F148" r:id="rId16" display="https://podminky.urs.cz/item/CS_URS_2023_01/9982313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7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7" customFormat="1" ht="45" customHeight="1">
      <c r="B3" s="286"/>
      <c r="C3" s="287" t="s">
        <v>509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510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511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512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513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514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515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516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517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518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519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81</v>
      </c>
      <c r="F18" s="293" t="s">
        <v>520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521</v>
      </c>
      <c r="F19" s="293" t="s">
        <v>522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523</v>
      </c>
      <c r="F20" s="293" t="s">
        <v>524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525</v>
      </c>
      <c r="F21" s="293" t="s">
        <v>526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527</v>
      </c>
      <c r="F22" s="293" t="s">
        <v>528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529</v>
      </c>
      <c r="F23" s="293" t="s">
        <v>530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531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532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533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534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535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536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537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538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539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106</v>
      </c>
      <c r="F36" s="293"/>
      <c r="G36" s="293" t="s">
        <v>540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541</v>
      </c>
      <c r="F37" s="293"/>
      <c r="G37" s="293" t="s">
        <v>542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55</v>
      </c>
      <c r="F38" s="293"/>
      <c r="G38" s="293" t="s">
        <v>543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56</v>
      </c>
      <c r="F39" s="293"/>
      <c r="G39" s="293" t="s">
        <v>544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107</v>
      </c>
      <c r="F40" s="293"/>
      <c r="G40" s="293" t="s">
        <v>545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108</v>
      </c>
      <c r="F41" s="293"/>
      <c r="G41" s="293" t="s">
        <v>546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547</v>
      </c>
      <c r="F42" s="293"/>
      <c r="G42" s="293" t="s">
        <v>548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549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550</v>
      </c>
      <c r="F44" s="293"/>
      <c r="G44" s="293" t="s">
        <v>551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110</v>
      </c>
      <c r="F45" s="293"/>
      <c r="G45" s="293" t="s">
        <v>552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553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554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555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556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557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558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559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560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561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562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563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564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565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566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567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568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569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570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571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572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573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574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575</v>
      </c>
      <c r="D76" s="311"/>
      <c r="E76" s="311"/>
      <c r="F76" s="311" t="s">
        <v>576</v>
      </c>
      <c r="G76" s="312"/>
      <c r="H76" s="311" t="s">
        <v>56</v>
      </c>
      <c r="I76" s="311" t="s">
        <v>59</v>
      </c>
      <c r="J76" s="311" t="s">
        <v>577</v>
      </c>
      <c r="K76" s="310"/>
    </row>
    <row r="77" s="1" customFormat="1" ht="17.25" customHeight="1">
      <c r="B77" s="308"/>
      <c r="C77" s="313" t="s">
        <v>578</v>
      </c>
      <c r="D77" s="313"/>
      <c r="E77" s="313"/>
      <c r="F77" s="314" t="s">
        <v>579</v>
      </c>
      <c r="G77" s="315"/>
      <c r="H77" s="313"/>
      <c r="I77" s="313"/>
      <c r="J77" s="313" t="s">
        <v>580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55</v>
      </c>
      <c r="D79" s="318"/>
      <c r="E79" s="318"/>
      <c r="F79" s="319" t="s">
        <v>581</v>
      </c>
      <c r="G79" s="320"/>
      <c r="H79" s="296" t="s">
        <v>582</v>
      </c>
      <c r="I79" s="296" t="s">
        <v>583</v>
      </c>
      <c r="J79" s="296">
        <v>20</v>
      </c>
      <c r="K79" s="310"/>
    </row>
    <row r="80" s="1" customFormat="1" ht="15" customHeight="1">
      <c r="B80" s="308"/>
      <c r="C80" s="296" t="s">
        <v>584</v>
      </c>
      <c r="D80" s="296"/>
      <c r="E80" s="296"/>
      <c r="F80" s="319" t="s">
        <v>581</v>
      </c>
      <c r="G80" s="320"/>
      <c r="H80" s="296" t="s">
        <v>585</v>
      </c>
      <c r="I80" s="296" t="s">
        <v>583</v>
      </c>
      <c r="J80" s="296">
        <v>120</v>
      </c>
      <c r="K80" s="310"/>
    </row>
    <row r="81" s="1" customFormat="1" ht="15" customHeight="1">
      <c r="B81" s="321"/>
      <c r="C81" s="296" t="s">
        <v>586</v>
      </c>
      <c r="D81" s="296"/>
      <c r="E81" s="296"/>
      <c r="F81" s="319" t="s">
        <v>587</v>
      </c>
      <c r="G81" s="320"/>
      <c r="H81" s="296" t="s">
        <v>588</v>
      </c>
      <c r="I81" s="296" t="s">
        <v>583</v>
      </c>
      <c r="J81" s="296">
        <v>50</v>
      </c>
      <c r="K81" s="310"/>
    </row>
    <row r="82" s="1" customFormat="1" ht="15" customHeight="1">
      <c r="B82" s="321"/>
      <c r="C82" s="296" t="s">
        <v>589</v>
      </c>
      <c r="D82" s="296"/>
      <c r="E82" s="296"/>
      <c r="F82" s="319" t="s">
        <v>581</v>
      </c>
      <c r="G82" s="320"/>
      <c r="H82" s="296" t="s">
        <v>590</v>
      </c>
      <c r="I82" s="296" t="s">
        <v>591</v>
      </c>
      <c r="J82" s="296"/>
      <c r="K82" s="310"/>
    </row>
    <row r="83" s="1" customFormat="1" ht="15" customHeight="1">
      <c r="B83" s="321"/>
      <c r="C83" s="322" t="s">
        <v>592</v>
      </c>
      <c r="D83" s="322"/>
      <c r="E83" s="322"/>
      <c r="F83" s="323" t="s">
        <v>587</v>
      </c>
      <c r="G83" s="322"/>
      <c r="H83" s="322" t="s">
        <v>593</v>
      </c>
      <c r="I83" s="322" t="s">
        <v>583</v>
      </c>
      <c r="J83" s="322">
        <v>15</v>
      </c>
      <c r="K83" s="310"/>
    </row>
    <row r="84" s="1" customFormat="1" ht="15" customHeight="1">
      <c r="B84" s="321"/>
      <c r="C84" s="322" t="s">
        <v>594</v>
      </c>
      <c r="D84" s="322"/>
      <c r="E84" s="322"/>
      <c r="F84" s="323" t="s">
        <v>587</v>
      </c>
      <c r="G84" s="322"/>
      <c r="H84" s="322" t="s">
        <v>595</v>
      </c>
      <c r="I84" s="322" t="s">
        <v>583</v>
      </c>
      <c r="J84" s="322">
        <v>15</v>
      </c>
      <c r="K84" s="310"/>
    </row>
    <row r="85" s="1" customFormat="1" ht="15" customHeight="1">
      <c r="B85" s="321"/>
      <c r="C85" s="322" t="s">
        <v>596</v>
      </c>
      <c r="D85" s="322"/>
      <c r="E85" s="322"/>
      <c r="F85" s="323" t="s">
        <v>587</v>
      </c>
      <c r="G85" s="322"/>
      <c r="H85" s="322" t="s">
        <v>597</v>
      </c>
      <c r="I85" s="322" t="s">
        <v>583</v>
      </c>
      <c r="J85" s="322">
        <v>20</v>
      </c>
      <c r="K85" s="310"/>
    </row>
    <row r="86" s="1" customFormat="1" ht="15" customHeight="1">
      <c r="B86" s="321"/>
      <c r="C86" s="322" t="s">
        <v>598</v>
      </c>
      <c r="D86" s="322"/>
      <c r="E86" s="322"/>
      <c r="F86" s="323" t="s">
        <v>587</v>
      </c>
      <c r="G86" s="322"/>
      <c r="H86" s="322" t="s">
        <v>599</v>
      </c>
      <c r="I86" s="322" t="s">
        <v>583</v>
      </c>
      <c r="J86" s="322">
        <v>20</v>
      </c>
      <c r="K86" s="310"/>
    </row>
    <row r="87" s="1" customFormat="1" ht="15" customHeight="1">
      <c r="B87" s="321"/>
      <c r="C87" s="296" t="s">
        <v>600</v>
      </c>
      <c r="D87" s="296"/>
      <c r="E87" s="296"/>
      <c r="F87" s="319" t="s">
        <v>587</v>
      </c>
      <c r="G87" s="320"/>
      <c r="H87" s="296" t="s">
        <v>601</v>
      </c>
      <c r="I87" s="296" t="s">
        <v>583</v>
      </c>
      <c r="J87" s="296">
        <v>50</v>
      </c>
      <c r="K87" s="310"/>
    </row>
    <row r="88" s="1" customFormat="1" ht="15" customHeight="1">
      <c r="B88" s="321"/>
      <c r="C88" s="296" t="s">
        <v>602</v>
      </c>
      <c r="D88" s="296"/>
      <c r="E88" s="296"/>
      <c r="F88" s="319" t="s">
        <v>587</v>
      </c>
      <c r="G88" s="320"/>
      <c r="H88" s="296" t="s">
        <v>603</v>
      </c>
      <c r="I88" s="296" t="s">
        <v>583</v>
      </c>
      <c r="J88" s="296">
        <v>20</v>
      </c>
      <c r="K88" s="310"/>
    </row>
    <row r="89" s="1" customFormat="1" ht="15" customHeight="1">
      <c r="B89" s="321"/>
      <c r="C89" s="296" t="s">
        <v>604</v>
      </c>
      <c r="D89" s="296"/>
      <c r="E89" s="296"/>
      <c r="F89" s="319" t="s">
        <v>587</v>
      </c>
      <c r="G89" s="320"/>
      <c r="H89" s="296" t="s">
        <v>605</v>
      </c>
      <c r="I89" s="296" t="s">
        <v>583</v>
      </c>
      <c r="J89" s="296">
        <v>20</v>
      </c>
      <c r="K89" s="310"/>
    </row>
    <row r="90" s="1" customFormat="1" ht="15" customHeight="1">
      <c r="B90" s="321"/>
      <c r="C90" s="296" t="s">
        <v>606</v>
      </c>
      <c r="D90" s="296"/>
      <c r="E90" s="296"/>
      <c r="F90" s="319" t="s">
        <v>587</v>
      </c>
      <c r="G90" s="320"/>
      <c r="H90" s="296" t="s">
        <v>607</v>
      </c>
      <c r="I90" s="296" t="s">
        <v>583</v>
      </c>
      <c r="J90" s="296">
        <v>50</v>
      </c>
      <c r="K90" s="310"/>
    </row>
    <row r="91" s="1" customFormat="1" ht="15" customHeight="1">
      <c r="B91" s="321"/>
      <c r="C91" s="296" t="s">
        <v>608</v>
      </c>
      <c r="D91" s="296"/>
      <c r="E91" s="296"/>
      <c r="F91" s="319" t="s">
        <v>587</v>
      </c>
      <c r="G91" s="320"/>
      <c r="H91" s="296" t="s">
        <v>608</v>
      </c>
      <c r="I91" s="296" t="s">
        <v>583</v>
      </c>
      <c r="J91" s="296">
        <v>50</v>
      </c>
      <c r="K91" s="310"/>
    </row>
    <row r="92" s="1" customFormat="1" ht="15" customHeight="1">
      <c r="B92" s="321"/>
      <c r="C92" s="296" t="s">
        <v>609</v>
      </c>
      <c r="D92" s="296"/>
      <c r="E92" s="296"/>
      <c r="F92" s="319" t="s">
        <v>587</v>
      </c>
      <c r="G92" s="320"/>
      <c r="H92" s="296" t="s">
        <v>610</v>
      </c>
      <c r="I92" s="296" t="s">
        <v>583</v>
      </c>
      <c r="J92" s="296">
        <v>255</v>
      </c>
      <c r="K92" s="310"/>
    </row>
    <row r="93" s="1" customFormat="1" ht="15" customHeight="1">
      <c r="B93" s="321"/>
      <c r="C93" s="296" t="s">
        <v>611</v>
      </c>
      <c r="D93" s="296"/>
      <c r="E93" s="296"/>
      <c r="F93" s="319" t="s">
        <v>581</v>
      </c>
      <c r="G93" s="320"/>
      <c r="H93" s="296" t="s">
        <v>612</v>
      </c>
      <c r="I93" s="296" t="s">
        <v>613</v>
      </c>
      <c r="J93" s="296"/>
      <c r="K93" s="310"/>
    </row>
    <row r="94" s="1" customFormat="1" ht="15" customHeight="1">
      <c r="B94" s="321"/>
      <c r="C94" s="296" t="s">
        <v>614</v>
      </c>
      <c r="D94" s="296"/>
      <c r="E94" s="296"/>
      <c r="F94" s="319" t="s">
        <v>581</v>
      </c>
      <c r="G94" s="320"/>
      <c r="H94" s="296" t="s">
        <v>615</v>
      </c>
      <c r="I94" s="296" t="s">
        <v>616</v>
      </c>
      <c r="J94" s="296"/>
      <c r="K94" s="310"/>
    </row>
    <row r="95" s="1" customFormat="1" ht="15" customHeight="1">
      <c r="B95" s="321"/>
      <c r="C95" s="296" t="s">
        <v>617</v>
      </c>
      <c r="D95" s="296"/>
      <c r="E95" s="296"/>
      <c r="F95" s="319" t="s">
        <v>581</v>
      </c>
      <c r="G95" s="320"/>
      <c r="H95" s="296" t="s">
        <v>617</v>
      </c>
      <c r="I95" s="296" t="s">
        <v>616</v>
      </c>
      <c r="J95" s="296"/>
      <c r="K95" s="310"/>
    </row>
    <row r="96" s="1" customFormat="1" ht="15" customHeight="1">
      <c r="B96" s="321"/>
      <c r="C96" s="296" t="s">
        <v>40</v>
      </c>
      <c r="D96" s="296"/>
      <c r="E96" s="296"/>
      <c r="F96" s="319" t="s">
        <v>581</v>
      </c>
      <c r="G96" s="320"/>
      <c r="H96" s="296" t="s">
        <v>618</v>
      </c>
      <c r="I96" s="296" t="s">
        <v>616</v>
      </c>
      <c r="J96" s="296"/>
      <c r="K96" s="310"/>
    </row>
    <row r="97" s="1" customFormat="1" ht="15" customHeight="1">
      <c r="B97" s="321"/>
      <c r="C97" s="296" t="s">
        <v>50</v>
      </c>
      <c r="D97" s="296"/>
      <c r="E97" s="296"/>
      <c r="F97" s="319" t="s">
        <v>581</v>
      </c>
      <c r="G97" s="320"/>
      <c r="H97" s="296" t="s">
        <v>619</v>
      </c>
      <c r="I97" s="296" t="s">
        <v>616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620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575</v>
      </c>
      <c r="D103" s="311"/>
      <c r="E103" s="311"/>
      <c r="F103" s="311" t="s">
        <v>576</v>
      </c>
      <c r="G103" s="312"/>
      <c r="H103" s="311" t="s">
        <v>56</v>
      </c>
      <c r="I103" s="311" t="s">
        <v>59</v>
      </c>
      <c r="J103" s="311" t="s">
        <v>577</v>
      </c>
      <c r="K103" s="310"/>
    </row>
    <row r="104" s="1" customFormat="1" ht="17.25" customHeight="1">
      <c r="B104" s="308"/>
      <c r="C104" s="313" t="s">
        <v>578</v>
      </c>
      <c r="D104" s="313"/>
      <c r="E104" s="313"/>
      <c r="F104" s="314" t="s">
        <v>579</v>
      </c>
      <c r="G104" s="315"/>
      <c r="H104" s="313"/>
      <c r="I104" s="313"/>
      <c r="J104" s="313" t="s">
        <v>580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55</v>
      </c>
      <c r="D106" s="318"/>
      <c r="E106" s="318"/>
      <c r="F106" s="319" t="s">
        <v>581</v>
      </c>
      <c r="G106" s="296"/>
      <c r="H106" s="296" t="s">
        <v>621</v>
      </c>
      <c r="I106" s="296" t="s">
        <v>583</v>
      </c>
      <c r="J106" s="296">
        <v>20</v>
      </c>
      <c r="K106" s="310"/>
    </row>
    <row r="107" s="1" customFormat="1" ht="15" customHeight="1">
      <c r="B107" s="308"/>
      <c r="C107" s="296" t="s">
        <v>584</v>
      </c>
      <c r="D107" s="296"/>
      <c r="E107" s="296"/>
      <c r="F107" s="319" t="s">
        <v>581</v>
      </c>
      <c r="G107" s="296"/>
      <c r="H107" s="296" t="s">
        <v>621</v>
      </c>
      <c r="I107" s="296" t="s">
        <v>583</v>
      </c>
      <c r="J107" s="296">
        <v>120</v>
      </c>
      <c r="K107" s="310"/>
    </row>
    <row r="108" s="1" customFormat="1" ht="15" customHeight="1">
      <c r="B108" s="321"/>
      <c r="C108" s="296" t="s">
        <v>586</v>
      </c>
      <c r="D108" s="296"/>
      <c r="E108" s="296"/>
      <c r="F108" s="319" t="s">
        <v>587</v>
      </c>
      <c r="G108" s="296"/>
      <c r="H108" s="296" t="s">
        <v>621</v>
      </c>
      <c r="I108" s="296" t="s">
        <v>583</v>
      </c>
      <c r="J108" s="296">
        <v>50</v>
      </c>
      <c r="K108" s="310"/>
    </row>
    <row r="109" s="1" customFormat="1" ht="15" customHeight="1">
      <c r="B109" s="321"/>
      <c r="C109" s="296" t="s">
        <v>589</v>
      </c>
      <c r="D109" s="296"/>
      <c r="E109" s="296"/>
      <c r="F109" s="319" t="s">
        <v>581</v>
      </c>
      <c r="G109" s="296"/>
      <c r="H109" s="296" t="s">
        <v>621</v>
      </c>
      <c r="I109" s="296" t="s">
        <v>591</v>
      </c>
      <c r="J109" s="296"/>
      <c r="K109" s="310"/>
    </row>
    <row r="110" s="1" customFormat="1" ht="15" customHeight="1">
      <c r="B110" s="321"/>
      <c r="C110" s="296" t="s">
        <v>600</v>
      </c>
      <c r="D110" s="296"/>
      <c r="E110" s="296"/>
      <c r="F110" s="319" t="s">
        <v>587</v>
      </c>
      <c r="G110" s="296"/>
      <c r="H110" s="296" t="s">
        <v>621</v>
      </c>
      <c r="I110" s="296" t="s">
        <v>583</v>
      </c>
      <c r="J110" s="296">
        <v>50</v>
      </c>
      <c r="K110" s="310"/>
    </row>
    <row r="111" s="1" customFormat="1" ht="15" customHeight="1">
      <c r="B111" s="321"/>
      <c r="C111" s="296" t="s">
        <v>608</v>
      </c>
      <c r="D111" s="296"/>
      <c r="E111" s="296"/>
      <c r="F111" s="319" t="s">
        <v>587</v>
      </c>
      <c r="G111" s="296"/>
      <c r="H111" s="296" t="s">
        <v>621</v>
      </c>
      <c r="I111" s="296" t="s">
        <v>583</v>
      </c>
      <c r="J111" s="296">
        <v>50</v>
      </c>
      <c r="K111" s="310"/>
    </row>
    <row r="112" s="1" customFormat="1" ht="15" customHeight="1">
      <c r="B112" s="321"/>
      <c r="C112" s="296" t="s">
        <v>606</v>
      </c>
      <c r="D112" s="296"/>
      <c r="E112" s="296"/>
      <c r="F112" s="319" t="s">
        <v>587</v>
      </c>
      <c r="G112" s="296"/>
      <c r="H112" s="296" t="s">
        <v>621</v>
      </c>
      <c r="I112" s="296" t="s">
        <v>583</v>
      </c>
      <c r="J112" s="296">
        <v>50</v>
      </c>
      <c r="K112" s="310"/>
    </row>
    <row r="113" s="1" customFormat="1" ht="15" customHeight="1">
      <c r="B113" s="321"/>
      <c r="C113" s="296" t="s">
        <v>55</v>
      </c>
      <c r="D113" s="296"/>
      <c r="E113" s="296"/>
      <c r="F113" s="319" t="s">
        <v>581</v>
      </c>
      <c r="G113" s="296"/>
      <c r="H113" s="296" t="s">
        <v>622</v>
      </c>
      <c r="I113" s="296" t="s">
        <v>583</v>
      </c>
      <c r="J113" s="296">
        <v>20</v>
      </c>
      <c r="K113" s="310"/>
    </row>
    <row r="114" s="1" customFormat="1" ht="15" customHeight="1">
      <c r="B114" s="321"/>
      <c r="C114" s="296" t="s">
        <v>623</v>
      </c>
      <c r="D114" s="296"/>
      <c r="E114" s="296"/>
      <c r="F114" s="319" t="s">
        <v>581</v>
      </c>
      <c r="G114" s="296"/>
      <c r="H114" s="296" t="s">
        <v>624</v>
      </c>
      <c r="I114" s="296" t="s">
        <v>583</v>
      </c>
      <c r="J114" s="296">
        <v>120</v>
      </c>
      <c r="K114" s="310"/>
    </row>
    <row r="115" s="1" customFormat="1" ht="15" customHeight="1">
      <c r="B115" s="321"/>
      <c r="C115" s="296" t="s">
        <v>40</v>
      </c>
      <c r="D115" s="296"/>
      <c r="E115" s="296"/>
      <c r="F115" s="319" t="s">
        <v>581</v>
      </c>
      <c r="G115" s="296"/>
      <c r="H115" s="296" t="s">
        <v>625</v>
      </c>
      <c r="I115" s="296" t="s">
        <v>616</v>
      </c>
      <c r="J115" s="296"/>
      <c r="K115" s="310"/>
    </row>
    <row r="116" s="1" customFormat="1" ht="15" customHeight="1">
      <c r="B116" s="321"/>
      <c r="C116" s="296" t="s">
        <v>50</v>
      </c>
      <c r="D116" s="296"/>
      <c r="E116" s="296"/>
      <c r="F116" s="319" t="s">
        <v>581</v>
      </c>
      <c r="G116" s="296"/>
      <c r="H116" s="296" t="s">
        <v>626</v>
      </c>
      <c r="I116" s="296" t="s">
        <v>616</v>
      </c>
      <c r="J116" s="296"/>
      <c r="K116" s="310"/>
    </row>
    <row r="117" s="1" customFormat="1" ht="15" customHeight="1">
      <c r="B117" s="321"/>
      <c r="C117" s="296" t="s">
        <v>59</v>
      </c>
      <c r="D117" s="296"/>
      <c r="E117" s="296"/>
      <c r="F117" s="319" t="s">
        <v>581</v>
      </c>
      <c r="G117" s="296"/>
      <c r="H117" s="296" t="s">
        <v>627</v>
      </c>
      <c r="I117" s="296" t="s">
        <v>628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629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575</v>
      </c>
      <c r="D123" s="311"/>
      <c r="E123" s="311"/>
      <c r="F123" s="311" t="s">
        <v>576</v>
      </c>
      <c r="G123" s="312"/>
      <c r="H123" s="311" t="s">
        <v>56</v>
      </c>
      <c r="I123" s="311" t="s">
        <v>59</v>
      </c>
      <c r="J123" s="311" t="s">
        <v>577</v>
      </c>
      <c r="K123" s="340"/>
    </row>
    <row r="124" s="1" customFormat="1" ht="17.25" customHeight="1">
      <c r="B124" s="339"/>
      <c r="C124" s="313" t="s">
        <v>578</v>
      </c>
      <c r="D124" s="313"/>
      <c r="E124" s="313"/>
      <c r="F124" s="314" t="s">
        <v>579</v>
      </c>
      <c r="G124" s="315"/>
      <c r="H124" s="313"/>
      <c r="I124" s="313"/>
      <c r="J124" s="313" t="s">
        <v>580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584</v>
      </c>
      <c r="D126" s="318"/>
      <c r="E126" s="318"/>
      <c r="F126" s="319" t="s">
        <v>581</v>
      </c>
      <c r="G126" s="296"/>
      <c r="H126" s="296" t="s">
        <v>621</v>
      </c>
      <c r="I126" s="296" t="s">
        <v>583</v>
      </c>
      <c r="J126" s="296">
        <v>120</v>
      </c>
      <c r="K126" s="344"/>
    </row>
    <row r="127" s="1" customFormat="1" ht="15" customHeight="1">
      <c r="B127" s="341"/>
      <c r="C127" s="296" t="s">
        <v>630</v>
      </c>
      <c r="D127" s="296"/>
      <c r="E127" s="296"/>
      <c r="F127" s="319" t="s">
        <v>581</v>
      </c>
      <c r="G127" s="296"/>
      <c r="H127" s="296" t="s">
        <v>631</v>
      </c>
      <c r="I127" s="296" t="s">
        <v>583</v>
      </c>
      <c r="J127" s="296" t="s">
        <v>632</v>
      </c>
      <c r="K127" s="344"/>
    </row>
    <row r="128" s="1" customFormat="1" ht="15" customHeight="1">
      <c r="B128" s="341"/>
      <c r="C128" s="296" t="s">
        <v>529</v>
      </c>
      <c r="D128" s="296"/>
      <c r="E128" s="296"/>
      <c r="F128" s="319" t="s">
        <v>581</v>
      </c>
      <c r="G128" s="296"/>
      <c r="H128" s="296" t="s">
        <v>633</v>
      </c>
      <c r="I128" s="296" t="s">
        <v>583</v>
      </c>
      <c r="J128" s="296" t="s">
        <v>632</v>
      </c>
      <c r="K128" s="344"/>
    </row>
    <row r="129" s="1" customFormat="1" ht="15" customHeight="1">
      <c r="B129" s="341"/>
      <c r="C129" s="296" t="s">
        <v>592</v>
      </c>
      <c r="D129" s="296"/>
      <c r="E129" s="296"/>
      <c r="F129" s="319" t="s">
        <v>587</v>
      </c>
      <c r="G129" s="296"/>
      <c r="H129" s="296" t="s">
        <v>593</v>
      </c>
      <c r="I129" s="296" t="s">
        <v>583</v>
      </c>
      <c r="J129" s="296">
        <v>15</v>
      </c>
      <c r="K129" s="344"/>
    </row>
    <row r="130" s="1" customFormat="1" ht="15" customHeight="1">
      <c r="B130" s="341"/>
      <c r="C130" s="322" t="s">
        <v>594</v>
      </c>
      <c r="D130" s="322"/>
      <c r="E130" s="322"/>
      <c r="F130" s="323" t="s">
        <v>587</v>
      </c>
      <c r="G130" s="322"/>
      <c r="H130" s="322" t="s">
        <v>595</v>
      </c>
      <c r="I130" s="322" t="s">
        <v>583</v>
      </c>
      <c r="J130" s="322">
        <v>15</v>
      </c>
      <c r="K130" s="344"/>
    </row>
    <row r="131" s="1" customFormat="1" ht="15" customHeight="1">
      <c r="B131" s="341"/>
      <c r="C131" s="322" t="s">
        <v>596</v>
      </c>
      <c r="D131" s="322"/>
      <c r="E131" s="322"/>
      <c r="F131" s="323" t="s">
        <v>587</v>
      </c>
      <c r="G131" s="322"/>
      <c r="H131" s="322" t="s">
        <v>597</v>
      </c>
      <c r="I131" s="322" t="s">
        <v>583</v>
      </c>
      <c r="J131" s="322">
        <v>20</v>
      </c>
      <c r="K131" s="344"/>
    </row>
    <row r="132" s="1" customFormat="1" ht="15" customHeight="1">
      <c r="B132" s="341"/>
      <c r="C132" s="322" t="s">
        <v>598</v>
      </c>
      <c r="D132" s="322"/>
      <c r="E132" s="322"/>
      <c r="F132" s="323" t="s">
        <v>587</v>
      </c>
      <c r="G132" s="322"/>
      <c r="H132" s="322" t="s">
        <v>599</v>
      </c>
      <c r="I132" s="322" t="s">
        <v>583</v>
      </c>
      <c r="J132" s="322">
        <v>20</v>
      </c>
      <c r="K132" s="344"/>
    </row>
    <row r="133" s="1" customFormat="1" ht="15" customHeight="1">
      <c r="B133" s="341"/>
      <c r="C133" s="296" t="s">
        <v>586</v>
      </c>
      <c r="D133" s="296"/>
      <c r="E133" s="296"/>
      <c r="F133" s="319" t="s">
        <v>587</v>
      </c>
      <c r="G133" s="296"/>
      <c r="H133" s="296" t="s">
        <v>621</v>
      </c>
      <c r="I133" s="296" t="s">
        <v>583</v>
      </c>
      <c r="J133" s="296">
        <v>50</v>
      </c>
      <c r="K133" s="344"/>
    </row>
    <row r="134" s="1" customFormat="1" ht="15" customHeight="1">
      <c r="B134" s="341"/>
      <c r="C134" s="296" t="s">
        <v>600</v>
      </c>
      <c r="D134" s="296"/>
      <c r="E134" s="296"/>
      <c r="F134" s="319" t="s">
        <v>587</v>
      </c>
      <c r="G134" s="296"/>
      <c r="H134" s="296" t="s">
        <v>621</v>
      </c>
      <c r="I134" s="296" t="s">
        <v>583</v>
      </c>
      <c r="J134" s="296">
        <v>50</v>
      </c>
      <c r="K134" s="344"/>
    </row>
    <row r="135" s="1" customFormat="1" ht="15" customHeight="1">
      <c r="B135" s="341"/>
      <c r="C135" s="296" t="s">
        <v>606</v>
      </c>
      <c r="D135" s="296"/>
      <c r="E135" s="296"/>
      <c r="F135" s="319" t="s">
        <v>587</v>
      </c>
      <c r="G135" s="296"/>
      <c r="H135" s="296" t="s">
        <v>621</v>
      </c>
      <c r="I135" s="296" t="s">
        <v>583</v>
      </c>
      <c r="J135" s="296">
        <v>50</v>
      </c>
      <c r="K135" s="344"/>
    </row>
    <row r="136" s="1" customFormat="1" ht="15" customHeight="1">
      <c r="B136" s="341"/>
      <c r="C136" s="296" t="s">
        <v>608</v>
      </c>
      <c r="D136" s="296"/>
      <c r="E136" s="296"/>
      <c r="F136" s="319" t="s">
        <v>587</v>
      </c>
      <c r="G136" s="296"/>
      <c r="H136" s="296" t="s">
        <v>621</v>
      </c>
      <c r="I136" s="296" t="s">
        <v>583</v>
      </c>
      <c r="J136" s="296">
        <v>50</v>
      </c>
      <c r="K136" s="344"/>
    </row>
    <row r="137" s="1" customFormat="1" ht="15" customHeight="1">
      <c r="B137" s="341"/>
      <c r="C137" s="296" t="s">
        <v>609</v>
      </c>
      <c r="D137" s="296"/>
      <c r="E137" s="296"/>
      <c r="F137" s="319" t="s">
        <v>587</v>
      </c>
      <c r="G137" s="296"/>
      <c r="H137" s="296" t="s">
        <v>634</v>
      </c>
      <c r="I137" s="296" t="s">
        <v>583</v>
      </c>
      <c r="J137" s="296">
        <v>255</v>
      </c>
      <c r="K137" s="344"/>
    </row>
    <row r="138" s="1" customFormat="1" ht="15" customHeight="1">
      <c r="B138" s="341"/>
      <c r="C138" s="296" t="s">
        <v>611</v>
      </c>
      <c r="D138" s="296"/>
      <c r="E138" s="296"/>
      <c r="F138" s="319" t="s">
        <v>581</v>
      </c>
      <c r="G138" s="296"/>
      <c r="H138" s="296" t="s">
        <v>635</v>
      </c>
      <c r="I138" s="296" t="s">
        <v>613</v>
      </c>
      <c r="J138" s="296"/>
      <c r="K138" s="344"/>
    </row>
    <row r="139" s="1" customFormat="1" ht="15" customHeight="1">
      <c r="B139" s="341"/>
      <c r="C139" s="296" t="s">
        <v>614</v>
      </c>
      <c r="D139" s="296"/>
      <c r="E139" s="296"/>
      <c r="F139" s="319" t="s">
        <v>581</v>
      </c>
      <c r="G139" s="296"/>
      <c r="H139" s="296" t="s">
        <v>636</v>
      </c>
      <c r="I139" s="296" t="s">
        <v>616</v>
      </c>
      <c r="J139" s="296"/>
      <c r="K139" s="344"/>
    </row>
    <row r="140" s="1" customFormat="1" ht="15" customHeight="1">
      <c r="B140" s="341"/>
      <c r="C140" s="296" t="s">
        <v>617</v>
      </c>
      <c r="D140" s="296"/>
      <c r="E140" s="296"/>
      <c r="F140" s="319" t="s">
        <v>581</v>
      </c>
      <c r="G140" s="296"/>
      <c r="H140" s="296" t="s">
        <v>617</v>
      </c>
      <c r="I140" s="296" t="s">
        <v>616</v>
      </c>
      <c r="J140" s="296"/>
      <c r="K140" s="344"/>
    </row>
    <row r="141" s="1" customFormat="1" ht="15" customHeight="1">
      <c r="B141" s="341"/>
      <c r="C141" s="296" t="s">
        <v>40</v>
      </c>
      <c r="D141" s="296"/>
      <c r="E141" s="296"/>
      <c r="F141" s="319" t="s">
        <v>581</v>
      </c>
      <c r="G141" s="296"/>
      <c r="H141" s="296" t="s">
        <v>637</v>
      </c>
      <c r="I141" s="296" t="s">
        <v>616</v>
      </c>
      <c r="J141" s="296"/>
      <c r="K141" s="344"/>
    </row>
    <row r="142" s="1" customFormat="1" ht="15" customHeight="1">
      <c r="B142" s="341"/>
      <c r="C142" s="296" t="s">
        <v>638</v>
      </c>
      <c r="D142" s="296"/>
      <c r="E142" s="296"/>
      <c r="F142" s="319" t="s">
        <v>581</v>
      </c>
      <c r="G142" s="296"/>
      <c r="H142" s="296" t="s">
        <v>639</v>
      </c>
      <c r="I142" s="296" t="s">
        <v>616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640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575</v>
      </c>
      <c r="D148" s="311"/>
      <c r="E148" s="311"/>
      <c r="F148" s="311" t="s">
        <v>576</v>
      </c>
      <c r="G148" s="312"/>
      <c r="H148" s="311" t="s">
        <v>56</v>
      </c>
      <c r="I148" s="311" t="s">
        <v>59</v>
      </c>
      <c r="J148" s="311" t="s">
        <v>577</v>
      </c>
      <c r="K148" s="310"/>
    </row>
    <row r="149" s="1" customFormat="1" ht="17.25" customHeight="1">
      <c r="B149" s="308"/>
      <c r="C149" s="313" t="s">
        <v>578</v>
      </c>
      <c r="D149" s="313"/>
      <c r="E149" s="313"/>
      <c r="F149" s="314" t="s">
        <v>579</v>
      </c>
      <c r="G149" s="315"/>
      <c r="H149" s="313"/>
      <c r="I149" s="313"/>
      <c r="J149" s="313" t="s">
        <v>580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584</v>
      </c>
      <c r="D151" s="296"/>
      <c r="E151" s="296"/>
      <c r="F151" s="349" t="s">
        <v>581</v>
      </c>
      <c r="G151" s="296"/>
      <c r="H151" s="348" t="s">
        <v>621</v>
      </c>
      <c r="I151" s="348" t="s">
        <v>583</v>
      </c>
      <c r="J151" s="348">
        <v>120</v>
      </c>
      <c r="K151" s="344"/>
    </row>
    <row r="152" s="1" customFormat="1" ht="15" customHeight="1">
      <c r="B152" s="321"/>
      <c r="C152" s="348" t="s">
        <v>630</v>
      </c>
      <c r="D152" s="296"/>
      <c r="E152" s="296"/>
      <c r="F152" s="349" t="s">
        <v>581</v>
      </c>
      <c r="G152" s="296"/>
      <c r="H152" s="348" t="s">
        <v>641</v>
      </c>
      <c r="I152" s="348" t="s">
        <v>583</v>
      </c>
      <c r="J152" s="348" t="s">
        <v>632</v>
      </c>
      <c r="K152" s="344"/>
    </row>
    <row r="153" s="1" customFormat="1" ht="15" customHeight="1">
      <c r="B153" s="321"/>
      <c r="C153" s="348" t="s">
        <v>529</v>
      </c>
      <c r="D153" s="296"/>
      <c r="E153" s="296"/>
      <c r="F153" s="349" t="s">
        <v>581</v>
      </c>
      <c r="G153" s="296"/>
      <c r="H153" s="348" t="s">
        <v>642</v>
      </c>
      <c r="I153" s="348" t="s">
        <v>583</v>
      </c>
      <c r="J153" s="348" t="s">
        <v>632</v>
      </c>
      <c r="K153" s="344"/>
    </row>
    <row r="154" s="1" customFormat="1" ht="15" customHeight="1">
      <c r="B154" s="321"/>
      <c r="C154" s="348" t="s">
        <v>586</v>
      </c>
      <c r="D154" s="296"/>
      <c r="E154" s="296"/>
      <c r="F154" s="349" t="s">
        <v>587</v>
      </c>
      <c r="G154" s="296"/>
      <c r="H154" s="348" t="s">
        <v>621</v>
      </c>
      <c r="I154" s="348" t="s">
        <v>583</v>
      </c>
      <c r="J154" s="348">
        <v>50</v>
      </c>
      <c r="K154" s="344"/>
    </row>
    <row r="155" s="1" customFormat="1" ht="15" customHeight="1">
      <c r="B155" s="321"/>
      <c r="C155" s="348" t="s">
        <v>589</v>
      </c>
      <c r="D155" s="296"/>
      <c r="E155" s="296"/>
      <c r="F155" s="349" t="s">
        <v>581</v>
      </c>
      <c r="G155" s="296"/>
      <c r="H155" s="348" t="s">
        <v>621</v>
      </c>
      <c r="I155" s="348" t="s">
        <v>591</v>
      </c>
      <c r="J155" s="348"/>
      <c r="K155" s="344"/>
    </row>
    <row r="156" s="1" customFormat="1" ht="15" customHeight="1">
      <c r="B156" s="321"/>
      <c r="C156" s="348" t="s">
        <v>600</v>
      </c>
      <c r="D156" s="296"/>
      <c r="E156" s="296"/>
      <c r="F156" s="349" t="s">
        <v>587</v>
      </c>
      <c r="G156" s="296"/>
      <c r="H156" s="348" t="s">
        <v>621</v>
      </c>
      <c r="I156" s="348" t="s">
        <v>583</v>
      </c>
      <c r="J156" s="348">
        <v>50</v>
      </c>
      <c r="K156" s="344"/>
    </row>
    <row r="157" s="1" customFormat="1" ht="15" customHeight="1">
      <c r="B157" s="321"/>
      <c r="C157" s="348" t="s">
        <v>608</v>
      </c>
      <c r="D157" s="296"/>
      <c r="E157" s="296"/>
      <c r="F157" s="349" t="s">
        <v>587</v>
      </c>
      <c r="G157" s="296"/>
      <c r="H157" s="348" t="s">
        <v>621</v>
      </c>
      <c r="I157" s="348" t="s">
        <v>583</v>
      </c>
      <c r="J157" s="348">
        <v>50</v>
      </c>
      <c r="K157" s="344"/>
    </row>
    <row r="158" s="1" customFormat="1" ht="15" customHeight="1">
      <c r="B158" s="321"/>
      <c r="C158" s="348" t="s">
        <v>606</v>
      </c>
      <c r="D158" s="296"/>
      <c r="E158" s="296"/>
      <c r="F158" s="349" t="s">
        <v>587</v>
      </c>
      <c r="G158" s="296"/>
      <c r="H158" s="348" t="s">
        <v>621</v>
      </c>
      <c r="I158" s="348" t="s">
        <v>583</v>
      </c>
      <c r="J158" s="348">
        <v>50</v>
      </c>
      <c r="K158" s="344"/>
    </row>
    <row r="159" s="1" customFormat="1" ht="15" customHeight="1">
      <c r="B159" s="321"/>
      <c r="C159" s="348" t="s">
        <v>101</v>
      </c>
      <c r="D159" s="296"/>
      <c r="E159" s="296"/>
      <c r="F159" s="349" t="s">
        <v>581</v>
      </c>
      <c r="G159" s="296"/>
      <c r="H159" s="348" t="s">
        <v>643</v>
      </c>
      <c r="I159" s="348" t="s">
        <v>583</v>
      </c>
      <c r="J159" s="348" t="s">
        <v>644</v>
      </c>
      <c r="K159" s="344"/>
    </row>
    <row r="160" s="1" customFormat="1" ht="15" customHeight="1">
      <c r="B160" s="321"/>
      <c r="C160" s="348" t="s">
        <v>645</v>
      </c>
      <c r="D160" s="296"/>
      <c r="E160" s="296"/>
      <c r="F160" s="349" t="s">
        <v>581</v>
      </c>
      <c r="G160" s="296"/>
      <c r="H160" s="348" t="s">
        <v>646</v>
      </c>
      <c r="I160" s="348" t="s">
        <v>616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647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575</v>
      </c>
      <c r="D166" s="311"/>
      <c r="E166" s="311"/>
      <c r="F166" s="311" t="s">
        <v>576</v>
      </c>
      <c r="G166" s="353"/>
      <c r="H166" s="354" t="s">
        <v>56</v>
      </c>
      <c r="I166" s="354" t="s">
        <v>59</v>
      </c>
      <c r="J166" s="311" t="s">
        <v>577</v>
      </c>
      <c r="K166" s="288"/>
    </row>
    <row r="167" s="1" customFormat="1" ht="17.25" customHeight="1">
      <c r="B167" s="289"/>
      <c r="C167" s="313" t="s">
        <v>578</v>
      </c>
      <c r="D167" s="313"/>
      <c r="E167" s="313"/>
      <c r="F167" s="314" t="s">
        <v>579</v>
      </c>
      <c r="G167" s="355"/>
      <c r="H167" s="356"/>
      <c r="I167" s="356"/>
      <c r="J167" s="313" t="s">
        <v>580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584</v>
      </c>
      <c r="D169" s="296"/>
      <c r="E169" s="296"/>
      <c r="F169" s="319" t="s">
        <v>581</v>
      </c>
      <c r="G169" s="296"/>
      <c r="H169" s="296" t="s">
        <v>621</v>
      </c>
      <c r="I169" s="296" t="s">
        <v>583</v>
      </c>
      <c r="J169" s="296">
        <v>120</v>
      </c>
      <c r="K169" s="344"/>
    </row>
    <row r="170" s="1" customFormat="1" ht="15" customHeight="1">
      <c r="B170" s="321"/>
      <c r="C170" s="296" t="s">
        <v>630</v>
      </c>
      <c r="D170" s="296"/>
      <c r="E170" s="296"/>
      <c r="F170" s="319" t="s">
        <v>581</v>
      </c>
      <c r="G170" s="296"/>
      <c r="H170" s="296" t="s">
        <v>631</v>
      </c>
      <c r="I170" s="296" t="s">
        <v>583</v>
      </c>
      <c r="J170" s="296" t="s">
        <v>632</v>
      </c>
      <c r="K170" s="344"/>
    </row>
    <row r="171" s="1" customFormat="1" ht="15" customHeight="1">
      <c r="B171" s="321"/>
      <c r="C171" s="296" t="s">
        <v>529</v>
      </c>
      <c r="D171" s="296"/>
      <c r="E171" s="296"/>
      <c r="F171" s="319" t="s">
        <v>581</v>
      </c>
      <c r="G171" s="296"/>
      <c r="H171" s="296" t="s">
        <v>648</v>
      </c>
      <c r="I171" s="296" t="s">
        <v>583</v>
      </c>
      <c r="J171" s="296" t="s">
        <v>632</v>
      </c>
      <c r="K171" s="344"/>
    </row>
    <row r="172" s="1" customFormat="1" ht="15" customHeight="1">
      <c r="B172" s="321"/>
      <c r="C172" s="296" t="s">
        <v>586</v>
      </c>
      <c r="D172" s="296"/>
      <c r="E172" s="296"/>
      <c r="F172" s="319" t="s">
        <v>587</v>
      </c>
      <c r="G172" s="296"/>
      <c r="H172" s="296" t="s">
        <v>648</v>
      </c>
      <c r="I172" s="296" t="s">
        <v>583</v>
      </c>
      <c r="J172" s="296">
        <v>50</v>
      </c>
      <c r="K172" s="344"/>
    </row>
    <row r="173" s="1" customFormat="1" ht="15" customHeight="1">
      <c r="B173" s="321"/>
      <c r="C173" s="296" t="s">
        <v>589</v>
      </c>
      <c r="D173" s="296"/>
      <c r="E173" s="296"/>
      <c r="F173" s="319" t="s">
        <v>581</v>
      </c>
      <c r="G173" s="296"/>
      <c r="H173" s="296" t="s">
        <v>648</v>
      </c>
      <c r="I173" s="296" t="s">
        <v>591</v>
      </c>
      <c r="J173" s="296"/>
      <c r="K173" s="344"/>
    </row>
    <row r="174" s="1" customFormat="1" ht="15" customHeight="1">
      <c r="B174" s="321"/>
      <c r="C174" s="296" t="s">
        <v>600</v>
      </c>
      <c r="D174" s="296"/>
      <c r="E174" s="296"/>
      <c r="F174" s="319" t="s">
        <v>587</v>
      </c>
      <c r="G174" s="296"/>
      <c r="H174" s="296" t="s">
        <v>648</v>
      </c>
      <c r="I174" s="296" t="s">
        <v>583</v>
      </c>
      <c r="J174" s="296">
        <v>50</v>
      </c>
      <c r="K174" s="344"/>
    </row>
    <row r="175" s="1" customFormat="1" ht="15" customHeight="1">
      <c r="B175" s="321"/>
      <c r="C175" s="296" t="s">
        <v>608</v>
      </c>
      <c r="D175" s="296"/>
      <c r="E175" s="296"/>
      <c r="F175" s="319" t="s">
        <v>587</v>
      </c>
      <c r="G175" s="296"/>
      <c r="H175" s="296" t="s">
        <v>648</v>
      </c>
      <c r="I175" s="296" t="s">
        <v>583</v>
      </c>
      <c r="J175" s="296">
        <v>50</v>
      </c>
      <c r="K175" s="344"/>
    </row>
    <row r="176" s="1" customFormat="1" ht="15" customHeight="1">
      <c r="B176" s="321"/>
      <c r="C176" s="296" t="s">
        <v>606</v>
      </c>
      <c r="D176" s="296"/>
      <c r="E176" s="296"/>
      <c r="F176" s="319" t="s">
        <v>587</v>
      </c>
      <c r="G176" s="296"/>
      <c r="H176" s="296" t="s">
        <v>648</v>
      </c>
      <c r="I176" s="296" t="s">
        <v>583</v>
      </c>
      <c r="J176" s="296">
        <v>50</v>
      </c>
      <c r="K176" s="344"/>
    </row>
    <row r="177" s="1" customFormat="1" ht="15" customHeight="1">
      <c r="B177" s="321"/>
      <c r="C177" s="296" t="s">
        <v>106</v>
      </c>
      <c r="D177" s="296"/>
      <c r="E177" s="296"/>
      <c r="F177" s="319" t="s">
        <v>581</v>
      </c>
      <c r="G177" s="296"/>
      <c r="H177" s="296" t="s">
        <v>649</v>
      </c>
      <c r="I177" s="296" t="s">
        <v>650</v>
      </c>
      <c r="J177" s="296"/>
      <c r="K177" s="344"/>
    </row>
    <row r="178" s="1" customFormat="1" ht="15" customHeight="1">
      <c r="B178" s="321"/>
      <c r="C178" s="296" t="s">
        <v>59</v>
      </c>
      <c r="D178" s="296"/>
      <c r="E178" s="296"/>
      <c r="F178" s="319" t="s">
        <v>581</v>
      </c>
      <c r="G178" s="296"/>
      <c r="H178" s="296" t="s">
        <v>651</v>
      </c>
      <c r="I178" s="296" t="s">
        <v>652</v>
      </c>
      <c r="J178" s="296">
        <v>1</v>
      </c>
      <c r="K178" s="344"/>
    </row>
    <row r="179" s="1" customFormat="1" ht="15" customHeight="1">
      <c r="B179" s="321"/>
      <c r="C179" s="296" t="s">
        <v>55</v>
      </c>
      <c r="D179" s="296"/>
      <c r="E179" s="296"/>
      <c r="F179" s="319" t="s">
        <v>581</v>
      </c>
      <c r="G179" s="296"/>
      <c r="H179" s="296" t="s">
        <v>653</v>
      </c>
      <c r="I179" s="296" t="s">
        <v>583</v>
      </c>
      <c r="J179" s="296">
        <v>20</v>
      </c>
      <c r="K179" s="344"/>
    </row>
    <row r="180" s="1" customFormat="1" ht="15" customHeight="1">
      <c r="B180" s="321"/>
      <c r="C180" s="296" t="s">
        <v>56</v>
      </c>
      <c r="D180" s="296"/>
      <c r="E180" s="296"/>
      <c r="F180" s="319" t="s">
        <v>581</v>
      </c>
      <c r="G180" s="296"/>
      <c r="H180" s="296" t="s">
        <v>654</v>
      </c>
      <c r="I180" s="296" t="s">
        <v>583</v>
      </c>
      <c r="J180" s="296">
        <v>255</v>
      </c>
      <c r="K180" s="344"/>
    </row>
    <row r="181" s="1" customFormat="1" ht="15" customHeight="1">
      <c r="B181" s="321"/>
      <c r="C181" s="296" t="s">
        <v>107</v>
      </c>
      <c r="D181" s="296"/>
      <c r="E181" s="296"/>
      <c r="F181" s="319" t="s">
        <v>581</v>
      </c>
      <c r="G181" s="296"/>
      <c r="H181" s="296" t="s">
        <v>545</v>
      </c>
      <c r="I181" s="296" t="s">
        <v>583</v>
      </c>
      <c r="J181" s="296">
        <v>10</v>
      </c>
      <c r="K181" s="344"/>
    </row>
    <row r="182" s="1" customFormat="1" ht="15" customHeight="1">
      <c r="B182" s="321"/>
      <c r="C182" s="296" t="s">
        <v>108</v>
      </c>
      <c r="D182" s="296"/>
      <c r="E182" s="296"/>
      <c r="F182" s="319" t="s">
        <v>581</v>
      </c>
      <c r="G182" s="296"/>
      <c r="H182" s="296" t="s">
        <v>655</v>
      </c>
      <c r="I182" s="296" t="s">
        <v>616</v>
      </c>
      <c r="J182" s="296"/>
      <c r="K182" s="344"/>
    </row>
    <row r="183" s="1" customFormat="1" ht="15" customHeight="1">
      <c r="B183" s="321"/>
      <c r="C183" s="296" t="s">
        <v>656</v>
      </c>
      <c r="D183" s="296"/>
      <c r="E183" s="296"/>
      <c r="F183" s="319" t="s">
        <v>581</v>
      </c>
      <c r="G183" s="296"/>
      <c r="H183" s="296" t="s">
        <v>657</v>
      </c>
      <c r="I183" s="296" t="s">
        <v>616</v>
      </c>
      <c r="J183" s="296"/>
      <c r="K183" s="344"/>
    </row>
    <row r="184" s="1" customFormat="1" ht="15" customHeight="1">
      <c r="B184" s="321"/>
      <c r="C184" s="296" t="s">
        <v>645</v>
      </c>
      <c r="D184" s="296"/>
      <c r="E184" s="296"/>
      <c r="F184" s="319" t="s">
        <v>581</v>
      </c>
      <c r="G184" s="296"/>
      <c r="H184" s="296" t="s">
        <v>658</v>
      </c>
      <c r="I184" s="296" t="s">
        <v>616</v>
      </c>
      <c r="J184" s="296"/>
      <c r="K184" s="344"/>
    </row>
    <row r="185" s="1" customFormat="1" ht="15" customHeight="1">
      <c r="B185" s="321"/>
      <c r="C185" s="296" t="s">
        <v>110</v>
      </c>
      <c r="D185" s="296"/>
      <c r="E185" s="296"/>
      <c r="F185" s="319" t="s">
        <v>587</v>
      </c>
      <c r="G185" s="296"/>
      <c r="H185" s="296" t="s">
        <v>659</v>
      </c>
      <c r="I185" s="296" t="s">
        <v>583</v>
      </c>
      <c r="J185" s="296">
        <v>50</v>
      </c>
      <c r="K185" s="344"/>
    </row>
    <row r="186" s="1" customFormat="1" ht="15" customHeight="1">
      <c r="B186" s="321"/>
      <c r="C186" s="296" t="s">
        <v>660</v>
      </c>
      <c r="D186" s="296"/>
      <c r="E186" s="296"/>
      <c r="F186" s="319" t="s">
        <v>587</v>
      </c>
      <c r="G186" s="296"/>
      <c r="H186" s="296" t="s">
        <v>661</v>
      </c>
      <c r="I186" s="296" t="s">
        <v>662</v>
      </c>
      <c r="J186" s="296"/>
      <c r="K186" s="344"/>
    </row>
    <row r="187" s="1" customFormat="1" ht="15" customHeight="1">
      <c r="B187" s="321"/>
      <c r="C187" s="296" t="s">
        <v>663</v>
      </c>
      <c r="D187" s="296"/>
      <c r="E187" s="296"/>
      <c r="F187" s="319" t="s">
        <v>587</v>
      </c>
      <c r="G187" s="296"/>
      <c r="H187" s="296" t="s">
        <v>664</v>
      </c>
      <c r="I187" s="296" t="s">
        <v>662</v>
      </c>
      <c r="J187" s="296"/>
      <c r="K187" s="344"/>
    </row>
    <row r="188" s="1" customFormat="1" ht="15" customHeight="1">
      <c r="B188" s="321"/>
      <c r="C188" s="296" t="s">
        <v>665</v>
      </c>
      <c r="D188" s="296"/>
      <c r="E188" s="296"/>
      <c r="F188" s="319" t="s">
        <v>587</v>
      </c>
      <c r="G188" s="296"/>
      <c r="H188" s="296" t="s">
        <v>666</v>
      </c>
      <c r="I188" s="296" t="s">
        <v>662</v>
      </c>
      <c r="J188" s="296"/>
      <c r="K188" s="344"/>
    </row>
    <row r="189" s="1" customFormat="1" ht="15" customHeight="1">
      <c r="B189" s="321"/>
      <c r="C189" s="357" t="s">
        <v>667</v>
      </c>
      <c r="D189" s="296"/>
      <c r="E189" s="296"/>
      <c r="F189" s="319" t="s">
        <v>587</v>
      </c>
      <c r="G189" s="296"/>
      <c r="H189" s="296" t="s">
        <v>668</v>
      </c>
      <c r="I189" s="296" t="s">
        <v>669</v>
      </c>
      <c r="J189" s="358" t="s">
        <v>670</v>
      </c>
      <c r="K189" s="344"/>
    </row>
    <row r="190" s="1" customFormat="1" ht="15" customHeight="1">
      <c r="B190" s="321"/>
      <c r="C190" s="357" t="s">
        <v>44</v>
      </c>
      <c r="D190" s="296"/>
      <c r="E190" s="296"/>
      <c r="F190" s="319" t="s">
        <v>581</v>
      </c>
      <c r="G190" s="296"/>
      <c r="H190" s="293" t="s">
        <v>671</v>
      </c>
      <c r="I190" s="296" t="s">
        <v>672</v>
      </c>
      <c r="J190" s="296"/>
      <c r="K190" s="344"/>
    </row>
    <row r="191" s="1" customFormat="1" ht="15" customHeight="1">
      <c r="B191" s="321"/>
      <c r="C191" s="357" t="s">
        <v>673</v>
      </c>
      <c r="D191" s="296"/>
      <c r="E191" s="296"/>
      <c r="F191" s="319" t="s">
        <v>581</v>
      </c>
      <c r="G191" s="296"/>
      <c r="H191" s="296" t="s">
        <v>674</v>
      </c>
      <c r="I191" s="296" t="s">
        <v>616</v>
      </c>
      <c r="J191" s="296"/>
      <c r="K191" s="344"/>
    </row>
    <row r="192" s="1" customFormat="1" ht="15" customHeight="1">
      <c r="B192" s="321"/>
      <c r="C192" s="357" t="s">
        <v>675</v>
      </c>
      <c r="D192" s="296"/>
      <c r="E192" s="296"/>
      <c r="F192" s="319" t="s">
        <v>581</v>
      </c>
      <c r="G192" s="296"/>
      <c r="H192" s="296" t="s">
        <v>676</v>
      </c>
      <c r="I192" s="296" t="s">
        <v>616</v>
      </c>
      <c r="J192" s="296"/>
      <c r="K192" s="344"/>
    </row>
    <row r="193" s="1" customFormat="1" ht="15" customHeight="1">
      <c r="B193" s="321"/>
      <c r="C193" s="357" t="s">
        <v>677</v>
      </c>
      <c r="D193" s="296"/>
      <c r="E193" s="296"/>
      <c r="F193" s="319" t="s">
        <v>587</v>
      </c>
      <c r="G193" s="296"/>
      <c r="H193" s="296" t="s">
        <v>678</v>
      </c>
      <c r="I193" s="296" t="s">
        <v>616</v>
      </c>
      <c r="J193" s="296"/>
      <c r="K193" s="344"/>
    </row>
    <row r="194" s="1" customFormat="1" ht="15" customHeight="1">
      <c r="B194" s="350"/>
      <c r="C194" s="359"/>
      <c r="D194" s="330"/>
      <c r="E194" s="330"/>
      <c r="F194" s="330"/>
      <c r="G194" s="330"/>
      <c r="H194" s="330"/>
      <c r="I194" s="330"/>
      <c r="J194" s="330"/>
      <c r="K194" s="351"/>
    </row>
    <row r="195" s="1" customFormat="1" ht="18.75" customHeight="1">
      <c r="B195" s="332"/>
      <c r="C195" s="342"/>
      <c r="D195" s="342"/>
      <c r="E195" s="342"/>
      <c r="F195" s="352"/>
      <c r="G195" s="342"/>
      <c r="H195" s="342"/>
      <c r="I195" s="342"/>
      <c r="J195" s="342"/>
      <c r="K195" s="332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04"/>
      <c r="C197" s="304"/>
      <c r="D197" s="304"/>
      <c r="E197" s="304"/>
      <c r="F197" s="304"/>
      <c r="G197" s="304"/>
      <c r="H197" s="304"/>
      <c r="I197" s="304"/>
      <c r="J197" s="304"/>
      <c r="K197" s="304"/>
    </row>
    <row r="198" s="1" customFormat="1" ht="13.5">
      <c r="B198" s="283"/>
      <c r="C198" s="284"/>
      <c r="D198" s="284"/>
      <c r="E198" s="284"/>
      <c r="F198" s="284"/>
      <c r="G198" s="284"/>
      <c r="H198" s="284"/>
      <c r="I198" s="284"/>
      <c r="J198" s="284"/>
      <c r="K198" s="285"/>
    </row>
    <row r="199" s="1" customFormat="1" ht="21">
      <c r="B199" s="286"/>
      <c r="C199" s="287" t="s">
        <v>679</v>
      </c>
      <c r="D199" s="287"/>
      <c r="E199" s="287"/>
      <c r="F199" s="287"/>
      <c r="G199" s="287"/>
      <c r="H199" s="287"/>
      <c r="I199" s="287"/>
      <c r="J199" s="287"/>
      <c r="K199" s="288"/>
    </row>
    <row r="200" s="1" customFormat="1" ht="25.5" customHeight="1">
      <c r="B200" s="286"/>
      <c r="C200" s="360" t="s">
        <v>680</v>
      </c>
      <c r="D200" s="360"/>
      <c r="E200" s="360"/>
      <c r="F200" s="360" t="s">
        <v>681</v>
      </c>
      <c r="G200" s="361"/>
      <c r="H200" s="360" t="s">
        <v>682</v>
      </c>
      <c r="I200" s="360"/>
      <c r="J200" s="360"/>
      <c r="K200" s="288"/>
    </row>
    <row r="201" s="1" customFormat="1" ht="5.25" customHeight="1">
      <c r="B201" s="321"/>
      <c r="C201" s="316"/>
      <c r="D201" s="316"/>
      <c r="E201" s="316"/>
      <c r="F201" s="316"/>
      <c r="G201" s="342"/>
      <c r="H201" s="316"/>
      <c r="I201" s="316"/>
      <c r="J201" s="316"/>
      <c r="K201" s="344"/>
    </row>
    <row r="202" s="1" customFormat="1" ht="15" customHeight="1">
      <c r="B202" s="321"/>
      <c r="C202" s="296" t="s">
        <v>672</v>
      </c>
      <c r="D202" s="296"/>
      <c r="E202" s="296"/>
      <c r="F202" s="319" t="s">
        <v>45</v>
      </c>
      <c r="G202" s="296"/>
      <c r="H202" s="296" t="s">
        <v>683</v>
      </c>
      <c r="I202" s="296"/>
      <c r="J202" s="296"/>
      <c r="K202" s="344"/>
    </row>
    <row r="203" s="1" customFormat="1" ht="15" customHeight="1">
      <c r="B203" s="321"/>
      <c r="C203" s="296"/>
      <c r="D203" s="296"/>
      <c r="E203" s="296"/>
      <c r="F203" s="319" t="s">
        <v>46</v>
      </c>
      <c r="G203" s="296"/>
      <c r="H203" s="296" t="s">
        <v>684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49</v>
      </c>
      <c r="G204" s="296"/>
      <c r="H204" s="296" t="s">
        <v>685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47</v>
      </c>
      <c r="G205" s="296"/>
      <c r="H205" s="296" t="s">
        <v>686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48</v>
      </c>
      <c r="G206" s="296"/>
      <c r="H206" s="296" t="s">
        <v>687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/>
      <c r="G207" s="296"/>
      <c r="H207" s="296"/>
      <c r="I207" s="296"/>
      <c r="J207" s="296"/>
      <c r="K207" s="344"/>
    </row>
    <row r="208" s="1" customFormat="1" ht="15" customHeight="1">
      <c r="B208" s="321"/>
      <c r="C208" s="296" t="s">
        <v>628</v>
      </c>
      <c r="D208" s="296"/>
      <c r="E208" s="296"/>
      <c r="F208" s="319" t="s">
        <v>81</v>
      </c>
      <c r="G208" s="296"/>
      <c r="H208" s="296" t="s">
        <v>688</v>
      </c>
      <c r="I208" s="296"/>
      <c r="J208" s="296"/>
      <c r="K208" s="344"/>
    </row>
    <row r="209" s="1" customFormat="1" ht="15" customHeight="1">
      <c r="B209" s="321"/>
      <c r="C209" s="296"/>
      <c r="D209" s="296"/>
      <c r="E209" s="296"/>
      <c r="F209" s="319" t="s">
        <v>523</v>
      </c>
      <c r="G209" s="296"/>
      <c r="H209" s="296" t="s">
        <v>524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521</v>
      </c>
      <c r="G210" s="296"/>
      <c r="H210" s="296" t="s">
        <v>689</v>
      </c>
      <c r="I210" s="296"/>
      <c r="J210" s="296"/>
      <c r="K210" s="344"/>
    </row>
    <row r="211" s="1" customFormat="1" ht="15" customHeight="1">
      <c r="B211" s="362"/>
      <c r="C211" s="296"/>
      <c r="D211" s="296"/>
      <c r="E211" s="296"/>
      <c r="F211" s="319" t="s">
        <v>525</v>
      </c>
      <c r="G211" s="357"/>
      <c r="H211" s="348" t="s">
        <v>526</v>
      </c>
      <c r="I211" s="348"/>
      <c r="J211" s="348"/>
      <c r="K211" s="363"/>
    </row>
    <row r="212" s="1" customFormat="1" ht="15" customHeight="1">
      <c r="B212" s="362"/>
      <c r="C212" s="296"/>
      <c r="D212" s="296"/>
      <c r="E212" s="296"/>
      <c r="F212" s="319" t="s">
        <v>527</v>
      </c>
      <c r="G212" s="357"/>
      <c r="H212" s="348" t="s">
        <v>690</v>
      </c>
      <c r="I212" s="348"/>
      <c r="J212" s="348"/>
      <c r="K212" s="363"/>
    </row>
    <row r="213" s="1" customFormat="1" ht="15" customHeight="1">
      <c r="B213" s="362"/>
      <c r="C213" s="296"/>
      <c r="D213" s="296"/>
      <c r="E213" s="296"/>
      <c r="F213" s="319"/>
      <c r="G213" s="357"/>
      <c r="H213" s="348"/>
      <c r="I213" s="348"/>
      <c r="J213" s="348"/>
      <c r="K213" s="363"/>
    </row>
    <row r="214" s="1" customFormat="1" ht="15" customHeight="1">
      <c r="B214" s="362"/>
      <c r="C214" s="296" t="s">
        <v>652</v>
      </c>
      <c r="D214" s="296"/>
      <c r="E214" s="296"/>
      <c r="F214" s="319">
        <v>1</v>
      </c>
      <c r="G214" s="357"/>
      <c r="H214" s="348" t="s">
        <v>691</v>
      </c>
      <c r="I214" s="348"/>
      <c r="J214" s="348"/>
      <c r="K214" s="363"/>
    </row>
    <row r="215" s="1" customFormat="1" ht="15" customHeight="1">
      <c r="B215" s="362"/>
      <c r="C215" s="296"/>
      <c r="D215" s="296"/>
      <c r="E215" s="296"/>
      <c r="F215" s="319">
        <v>2</v>
      </c>
      <c r="G215" s="357"/>
      <c r="H215" s="348" t="s">
        <v>692</v>
      </c>
      <c r="I215" s="348"/>
      <c r="J215" s="348"/>
      <c r="K215" s="363"/>
    </row>
    <row r="216" s="1" customFormat="1" ht="15" customHeight="1">
      <c r="B216" s="362"/>
      <c r="C216" s="296"/>
      <c r="D216" s="296"/>
      <c r="E216" s="296"/>
      <c r="F216" s="319">
        <v>3</v>
      </c>
      <c r="G216" s="357"/>
      <c r="H216" s="348" t="s">
        <v>693</v>
      </c>
      <c r="I216" s="348"/>
      <c r="J216" s="348"/>
      <c r="K216" s="363"/>
    </row>
    <row r="217" s="1" customFormat="1" ht="15" customHeight="1">
      <c r="B217" s="362"/>
      <c r="C217" s="296"/>
      <c r="D217" s="296"/>
      <c r="E217" s="296"/>
      <c r="F217" s="319">
        <v>4</v>
      </c>
      <c r="G217" s="357"/>
      <c r="H217" s="348" t="s">
        <v>694</v>
      </c>
      <c r="I217" s="348"/>
      <c r="J217" s="348"/>
      <c r="K217" s="363"/>
    </row>
    <row r="218" s="1" customFormat="1" ht="12.75" customHeight="1">
      <c r="B218" s="364"/>
      <c r="C218" s="365"/>
      <c r="D218" s="365"/>
      <c r="E218" s="365"/>
      <c r="F218" s="365"/>
      <c r="G218" s="365"/>
      <c r="H218" s="365"/>
      <c r="I218" s="365"/>
      <c r="J218" s="365"/>
      <c r="K218" s="36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DESKTOP-K7KKSBJ\Kateřina</dc:creator>
  <cp:lastModifiedBy>DESKTOP-K7KKSBJ\Kateřina</cp:lastModifiedBy>
  <dcterms:created xsi:type="dcterms:W3CDTF">2023-03-27T08:36:22Z</dcterms:created>
  <dcterms:modified xsi:type="dcterms:W3CDTF">2023-03-27T08:36:29Z</dcterms:modified>
</cp:coreProperties>
</file>