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120411 - Polní cesta" sheetId="2" r:id="rId2"/>
    <sheet name="2022120412 - Výsadba" sheetId="3" r:id="rId3"/>
    <sheet name="2022120413 - Tříletá násl..." sheetId="4" r:id="rId4"/>
    <sheet name="202212043 - VPC 4R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'2022120411 - Polní cesta'!$C$95:$K$204</definedName>
    <definedName name="_xlnm.Print_Area" localSheetId="1">'2022120411 - Polní cesta'!$C$4:$J$41,'2022120411 - Polní cesta'!$C$47:$J$75,'2022120411 - Polní cesta'!$C$81:$K$204</definedName>
    <definedName name="_xlnm.Print_Titles" localSheetId="1">'2022120411 - Polní cesta'!$95:$95</definedName>
    <definedName name="_xlnm._FilterDatabase" localSheetId="2" hidden="1">'2022120412 - Výsadba'!$C$88:$K$133</definedName>
    <definedName name="_xlnm.Print_Area" localSheetId="2">'2022120412 - Výsadba'!$C$4:$J$41,'2022120412 - Výsadba'!$C$47:$J$68,'2022120412 - Výsadba'!$C$74:$K$133</definedName>
    <definedName name="_xlnm.Print_Titles" localSheetId="2">'2022120412 - Výsadba'!$88:$88</definedName>
    <definedName name="_xlnm._FilterDatabase" localSheetId="3" hidden="1">'2022120413 - Tříletá násl...'!$C$86:$K$117</definedName>
    <definedName name="_xlnm.Print_Area" localSheetId="3">'2022120413 - Tříletá násl...'!$C$4:$J$41,'2022120413 - Tříletá násl...'!$C$47:$J$66,'2022120413 - Tříletá násl...'!$C$72:$K$117</definedName>
    <definedName name="_xlnm.Print_Titles" localSheetId="3">'2022120413 - Tříletá násl...'!$86:$86</definedName>
    <definedName name="_xlnm._FilterDatabase" localSheetId="4" hidden="1">'202212043 - VPC 4R'!$C$93:$K$283</definedName>
    <definedName name="_xlnm.Print_Area" localSheetId="4">'202212043 - VPC 4R'!$C$4:$J$39,'202212043 - VPC 4R'!$C$45:$J$75,'202212043 - VPC 4R'!$C$81:$K$283</definedName>
    <definedName name="_xlnm.Print_Titles" localSheetId="4">'202212043 - VPC 4R'!$93:$93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282"/>
  <c r="BH282"/>
  <c r="BG282"/>
  <c r="BF282"/>
  <c r="T282"/>
  <c r="T281"/>
  <c r="R282"/>
  <c r="R281"/>
  <c r="P282"/>
  <c r="P281"/>
  <c r="BI278"/>
  <c r="BH278"/>
  <c r="BG278"/>
  <c r="BF278"/>
  <c r="T278"/>
  <c r="T277"/>
  <c r="R278"/>
  <c r="R277"/>
  <c r="P278"/>
  <c r="P277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T254"/>
  <c r="R255"/>
  <c r="R254"/>
  <c r="P255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F88"/>
  <c r="E86"/>
  <c r="F52"/>
  <c r="E50"/>
  <c r="J24"/>
  <c r="E24"/>
  <c r="J91"/>
  <c r="J23"/>
  <c r="J21"/>
  <c r="E21"/>
  <c r="J54"/>
  <c r="J20"/>
  <c r="J18"/>
  <c r="E18"/>
  <c r="F91"/>
  <c r="J17"/>
  <c r="J15"/>
  <c r="E15"/>
  <c r="F54"/>
  <c r="J14"/>
  <c r="J12"/>
  <c r="J88"/>
  <c r="E7"/>
  <c r="E48"/>
  <c i="4" r="J39"/>
  <c r="J38"/>
  <c i="1" r="AY58"/>
  <c i="4" r="J37"/>
  <c i="1" r="AX58"/>
  <c i="4"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81"/>
  <c r="E7"/>
  <c r="E50"/>
  <c i="3" r="J39"/>
  <c r="J38"/>
  <c i="1" r="AY57"/>
  <c i="3" r="J37"/>
  <c i="1" r="AX57"/>
  <c i="3" r="BI132"/>
  <c r="BH132"/>
  <c r="BG132"/>
  <c r="BF132"/>
  <c r="T132"/>
  <c r="T131"/>
  <c r="T130"/>
  <c r="R132"/>
  <c r="R131"/>
  <c r="R130"/>
  <c r="P132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56"/>
  <c r="E7"/>
  <c r="E50"/>
  <c i="2" r="J39"/>
  <c r="J38"/>
  <c i="1" r="AY56"/>
  <c i="2" r="J37"/>
  <c i="1" r="AX56"/>
  <c i="2"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56"/>
  <c r="E54"/>
  <c r="J26"/>
  <c r="E26"/>
  <c r="J93"/>
  <c r="J25"/>
  <c r="J23"/>
  <c r="E23"/>
  <c r="J92"/>
  <c r="J22"/>
  <c r="J20"/>
  <c r="E20"/>
  <c r="F93"/>
  <c r="J19"/>
  <c r="J17"/>
  <c r="E17"/>
  <c r="F92"/>
  <c r="J16"/>
  <c r="J14"/>
  <c r="J56"/>
  <c r="E7"/>
  <c r="E84"/>
  <c i="1" r="L50"/>
  <c r="AM50"/>
  <c r="AM49"/>
  <c r="L49"/>
  <c r="AM47"/>
  <c r="L47"/>
  <c r="L45"/>
  <c r="L44"/>
  <c i="2" r="BK129"/>
  <c i="3" r="BK111"/>
  <c i="5" r="J231"/>
  <c r="BK151"/>
  <c i="2" r="BK186"/>
  <c i="3" r="BK126"/>
  <c i="5" r="J270"/>
  <c r="BK237"/>
  <c i="2" r="J146"/>
  <c r="BK196"/>
  <c i="4" r="BK112"/>
  <c i="5" r="J135"/>
  <c r="J155"/>
  <c i="2" r="J149"/>
  <c i="3" r="BK115"/>
  <c i="5" r="BK181"/>
  <c r="BK123"/>
  <c r="J237"/>
  <c i="2" r="J103"/>
  <c i="3" r="J123"/>
  <c i="4" r="BK115"/>
  <c i="5" r="BK228"/>
  <c r="J275"/>
  <c i="2" r="J153"/>
  <c i="3" r="J103"/>
  <c i="4" r="J90"/>
  <c i="5" r="BK113"/>
  <c i="2" r="BK168"/>
  <c i="3" r="BK132"/>
  <c i="5" r="BK210"/>
  <c r="BK282"/>
  <c i="1" r="AS55"/>
  <c i="5" r="J119"/>
  <c r="J272"/>
  <c i="2" r="BK165"/>
  <c i="3" r="J128"/>
  <c i="5" r="BK259"/>
  <c r="J101"/>
  <c i="2" r="J162"/>
  <c r="J182"/>
  <c i="4" r="BK97"/>
  <c i="5" r="J265"/>
  <c r="J226"/>
  <c i="2" r="J142"/>
  <c r="BK146"/>
  <c i="4" r="BK109"/>
  <c i="5" r="J233"/>
  <c i="2" r="BK142"/>
  <c r="BK136"/>
  <c i="3" r="J92"/>
  <c i="5" r="BK261"/>
  <c r="BK127"/>
  <c r="J181"/>
  <c i="2" r="J165"/>
  <c r="BK126"/>
  <c i="3" r="J132"/>
  <c i="5" r="BK178"/>
  <c r="J148"/>
  <c r="J99"/>
  <c i="2" r="BK193"/>
  <c r="J107"/>
  <c i="5" r="J208"/>
  <c r="BK267"/>
  <c r="BK119"/>
  <c i="2" r="BK122"/>
  <c i="4" r="J100"/>
  <c i="5" r="J255"/>
  <c r="BK188"/>
  <c i="2" r="BK182"/>
  <c r="J188"/>
  <c i="5" r="BK265"/>
  <c r="J263"/>
  <c r="J158"/>
  <c r="J103"/>
  <c i="2" r="J191"/>
  <c r="BK153"/>
  <c i="5" r="J249"/>
  <c r="BK166"/>
  <c i="2" r="J172"/>
  <c i="3" r="J108"/>
  <c i="5" r="BK185"/>
  <c r="BK239"/>
  <c i="2" r="BK180"/>
  <c i="3" r="BK92"/>
  <c i="5" r="BK233"/>
  <c r="BK131"/>
  <c r="J213"/>
  <c i="2" r="BK99"/>
  <c i="4" r="J115"/>
  <c i="5" r="J251"/>
  <c r="J191"/>
  <c r="BK194"/>
  <c i="2" r="J160"/>
  <c i="3" r="BK99"/>
  <c i="4" r="J112"/>
  <c i="5" r="J194"/>
  <c r="J219"/>
  <c i="2" r="J180"/>
  <c i="3" r="J99"/>
  <c i="5" r="J151"/>
  <c i="2" r="BK101"/>
  <c i="3" r="BK106"/>
  <c i="4" r="BK106"/>
  <c i="5" r="J239"/>
  <c r="BK278"/>
  <c i="2" r="BK191"/>
  <c r="BK203"/>
  <c i="4" r="J36"/>
  <c i="5" r="J228"/>
  <c i="2" r="J184"/>
  <c i="3" r="BK118"/>
  <c i="5" r="J131"/>
  <c r="BK213"/>
  <c r="BK135"/>
  <c r="J188"/>
  <c i="3" r="J106"/>
  <c i="5" r="J166"/>
  <c r="J138"/>
  <c i="2" r="BK103"/>
  <c i="3" r="BK110"/>
  <c i="5" r="J123"/>
  <c r="J235"/>
  <c i="2" r="BK133"/>
  <c i="3" r="BK108"/>
  <c i="4" r="BK100"/>
  <c i="5" r="J170"/>
  <c r="BK99"/>
  <c i="2" r="J176"/>
  <c i="5" r="J267"/>
  <c r="BK255"/>
  <c i="2" r="J139"/>
  <c i="3" r="J120"/>
  <c i="5" r="J259"/>
  <c r="BK110"/>
  <c r="J115"/>
  <c r="BK142"/>
  <c i="3" r="BK123"/>
  <c i="5" r="BK243"/>
  <c r="J153"/>
  <c r="BK263"/>
  <c r="BK148"/>
  <c i="2" r="BK107"/>
  <c i="4" r="J106"/>
  <c i="5" r="BK204"/>
  <c r="BK201"/>
  <c i="2" r="J114"/>
  <c r="J156"/>
  <c i="4" r="J94"/>
  <c i="5" r="BK208"/>
  <c r="J216"/>
  <c i="2" r="J168"/>
  <c i="3" r="J126"/>
  <c i="4" r="J109"/>
  <c i="5" r="BK106"/>
  <c i="2" r="J144"/>
  <c r="BK199"/>
  <c i="5" r="BK216"/>
  <c r="BK103"/>
  <c i="2" r="BK160"/>
  <c r="J122"/>
  <c i="3" r="J118"/>
  <c i="5" r="J142"/>
  <c r="BK229"/>
  <c r="BK163"/>
  <c i="2" r="BK149"/>
  <c i="3" r="J102"/>
  <c i="5" r="J113"/>
  <c r="BK219"/>
  <c i="2" r="J186"/>
  <c i="3" r="J110"/>
  <c i="5" r="J201"/>
  <c r="BK138"/>
  <c r="J261"/>
  <c i="2" r="J136"/>
  <c r="J118"/>
  <c i="3" r="BK102"/>
  <c i="5" r="BK191"/>
  <c r="J247"/>
  <c r="J204"/>
  <c i="2" r="BK144"/>
  <c r="J203"/>
  <c i="3" r="BK128"/>
  <c i="5" r="BK275"/>
  <c r="BK270"/>
  <c i="2" r="J196"/>
  <c r="BK139"/>
  <c i="5" r="BK240"/>
  <c r="J240"/>
  <c r="BK145"/>
  <c i="2" r="J99"/>
  <c i="4" r="J103"/>
  <c i="5" r="BK231"/>
  <c r="BK174"/>
  <c i="2" r="J174"/>
  <c i="3" r="BK112"/>
  <c i="5" r="J210"/>
  <c i="2" r="J193"/>
  <c i="4" r="BK94"/>
  <c i="5" r="J163"/>
  <c r="J97"/>
  <c i="2" r="J199"/>
  <c i="3" r="BK120"/>
  <c i="5" r="J185"/>
  <c r="J174"/>
  <c i="2" r="BK110"/>
  <c i="4" r="BK90"/>
  <c i="5" r="BK158"/>
  <c r="J110"/>
  <c r="BK272"/>
  <c i="2" r="J126"/>
  <c i="5" r="J127"/>
  <c r="J229"/>
  <c i="2" r="BK114"/>
  <c i="3" r="J113"/>
  <c i="5" r="BK226"/>
  <c r="J197"/>
  <c r="J282"/>
  <c i="2" r="BK162"/>
  <c i="3" r="J111"/>
  <c i="5" r="J145"/>
  <c r="J161"/>
  <c i="2" r="J101"/>
  <c i="3" r="J96"/>
  <c i="5" r="BK155"/>
  <c r="BK251"/>
  <c i="2" r="BK188"/>
  <c r="J129"/>
  <c i="5" r="BK249"/>
  <c r="BK153"/>
  <c i="2" r="J110"/>
  <c i="3" r="BK103"/>
  <c i="5" r="BK170"/>
  <c r="BK101"/>
  <c i="2" r="BK118"/>
  <c i="3" r="J115"/>
  <c i="5" r="BK235"/>
  <c r="BK97"/>
  <c i="2" r="BK172"/>
  <c i="4" r="BK103"/>
  <c i="5" r="BK247"/>
  <c r="J178"/>
  <c i="2" r="BK174"/>
  <c r="BK156"/>
  <c i="4" r="J97"/>
  <c i="5" r="J222"/>
  <c i="2" r="BK176"/>
  <c r="BK184"/>
  <c i="3" r="BK113"/>
  <c i="5" r="J106"/>
  <c r="BK197"/>
  <c i="2" r="J133"/>
  <c i="3" r="J112"/>
  <c i="5" r="J278"/>
  <c r="BK115"/>
  <c r="J243"/>
  <c i="3" r="BK96"/>
  <c i="5" r="BK222"/>
  <c r="BK161"/>
  <c i="2" l="1" r="R148"/>
  <c r="BK190"/>
  <c r="J190"/>
  <c r="J71"/>
  <c i="3" r="BK91"/>
  <c r="J91"/>
  <c r="J65"/>
  <c i="4" r="P89"/>
  <c r="P88"/>
  <c r="P87"/>
  <c i="1" r="AU58"/>
  <c i="5" r="BK187"/>
  <c r="J187"/>
  <c r="J64"/>
  <c r="T234"/>
  <c r="R258"/>
  <c i="2" r="BK148"/>
  <c r="J148"/>
  <c r="J66"/>
  <c r="T179"/>
  <c i="3" r="P91"/>
  <c r="P90"/>
  <c r="P89"/>
  <c i="1" r="AU57"/>
  <c i="4" r="T89"/>
  <c r="T88"/>
  <c r="T87"/>
  <c i="5" r="T96"/>
  <c r="R187"/>
  <c r="T225"/>
  <c r="T246"/>
  <c i="2" r="T148"/>
  <c r="BK179"/>
  <c r="J179"/>
  <c r="J70"/>
  <c i="4" r="BK89"/>
  <c r="BK88"/>
  <c r="J88"/>
  <c r="J64"/>
  <c i="5" r="P96"/>
  <c r="P187"/>
  <c r="BK234"/>
  <c r="J234"/>
  <c r="J66"/>
  <c r="R246"/>
  <c r="P258"/>
  <c i="2" r="P98"/>
  <c r="BK171"/>
  <c r="J171"/>
  <c r="J67"/>
  <c r="P179"/>
  <c r="T190"/>
  <c i="3" r="R91"/>
  <c r="R90"/>
  <c r="R89"/>
  <c i="4" r="R89"/>
  <c r="R88"/>
  <c r="R87"/>
  <c i="5" r="BK157"/>
  <c r="J157"/>
  <c r="J62"/>
  <c r="BK169"/>
  <c r="J169"/>
  <c r="J63"/>
  <c r="BK225"/>
  <c r="J225"/>
  <c r="J65"/>
  <c r="BK246"/>
  <c r="J246"/>
  <c r="J67"/>
  <c r="BK269"/>
  <c r="J269"/>
  <c r="J71"/>
  <c i="2" r="BK98"/>
  <c i="5" r="R157"/>
  <c r="P169"/>
  <c r="P225"/>
  <c r="P246"/>
  <c r="P269"/>
  <c i="2" r="T98"/>
  <c r="T97"/>
  <c r="T171"/>
  <c r="R179"/>
  <c i="3" r="T91"/>
  <c r="T90"/>
  <c r="T89"/>
  <c i="5" r="T157"/>
  <c r="T169"/>
  <c r="R234"/>
  <c r="BK258"/>
  <c r="J258"/>
  <c r="J70"/>
  <c r="R269"/>
  <c i="2" r="P148"/>
  <c r="R171"/>
  <c r="R190"/>
  <c i="5" r="R96"/>
  <c r="T187"/>
  <c r="P234"/>
  <c r="T269"/>
  <c i="2" r="R98"/>
  <c r="R97"/>
  <c r="P171"/>
  <c r="P190"/>
  <c i="5" r="BK96"/>
  <c r="BK95"/>
  <c r="P157"/>
  <c r="R169"/>
  <c r="R225"/>
  <c r="T258"/>
  <c r="T257"/>
  <c i="2" r="BK198"/>
  <c r="J198"/>
  <c r="J73"/>
  <c r="BK175"/>
  <c r="J175"/>
  <c r="J68"/>
  <c r="BK195"/>
  <c r="J195"/>
  <c r="J72"/>
  <c i="5" r="BK277"/>
  <c r="J277"/>
  <c r="J73"/>
  <c i="3" r="BK131"/>
  <c r="J131"/>
  <c r="J67"/>
  <c i="5" r="BK281"/>
  <c r="J281"/>
  <c r="J74"/>
  <c i="2" r="BK202"/>
  <c r="J202"/>
  <c r="J74"/>
  <c i="5" r="BK254"/>
  <c r="J254"/>
  <c r="J68"/>
  <c r="BK274"/>
  <c r="J274"/>
  <c r="J72"/>
  <c r="J52"/>
  <c r="J90"/>
  <c r="BE97"/>
  <c r="BE161"/>
  <c r="BE166"/>
  <c r="BE228"/>
  <c r="BE229"/>
  <c r="BE243"/>
  <c r="BE247"/>
  <c r="BE249"/>
  <c r="BE263"/>
  <c r="BE270"/>
  <c r="BE278"/>
  <c r="BE282"/>
  <c r="F55"/>
  <c r="BE115"/>
  <c r="BE148"/>
  <c r="BE188"/>
  <c r="BE191"/>
  <c r="BE194"/>
  <c r="BE219"/>
  <c r="BE222"/>
  <c r="BE226"/>
  <c r="BE231"/>
  <c r="BE240"/>
  <c i="4" r="BK87"/>
  <c r="J87"/>
  <c r="J63"/>
  <c i="5" r="E84"/>
  <c r="BE138"/>
  <c r="BE142"/>
  <c r="BE163"/>
  <c r="BE233"/>
  <c r="BE235"/>
  <c r="BE237"/>
  <c r="BE239"/>
  <c r="BE251"/>
  <c r="BE265"/>
  <c r="J55"/>
  <c r="F90"/>
  <c r="BE119"/>
  <c r="BE170"/>
  <c r="BE201"/>
  <c r="BE213"/>
  <c r="BE267"/>
  <c i="4" r="J89"/>
  <c r="J65"/>
  <c i="5" r="BE99"/>
  <c r="BE106"/>
  <c r="BE127"/>
  <c r="BE151"/>
  <c r="BE153"/>
  <c r="BE178"/>
  <c r="BE181"/>
  <c r="BE185"/>
  <c r="BE204"/>
  <c r="BE255"/>
  <c r="BE261"/>
  <c r="BE272"/>
  <c r="BE145"/>
  <c r="BE174"/>
  <c r="BE275"/>
  <c r="BE113"/>
  <c r="BE155"/>
  <c r="BE158"/>
  <c r="BE208"/>
  <c r="BE210"/>
  <c r="BE259"/>
  <c r="BE101"/>
  <c r="BE103"/>
  <c r="BE110"/>
  <c r="BE123"/>
  <c r="BE131"/>
  <c r="BE135"/>
  <c r="BE197"/>
  <c r="BE216"/>
  <c i="4" r="F58"/>
  <c r="E75"/>
  <c r="BE94"/>
  <c r="J58"/>
  <c r="BE90"/>
  <c r="BE97"/>
  <c r="BE106"/>
  <c i="1" r="AW58"/>
  <c i="3" r="BK90"/>
  <c r="J90"/>
  <c r="J64"/>
  <c i="4" r="J56"/>
  <c r="J59"/>
  <c r="F84"/>
  <c r="BE109"/>
  <c r="BE100"/>
  <c r="BE103"/>
  <c r="BE112"/>
  <c r="BE115"/>
  <c i="3" r="F58"/>
  <c i="2" r="BK178"/>
  <c r="J178"/>
  <c r="J69"/>
  <c i="3" r="F86"/>
  <c r="BE111"/>
  <c r="BE110"/>
  <c r="BE112"/>
  <c r="BE123"/>
  <c i="2" r="J98"/>
  <c r="J65"/>
  <c i="3" r="J59"/>
  <c r="BE103"/>
  <c r="BE106"/>
  <c r="BE108"/>
  <c r="BE113"/>
  <c r="BE118"/>
  <c r="J83"/>
  <c r="E77"/>
  <c r="BE96"/>
  <c r="BE115"/>
  <c r="BE120"/>
  <c r="BE128"/>
  <c r="J58"/>
  <c r="BE92"/>
  <c r="BE99"/>
  <c r="BE102"/>
  <c r="BE126"/>
  <c r="BE132"/>
  <c i="2" r="BE142"/>
  <c r="BE165"/>
  <c r="BE168"/>
  <c r="BE176"/>
  <c r="BE184"/>
  <c r="BE186"/>
  <c r="BE203"/>
  <c r="E50"/>
  <c r="J58"/>
  <c r="J90"/>
  <c r="BE118"/>
  <c r="BE136"/>
  <c r="BE196"/>
  <c r="BE103"/>
  <c r="BE146"/>
  <c r="BE153"/>
  <c r="BE172"/>
  <c r="BE174"/>
  <c r="BE199"/>
  <c r="F59"/>
  <c r="BE107"/>
  <c r="BE114"/>
  <c r="BE129"/>
  <c r="BE139"/>
  <c r="BE126"/>
  <c r="BE144"/>
  <c r="BE156"/>
  <c r="BE191"/>
  <c r="J59"/>
  <c r="BE99"/>
  <c r="BE101"/>
  <c r="BE149"/>
  <c r="BE162"/>
  <c r="BE133"/>
  <c r="BE182"/>
  <c r="F58"/>
  <c r="BE110"/>
  <c r="BE122"/>
  <c r="BE160"/>
  <c r="BE180"/>
  <c r="BE188"/>
  <c r="BE193"/>
  <c r="F39"/>
  <c i="1" r="BD56"/>
  <c i="4" r="F37"/>
  <c i="1" r="BB58"/>
  <c i="2" r="F36"/>
  <c i="1" r="BA56"/>
  <c i="3" r="F39"/>
  <c i="1" r="BD57"/>
  <c i="3" r="F38"/>
  <c i="1" r="BC57"/>
  <c i="4" r="F38"/>
  <c i="1" r="BC58"/>
  <c i="4" r="F39"/>
  <c i="1" r="BD58"/>
  <c i="5" r="J34"/>
  <c i="1" r="AW59"/>
  <c i="5" r="F37"/>
  <c i="1" r="BD59"/>
  <c i="5" r="F34"/>
  <c i="1" r="BA59"/>
  <c i="3" r="J36"/>
  <c i="1" r="AW57"/>
  <c i="5" r="F36"/>
  <c i="1" r="BC59"/>
  <c i="3" r="F37"/>
  <c i="1" r="BB57"/>
  <c i="2" r="F37"/>
  <c i="1" r="BB56"/>
  <c i="2" r="J36"/>
  <c i="1" r="AW56"/>
  <c i="5" r="F35"/>
  <c i="1" r="BB59"/>
  <c r="AS54"/>
  <c i="3" r="F36"/>
  <c i="1" r="BA57"/>
  <c i="4" r="F36"/>
  <c i="1" r="BA58"/>
  <c i="2" r="F38"/>
  <c i="1" r="BC56"/>
  <c i="5" l="1" r="R95"/>
  <c r="P257"/>
  <c i="2" r="P178"/>
  <c r="T178"/>
  <c r="T96"/>
  <c r="R178"/>
  <c r="R96"/>
  <c i="5" r="P95"/>
  <c r="P94"/>
  <c i="1" r="AU59"/>
  <c i="2" r="P97"/>
  <c r="P96"/>
  <c i="1" r="AU56"/>
  <c i="2" r="BK97"/>
  <c r="J97"/>
  <c r="J64"/>
  <c i="5" r="R257"/>
  <c r="T95"/>
  <c r="T94"/>
  <c r="J95"/>
  <c r="J60"/>
  <c r="J96"/>
  <c r="J61"/>
  <c i="3" r="BK130"/>
  <c r="J130"/>
  <c r="J66"/>
  <c i="5" r="BK257"/>
  <c r="J257"/>
  <c r="J69"/>
  <c i="4" r="J32"/>
  <c i="1" r="AG58"/>
  <c i="5" r="F33"/>
  <c i="1" r="AZ59"/>
  <c r="AU55"/>
  <c r="AU54"/>
  <c i="4" r="F35"/>
  <c i="1" r="AZ58"/>
  <c r="BB55"/>
  <c r="BC55"/>
  <c i="4" r="J35"/>
  <c i="1" r="AV58"/>
  <c r="AT58"/>
  <c i="5" r="J33"/>
  <c i="1" r="AV59"/>
  <c r="AT59"/>
  <c r="BA55"/>
  <c r="AW55"/>
  <c i="3" r="J35"/>
  <c i="1" r="AV57"/>
  <c r="AT57"/>
  <c i="2" r="J35"/>
  <c i="1" r="AV56"/>
  <c r="AT56"/>
  <c i="3" r="F35"/>
  <c i="1" r="AZ57"/>
  <c i="2" r="F35"/>
  <c i="1" r="AZ56"/>
  <c r="BD55"/>
  <c i="5" l="1" r="R94"/>
  <c r="BK94"/>
  <c r="J94"/>
  <c i="3" r="BK89"/>
  <c r="J89"/>
  <c r="J63"/>
  <c i="2" r="BK96"/>
  <c r="J96"/>
  <c r="J63"/>
  <c i="1" r="AN58"/>
  <c i="4" r="J41"/>
  <c i="5" r="J30"/>
  <c i="1" r="AG59"/>
  <c r="AZ55"/>
  <c r="BB54"/>
  <c r="AX54"/>
  <c r="BC54"/>
  <c r="W32"/>
  <c r="AY55"/>
  <c r="BA54"/>
  <c r="W30"/>
  <c r="BD54"/>
  <c r="W33"/>
  <c i="3" r="J32"/>
  <c i="1" r="AG57"/>
  <c r="AN57"/>
  <c r="AX55"/>
  <c i="5" l="1" r="J39"/>
  <c i="3" r="J41"/>
  <c i="5" r="J59"/>
  <c i="1" r="AN59"/>
  <c r="AZ54"/>
  <c r="W29"/>
  <c r="AY54"/>
  <c i="2" r="J32"/>
  <c i="1" r="AG56"/>
  <c r="AN56"/>
  <c r="W31"/>
  <c r="AW54"/>
  <c r="AK30"/>
  <c r="AV55"/>
  <c r="AT55"/>
  <c i="2" l="1" r="J41"/>
  <c i="1" r="AV54"/>
  <c r="AK29"/>
  <c r="AG55"/>
  <c r="AG54"/>
  <c r="AK26"/>
  <c l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<sst xmlns="http://schemas.openxmlformats.org/spreadsheetml/2006/main">
  <si>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</si>
  <si>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</si>
  <si>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</si>
  <si>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</si>
  <si>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</si>
  <si>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{19f6dc04-7501-49e7-9e60-b575e6aed46e}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</si>
  <si>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</si>
  <si>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</si>
  <si>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</si>
  <si>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</si>
  <si>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</si>
  <si>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</si>
  <si>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</si>
  <si>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</si>
  <si>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20221206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</si>
  <si>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</si>
  <si>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</si>
  <si>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VPC 3N a 4R Andělská Hora</t>
  </si>
  <si>
    <t>KSO:</t>
  </si>
  <si>
    <t/>
  </si>
  <si>
    <t>CC-CZ:</t>
  </si>
  <si>
    <t>Místo:</t>
  </si>
  <si>
    <t xml:space="preserve"> </t>
  </si>
  <si>
    <t>Datum:</t>
  </si>
  <si>
    <t>14. 12. 2022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</si>
  <si>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</si>
  <si>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</si>
  <si>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</si>
  <si>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</si>
  <si>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</si>
  <si>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</si>
  <si>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</si>
  <si>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</si>
  <si>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</si>
  <si>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</si>
  <si>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</si>
  <si>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</si>
  <si>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</si>
  <si>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</si>
  <si>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</si>
  <si>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</si>
  <si>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</si>
  <si>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</si>
  <si>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</si>
  <si>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</si>
  <si>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</si>
  <si>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</si>
  <si>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</si>
  <si>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</si>
  <si>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</si>
  <si>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</si>
  <si>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</si>
  <si>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</si>
  <si>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</si>
  <si>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</si>
  <si>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</si>
  <si>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</si>
  <si>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</si>
  <si>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</si>
  <si>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</si>
  <si>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</si>
  <si>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</si>
  <si>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</si>
  <si>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</si>
  <si>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</si>
  <si>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</si>
  <si>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</si>
  <si>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</si>
  <si>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</si>
  <si>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</si>
  <si>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</si>
  <si>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</si>
  <si>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</si>
  <si>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202212041</t>
  </si>
  <si>
    <t>VPC 3N SPU</t>
  </si>
  <si>
    <t>STA</t>
  </si>
  <si>
    <t>1</t>
  </si>
  <si>
    <t>{1126882f-0736-4873-beb6-33ed8ed78dc2}</t>
  </si>
  <si>
    <t>2</t>
  </si>
  <si>
    <t>/</t>
  </si>
  <si>
    <t>2022120411</t>
  </si>
  <si>
    <t>Polní cesta</t>
  </si>
  <si>
    <t>Soupis</t>
  </si>
  <si>
    <t>{bfd457b1-f532-450a-9e35-9ec694508f10}</t>
  </si>
  <si>
    <t>2022120412</t>
  </si>
  <si>
    <t>Výsadba</t>
  </si>
  <si>
    <t>{ae138053-cdaa-427c-a047-30954f33da1e}</t>
  </si>
  <si>
    <t>2022120413</t>
  </si>
  <si>
    <t xml:space="preserve">Tříletá následná péče </t>
  </si>
  <si>
    <t>{44082c9b-ea5c-4e88-b0c3-d98d1be5ecdf}</t>
  </si>
  <si>
    <t>202212043</t>
  </si>
  <si>
    <t>VPC 4R</t>
  </si>
  <si>
    <t>{7b5f6b19-e9fa-400b-bef9-772703608bfe}</t>
  </si>
  <si>
    <t>KRYCÍ LIST SOUPISU PRACÍ</t>
  </si>
  <si>
    <t>Objekt:</t>
  </si>
  <si>
    <t>202212041 - VPC 3N SPU</t>
  </si>
  <si>
    <t>Soupis:</t>
  </si>
  <si>
    <t>2022120411 - Polní cesta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</si>
  <si>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</si>
  <si>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</si>
  <si>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</si>
  <si>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</si>
  <si>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</si>
  <si>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</si>
  <si>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</si>
  <si>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</si>
  <si>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</si>
  <si>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</si>
  <si>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</si>
  <si>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</si>
  <si>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</si>
  <si>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</si>
  <si>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</si>
  <si>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</si>
  <si>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</si>
  <si>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</si>
  <si>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</si>
  <si>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</si>
  <si>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</si>
  <si>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</si>
  <si>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</si>
  <si>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</si>
  <si>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</si>
  <si>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</si>
  <si>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</si>
  <si>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</si>
  <si>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</si>
  <si>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</si>
  <si>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</si>
  <si>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</si>
  <si>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</si>
  <si>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</si>
  <si>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</si>
  <si>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</si>
  <si>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2023 01</t>
  </si>
  <si>
    <t>4</t>
  </si>
  <si>
    <t>435345946</t>
  </si>
  <si>
    <t>Online PSC</t>
  </si>
  <si>
    <t>https://podminky.urs.cz/item/CS_URS_2023_01/111211101</t>
  </si>
  <si>
    <t>121151124</t>
  </si>
  <si>
    <t>Sejmutí ornice strojně při souvislé ploše přes 500 m2, tl. vrstvy přes 200 do 250 mm</t>
  </si>
  <si>
    <t>1501615740</t>
  </si>
  <si>
    <t>https://podminky.urs.cz/item/CS_URS_2023_01/121151124</t>
  </si>
  <si>
    <t>3</t>
  </si>
  <si>
    <t>122151404</t>
  </si>
  <si>
    <t>Vykopávky v zemnících na suchu strojně zapažených i nezapažených v hornině třídy těžitelnosti I skupiny 1 a 2 přes 100 do 500 m3</t>
  </si>
  <si>
    <t>m3</t>
  </si>
  <si>
    <t>-1249011708</t>
  </si>
  <si>
    <t>https://podminky.urs.cz/item/CS_URS_2023_01/122151404</t>
  </si>
  <si>
    <t>P</t>
  </si>
  <si>
    <t>Poznámka k položce:_x000d_
naložení pro zpětné použití v trase</t>
  </si>
  <si>
    <t>VV</t>
  </si>
  <si>
    <t>74,282+26,26</t>
  </si>
  <si>
    <t>122251106</t>
  </si>
  <si>
    <t>Odkopávky a prokopávky nezapažené strojně v hornině třídy těžitelnosti I skupiny 3 přes 1 000 do 5 000 m3</t>
  </si>
  <si>
    <t>921301711</t>
  </si>
  <si>
    <t>https://podminky.urs.cz/item/CS_URS_2023_01/122251106</t>
  </si>
  <si>
    <t>722,356-271,961</t>
  </si>
  <si>
    <t>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</si>
  <si>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</si>
  <si>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</si>
  <si>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1089634184</t>
  </si>
  <si>
    <t>https://podminky.urs.cz/item/CS_URS_2023_01/162351104</t>
  </si>
  <si>
    <t xml:space="preserve">Poznámka k položce:_x000d_
převoz výkopku na mezideponii a z mezideponie do násypů v trase_x000d_
místo mezidepoinie určí obec_x000d_
</t>
  </si>
  <si>
    <t>74,282*2+26,265*2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</si>
  <si>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</si>
  <si>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</si>
  <si>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</si>
  <si>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-1769111573</t>
  </si>
  <si>
    <t>https://podminky.urs.cz/item/CS_URS_2023_01/162651112</t>
  </si>
  <si>
    <t>Poznámka k položce:_x000d_
odvoz ornice na skládku - místo skládky určí obec</t>
  </si>
  <si>
    <t>271,96-26,265</t>
  </si>
  <si>
    <t>7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</si>
  <si>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</si>
  <si>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</si>
  <si>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908759650</t>
  </si>
  <si>
    <t>https://podminky.urs.cz/item/CS_URS_2023_01/162751115</t>
  </si>
  <si>
    <t>Poznámka k položce:_x000d_
skládka Činov - 8 km</t>
  </si>
  <si>
    <t>450,395</t>
  </si>
  <si>
    <t>8</t>
  </si>
  <si>
    <t>166151101</t>
  </si>
  <si>
    <t>Přehození neulehlého výkopku z horniny třídy těžitelnosti I, skupiny 1 až 3</t>
  </si>
  <si>
    <t>554702092</t>
  </si>
  <si>
    <t>https://podminky.urs.cz/item/CS_URS_2023_01/166151101</t>
  </si>
  <si>
    <t>Poznámka k položce:_x000d_
přehození deponovaného výkopku na mezideponii pro zpětné použití v trase</t>
  </si>
  <si>
    <t>74,282+26,265</t>
  </si>
  <si>
    <t>9</t>
  </si>
  <si>
    <t>171151112</t>
  </si>
  <si>
    <t>Uložení sypanin do násypů strojně s rozprostřením sypaniny ve vrstvách a s hrubým urovnáním zhutněných z hornin nesoudržných kamenitých</t>
  </si>
  <si>
    <t>1869458385</t>
  </si>
  <si>
    <t>https://podminky.urs.cz/item/CS_URS_2023_01/171151112</t>
  </si>
  <si>
    <t>74,282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</si>
  <si>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</si>
  <si>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</si>
  <si>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</si>
  <si>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</si>
  <si>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-1018028746</t>
  </si>
  <si>
    <t>https://podminky.urs.cz/item/CS_URS_2023_01/171201231</t>
  </si>
  <si>
    <t>Poznámka k položce:_x000d_
skládka Činov</t>
  </si>
  <si>
    <t>450,395*1,75</t>
  </si>
  <si>
    <t>11</t>
  </si>
  <si>
    <t>171251201</t>
  </si>
  <si>
    <t>Uložení sypaniny na skládky nebo meziskládky bez hutnění s upravením uložené sypaniny do předepsaného tvaru</t>
  </si>
  <si>
    <t>1216875605</t>
  </si>
  <si>
    <t>https://podminky.urs.cz/item/CS_URS_2023_01/171251201</t>
  </si>
  <si>
    <t>893,77+74,282+26,265+3,6</t>
  </si>
  <si>
    <t>12</t>
  </si>
  <si>
    <t>181101131</t>
  </si>
  <si>
    <t>Úprava pozemku s rozpojením a přehrnutím včetně urovnání v zemině tř. 3, s přemístěním na vzdálenost do 20 m</t>
  </si>
  <si>
    <t>-1723783700</t>
  </si>
  <si>
    <t>https://podminky.urs.cz/item/CS_URS_2023_01/181101131</t>
  </si>
  <si>
    <t>969,236*0,15</t>
  </si>
  <si>
    <t>13</t>
  </si>
  <si>
    <t>181951112</t>
  </si>
  <si>
    <t>Úprava pláně vyrovnáním výškových rozdílů strojně v hornině třídy těžitelnosti I, skupiny 1 až 3 se zhutněním</t>
  </si>
  <si>
    <t>-53055328</t>
  </si>
  <si>
    <t>https://podminky.urs.cz/item/CS_URS_2023_01/181951112</t>
  </si>
  <si>
    <t>704,95*1,3749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</si>
  <si>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</si>
  <si>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</si>
  <si>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</si>
  <si>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-104108701</t>
  </si>
  <si>
    <t>https://podminky.urs.cz/item/CS_URS_2023_01/182151111</t>
  </si>
  <si>
    <t>182251101</t>
  </si>
  <si>
    <t>Svahování trvalých svahů do projektovaných profilů strojně s potřebným přemístěním výkopku při svahování násypů v jakékoliv hornině</t>
  </si>
  <si>
    <t>1034866364</t>
  </si>
  <si>
    <t>https://podminky.urs.cz/item/CS_URS_2023_01/182251101</t>
  </si>
  <si>
    <t>16</t>
  </si>
  <si>
    <t>182351023</t>
  </si>
  <si>
    <t>Rozprostření a urovnání ornice ve svahu sklonu přes 1:5 strojně při souvislé ploše do 100 m2, tl. vrstvy do 200 mm</t>
  </si>
  <si>
    <t>9397796</t>
  </si>
  <si>
    <t>https://podminky.urs.cz/item/CS_URS_2023_01/182351023</t>
  </si>
  <si>
    <t>Komunikace pozemní</t>
  </si>
  <si>
    <t>17</t>
  </si>
  <si>
    <t>564831111</t>
  </si>
  <si>
    <t>Podklad ze štěrkodrti ŠD s rozprostřením a zhutněním plochy přes 100 m2, po zhutnění tl. 100 mm</t>
  </si>
  <si>
    <t>-67125311</t>
  </si>
  <si>
    <t>https://podminky.urs.cz/item/CS_URS_2023_01/564831111</t>
  </si>
  <si>
    <t>Poznámka k položce:_x000d_
horní sanační vrstva ŠD 0/32</t>
  </si>
  <si>
    <t>18</t>
  </si>
  <si>
    <t>564851111</t>
  </si>
  <si>
    <t>Podklad ze štěrkodrti ŠD s rozprostřením a zhutněním plochy přes 100 m2, po zhutnění tl. 150 mm</t>
  </si>
  <si>
    <t>269373963</t>
  </si>
  <si>
    <t>https://podminky.urs.cz/item/CS_URS_2023_01/564851111</t>
  </si>
  <si>
    <t>704,95*1,189+704,95*1,3749</t>
  </si>
  <si>
    <t>19</t>
  </si>
  <si>
    <t>564861011</t>
  </si>
  <si>
    <t>Podklad ze štěrkodrti ŠD s rozprostřením a zhutněním plochy jednotlivě do 100 m2, po zhutnění tl. 200 mm</t>
  </si>
  <si>
    <t>585696396</t>
  </si>
  <si>
    <t>https://podminky.urs.cz/item/CS_URS_2023_01/564861011</t>
  </si>
  <si>
    <t>Poznámka k položce:_x000d_
spodní sanační vrstva ŠD 0/125</t>
  </si>
  <si>
    <t>20</t>
  </si>
  <si>
    <t>569831111</t>
  </si>
  <si>
    <t>Zpevnění krajnic nebo komunikací pro pěší s rozprostřením a zhutněním, po zhutnění štěrkodrtí tl. 100 mm</t>
  </si>
  <si>
    <t>373194924</t>
  </si>
  <si>
    <t>https://podminky.urs.cz/item/CS_URS_2023_01/569831111</t>
  </si>
  <si>
    <t>573411105</t>
  </si>
  <si>
    <t>Jednoduchý nátěr JN s posypem kamenivem a se zaválcováním z asfaltu silničního, v množství 1,70 kg/m2</t>
  </si>
  <si>
    <t>1859396650</t>
  </si>
  <si>
    <t>https://podminky.urs.cz/item/CS_URS_2023_01/573411105</t>
  </si>
  <si>
    <t>704,95</t>
  </si>
  <si>
    <t>22</t>
  </si>
  <si>
    <t>573411106</t>
  </si>
  <si>
    <t>Jednoduchý nátěr JN s posypem kamenivem a se zaválcováním z asfaltu silničního, v množství 1,90 kg/m2</t>
  </si>
  <si>
    <t>-1982613826</t>
  </si>
  <si>
    <t>https://podminky.urs.cz/item/CS_URS_2023_01/573411106</t>
  </si>
  <si>
    <t>23</t>
  </si>
  <si>
    <t>574381112</t>
  </si>
  <si>
    <t>Penetrační makadam PM s rozprostřením kameniva na sucho, s prolitím živicí, s posypem drtí a se zhutněním hrubý (PMH) z kameniva hrubého drceného, po zhutnění tl. 100 mm</t>
  </si>
  <si>
    <t>-461322545</t>
  </si>
  <si>
    <t>https://podminky.urs.cz/item/CS_URS_2023_01/574381112</t>
  </si>
  <si>
    <t>704,95*1,0306</t>
  </si>
  <si>
    <t>Ostatní konstrukce a práce, bourání</t>
  </si>
  <si>
    <t>24</t>
  </si>
  <si>
    <t>912211111.1</t>
  </si>
  <si>
    <t>Montáž směrového sloupku plastového s odrazkou prostým uložením bez betonového základu silničního</t>
  </si>
  <si>
    <t>kus</t>
  </si>
  <si>
    <t>1773978706</t>
  </si>
  <si>
    <t>https://podminky.urs.cz/item/CS_URS_2023_01/912211111.1</t>
  </si>
  <si>
    <t>25</t>
  </si>
  <si>
    <t>M</t>
  </si>
  <si>
    <t>40445158</t>
  </si>
  <si>
    <t>sloupek směrový silniční plastový 1,2m</t>
  </si>
  <si>
    <t>1010564315</t>
  </si>
  <si>
    <t>998</t>
  </si>
  <si>
    <t>Přesun hmot</t>
  </si>
  <si>
    <t>26</t>
  </si>
  <si>
    <t>998225111</t>
  </si>
  <si>
    <t>Přesun hmot pro komunikace s krytem z kameniva, monolitickým betonovým nebo živičným dopravní vzdálenost do 200 m jakékoliv délky objektu</t>
  </si>
  <si>
    <t>719220678</t>
  </si>
  <si>
    <t>https://podminky.urs.cz/item/CS_URS_2023_01/998225111</t>
  </si>
  <si>
    <t>VRN</t>
  </si>
  <si>
    <t>Vedlejší rozpočtové náklady</t>
  </si>
  <si>
    <t>VRN1</t>
  </si>
  <si>
    <t>Průzkumné, geodetické a projektové práce</t>
  </si>
  <si>
    <t>27</t>
  </si>
  <si>
    <t>011314000</t>
  </si>
  <si>
    <t>Archeologický dohled</t>
  </si>
  <si>
    <t>kpl</t>
  </si>
  <si>
    <t>1024</t>
  </si>
  <si>
    <t>52810077</t>
  </si>
  <si>
    <t>https://podminky.urs.cz/item/CS_URS_2023_01/011314000</t>
  </si>
  <si>
    <t>28</t>
  </si>
  <si>
    <t>011324000</t>
  </si>
  <si>
    <t>Archeologický průzkum</t>
  </si>
  <si>
    <t>-1143944714</t>
  </si>
  <si>
    <t>https://podminky.urs.cz/item/CS_URS_2023_01/011324000</t>
  </si>
  <si>
    <t>29</t>
  </si>
  <si>
    <t>012203000</t>
  </si>
  <si>
    <t>Geodetické práce při provádění a při dokončení stavby</t>
  </si>
  <si>
    <t>1951379084</t>
  </si>
  <si>
    <t>https://podminky.urs.cz/item/CS_URS_2023_01/012203000</t>
  </si>
  <si>
    <t>30</t>
  </si>
  <si>
    <t>012303000</t>
  </si>
  <si>
    <t>Geodetické práce po výstavbě</t>
  </si>
  <si>
    <t>-881720382</t>
  </si>
  <si>
    <t>https://podminky.urs.cz/item/CS_URS_2023_01/012303000</t>
  </si>
  <si>
    <t>31</t>
  </si>
  <si>
    <t>013254000</t>
  </si>
  <si>
    <t>Dokumentace skutečného provedení stavby</t>
  </si>
  <si>
    <t>1446353443</t>
  </si>
  <si>
    <t>https://podminky.urs.cz/item/CS_URS_2023_01/013254000</t>
  </si>
  <si>
    <t>VRN3</t>
  </si>
  <si>
    <t>Zařízení staveniště</t>
  </si>
  <si>
    <t>32</t>
  </si>
  <si>
    <t>032002000</t>
  </si>
  <si>
    <t>Vybavení staveniště</t>
  </si>
  <si>
    <t>394578643</t>
  </si>
  <si>
    <t>https://podminky.urs.cz/item/CS_URS_2023_01/032002000</t>
  </si>
  <si>
    <t>33</t>
  </si>
  <si>
    <t>034503000</t>
  </si>
  <si>
    <t>Informační tabule na staveništi</t>
  </si>
  <si>
    <t>ks</t>
  </si>
  <si>
    <t>1918771085</t>
  </si>
  <si>
    <t>Poznámka k položce:_x000d_
upřesněno dle dotačního titulu</t>
  </si>
  <si>
    <t>VRN4</t>
  </si>
  <si>
    <t>Inženýrská činnost</t>
  </si>
  <si>
    <t>34</t>
  </si>
  <si>
    <t>042903000</t>
  </si>
  <si>
    <t>Ostatní posudky</t>
  </si>
  <si>
    <t>661341025</t>
  </si>
  <si>
    <t>https://podminky.urs.cz/item/CS_URS_2023_01/042903000</t>
  </si>
  <si>
    <t>VRN7</t>
  </si>
  <si>
    <t>Provozní vlivy</t>
  </si>
  <si>
    <t>35</t>
  </si>
  <si>
    <t>070001000</t>
  </si>
  <si>
    <t>Základní rozdělení průvodních činností a nákladů provozní vlivy</t>
  </si>
  <si>
    <t>Kč</t>
  </si>
  <si>
    <t>275955371</t>
  </si>
  <si>
    <t>https://podminky.urs.cz/item/CS_URS_2023_01/070001000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</si>
  <si>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</si>
  <si>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</si>
  <si>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</si>
  <si>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36</t>
  </si>
  <si>
    <t>091003000</t>
  </si>
  <si>
    <t>Ostatní náklady bez rozlišení</t>
  </si>
  <si>
    <t>-1654729357</t>
  </si>
  <si>
    <t>https://podminky.urs.cz/item/CS_URS_2023_01/091003000</t>
  </si>
  <si>
    <t>2022120412 - Výsadba</t>
  </si>
  <si>
    <t>15128570</t>
  </si>
  <si>
    <t>-1475714821</t>
  </si>
  <si>
    <t>183101321</t>
  </si>
  <si>
    <t>Hloubení jamek pro vysazování rostlin v zemině tř.1 až 4 s výměnou půdy z 100% v rovině nebo na svahu do 1:5, objemu přes 0,40 do 1,00 m3</t>
  </si>
  <si>
    <t>-1337837060</t>
  </si>
  <si>
    <t>https://podminky.urs.cz/item/CS_URS_2023_01/183101321</t>
  </si>
  <si>
    <t xml:space="preserve">Poznámka k položce:_x000d_
_x000d_
</t>
  </si>
  <si>
    <t>10321100</t>
  </si>
  <si>
    <t>zahradní substrát pro výsadbu VL</t>
  </si>
  <si>
    <t>-1930572242</t>
  </si>
  <si>
    <t>184102115</t>
  </si>
  <si>
    <t>Výsadba dřeviny s balem do předem vyhloubené jamky se zalitím v rovině nebo na svahu do 1:5, při průměru balu přes 500 do 600 mm</t>
  </si>
  <si>
    <t>1260278071</t>
  </si>
  <si>
    <t>https://podminky.urs.cz/item/CS_URS_2023_01/184102115</t>
  </si>
  <si>
    <t>00580035</t>
  </si>
  <si>
    <t>lípa velkolistá (Tilia plathyphyllos) _x000d_
stromek s ochranným balem D do 0,6 m, výška kmene 150 ÷ 180 cm</t>
  </si>
  <si>
    <t>kg</t>
  </si>
  <si>
    <t>-815637765</t>
  </si>
  <si>
    <t>Poznámka k položce:_x000d_
lípa velkolistá (Tilia plathyphyllos) _x000d_
stromek s ochranným balem D do 0,6 m, výška kmene 150 ÷ 180 cm</t>
  </si>
  <si>
    <t>184215132</t>
  </si>
  <si>
    <t>Ukotvení dřeviny kůly třemi kůly, délky přes 1 do 2 m</t>
  </si>
  <si>
    <t>1434298282</t>
  </si>
  <si>
    <t>https://podminky.urs.cz/item/CS_URS_2023_01/184215132</t>
  </si>
  <si>
    <t>60591251</t>
  </si>
  <si>
    <t>kůl vyvazovací dřevěný impregnovaný D 8cm dl 1,5m</t>
  </si>
  <si>
    <t>1172199144</t>
  </si>
  <si>
    <t>605912571</t>
  </si>
  <si>
    <t>příčka spojovací ke kůlům ipregnovaná 50x8 cm</t>
  </si>
  <si>
    <t>2098893413</t>
  </si>
  <si>
    <t>605912572</t>
  </si>
  <si>
    <t>úvazek bavlněný š. 3 cm</t>
  </si>
  <si>
    <t>1417926824</t>
  </si>
  <si>
    <t>184813121</t>
  </si>
  <si>
    <t>Ochrana dřevin před okusem zvěří ručně v rovině nebo ve svahu do 1:5, pletivem, výšky do 2 m</t>
  </si>
  <si>
    <t>-1750609920</t>
  </si>
  <si>
    <t>https://podminky.urs.cz/item/CS_URS_2023_01/184813121</t>
  </si>
  <si>
    <t>184911421</t>
  </si>
  <si>
    <t>Mulčování vysazených rostlin mulčovací kůrou, tl. do 100 mm v rovině nebo na svahu do 1:5</t>
  </si>
  <si>
    <t>1467835104</t>
  </si>
  <si>
    <t>https://podminky.urs.cz/item/CS_URS_2023_01/184911421</t>
  </si>
  <si>
    <t>16*1,5</t>
  </si>
  <si>
    <t>10391100</t>
  </si>
  <si>
    <t>kůra mulčovací VL</t>
  </si>
  <si>
    <t>2117012554</t>
  </si>
  <si>
    <t>24*0,103 'Přepočtené koeficientem množství</t>
  </si>
  <si>
    <t>185804311R5</t>
  </si>
  <si>
    <t>Zalití stromů - ca 100 litrů</t>
  </si>
  <si>
    <t>1230877795</t>
  </si>
  <si>
    <t>Poznámka k položce:_x000d_
16 stromů první zalití</t>
  </si>
  <si>
    <t>185851121R6</t>
  </si>
  <si>
    <t>Dovoz vody pro zálivku stromů</t>
  </si>
  <si>
    <t>-436642411</t>
  </si>
  <si>
    <t xml:space="preserve">Poznámka k položce:_x000d_
16 stromů předpoklad 100 l/1 zalití_x000d_
</t>
  </si>
  <si>
    <t>16*0,1</t>
  </si>
  <si>
    <t>185851129R7</t>
  </si>
  <si>
    <t>Dovoz vody pro zálivku. Přípatek za každých dalšíchj i započatých 1000 m</t>
  </si>
  <si>
    <t>-974643729</t>
  </si>
  <si>
    <t>1,6*4</t>
  </si>
  <si>
    <t>0821113210</t>
  </si>
  <si>
    <t>Voda pitná pro ostatní odběratele</t>
  </si>
  <si>
    <t>841725368</t>
  </si>
  <si>
    <t>1,6</t>
  </si>
  <si>
    <t>1862403051</t>
  </si>
  <si>
    <t xml:space="preserve">2022120413 - Tříletá následná péče </t>
  </si>
  <si>
    <t>184852321</t>
  </si>
  <si>
    <t>Řez stromů prováděný lezeckou technikou výchovný (S-RV) špičáky a keřové stromy, výšky do 4 m</t>
  </si>
  <si>
    <t>246798221</t>
  </si>
  <si>
    <t>https://podminky.urs.cz/item/CS_URS_2023_01/184852321</t>
  </si>
  <si>
    <t>Poznámka k položce:_x000d_
16 stromů - 3 roky - 50%_x000d_
následná péče</t>
  </si>
  <si>
    <t>16*3*0,5</t>
  </si>
  <si>
    <t>1849111R1</t>
  </si>
  <si>
    <t>Kontrola úvazků včetně doplnění chybějících, kontrola kotvení a přípoadná oprava</t>
  </si>
  <si>
    <t>-1607826120</t>
  </si>
  <si>
    <t>Poznámka k položce:_x000d_
16 stromů - 1x ročně - po dobu 3 let - celkem 48_x000d_
následná péče</t>
  </si>
  <si>
    <t>16*3</t>
  </si>
  <si>
    <t>1849111R2</t>
  </si>
  <si>
    <t>Doplnění mulče závlahových mis stromů vč. dodávky materiálu</t>
  </si>
  <si>
    <t>-1050427946</t>
  </si>
  <si>
    <t xml:space="preserve">Poznámka k položce:_x000d_
16 stromů - 1x ročně - po dobu tří let_x000d_
předpoklad 30% původní plochy (a 1 m2)_x000d_
následná péče_x000d_
_x000d_
</t>
  </si>
  <si>
    <t>16*3*0,3</t>
  </si>
  <si>
    <t>1849111R3</t>
  </si>
  <si>
    <t>Doplnění uhynulých stromů vč. dodávky</t>
  </si>
  <si>
    <t>162121503</t>
  </si>
  <si>
    <t>Poznámka k položce:_x000d_
16 stromů - po dobu 3 let_x000d_
předpoklad 2 ks_x000d_
následná péče</t>
  </si>
  <si>
    <t>1849111R4</t>
  </si>
  <si>
    <t>Kontrola funkčnosti chrániček kmene, případně výměna poškozených</t>
  </si>
  <si>
    <t>-2057439785</t>
  </si>
  <si>
    <t>Poznámka k položce:_x000d_
16 stromů - 1x ročně - po dobu 3 let_x000d_
následná péče</t>
  </si>
  <si>
    <t>-1599302886</t>
  </si>
  <si>
    <t>Poznámka k položce:_x000d_
16 stromů - 3 roky - 25 zalití v roce_x000d_
následná péče</t>
  </si>
  <si>
    <t>16*3*25</t>
  </si>
  <si>
    <t>509374096</t>
  </si>
  <si>
    <t>Poznámka k položce:_x000d_
16 stromů - po dobu 3 let _x000d_
předpoklad 100 l/1 zalití; frekvence 1x týdně, 25x ročně_x000d_
následná péče</t>
  </si>
  <si>
    <t>16*3*25*0,1</t>
  </si>
  <si>
    <t>494588821</t>
  </si>
  <si>
    <t>Poznámka k položce:_x000d_
následná péče</t>
  </si>
  <si>
    <t>120*4</t>
  </si>
  <si>
    <t>-1436154372</t>
  </si>
  <si>
    <t>120</t>
  </si>
  <si>
    <t>202212043 - VPC 4R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</si>
  <si>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</si>
  <si>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</si>
  <si>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</si>
  <si>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</si>
  <si>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112101101</t>
  </si>
  <si>
    <t>Odstranění stromů s odřezáním kmene a s odvětvením listnatých, průměru kmene přes 100 do 300 mm</t>
  </si>
  <si>
    <t>-188701808</t>
  </si>
  <si>
    <t>https://podminky.urs.cz/item/CS_URS_2023_01/112101101</t>
  </si>
  <si>
    <t>112101121</t>
  </si>
  <si>
    <t>Odstranění stromů s odřezáním kmene a s odvětvením jehličnatých bez odkornění, průměru kmene přes 100 do 300 mm</t>
  </si>
  <si>
    <t>-1548446958</t>
  </si>
  <si>
    <t>https://podminky.urs.cz/item/CS_URS_2023_01/112101121</t>
  </si>
  <si>
    <t>112251101</t>
  </si>
  <si>
    <t>Odstranění pařezů strojně s jejich vykopáním, vytrháním nebo odstřelením průměru přes 100 do 300 mm</t>
  </si>
  <si>
    <t>1932395084</t>
  </si>
  <si>
    <t>https://podminky.urs.cz/item/CS_URS_2023_01/112251101</t>
  </si>
  <si>
    <t>835357141</t>
  </si>
  <si>
    <t>442,24*5,5</t>
  </si>
  <si>
    <t>1657346785</t>
  </si>
  <si>
    <t>Poznámka k položce:_x000d_
naložení pro zpětné použití v trase - zemina + ornice</t>
  </si>
  <si>
    <t>127,953+16,484</t>
  </si>
  <si>
    <t>122251105</t>
  </si>
  <si>
    <t>Odkopávky a prokopávky nezapažené strojně v hornině třídy těžitelnosti I skupiny 3 přes 500 do 1 000 m3</t>
  </si>
  <si>
    <t>135859485</t>
  </si>
  <si>
    <t>https://podminky.urs.cz/item/CS_URS_2023_01/122251105</t>
  </si>
  <si>
    <t>1215,736-76-608,08+6,34*1,2*0,5</t>
  </si>
  <si>
    <t>122451103</t>
  </si>
  <si>
    <t>Odkopávky a prokopávky nezapažené strojně v hornině třídy těžitelnosti II skupiny 5 přes 50 do 100 m3</t>
  </si>
  <si>
    <t>-846971442</t>
  </si>
  <si>
    <t>https://podminky.urs.cz/item/CS_URS_2023_01/122451103</t>
  </si>
  <si>
    <t>131251100</t>
  </si>
  <si>
    <t>Hloubení nezapažených jam a zářezů strojně s urovnáním dna do předepsaného profilu a spádu v hornině třídy těžitelnosti I skupiny 3 do 20 m3</t>
  </si>
  <si>
    <t>1827452312</t>
  </si>
  <si>
    <t>https://podminky.urs.cz/item/CS_URS_2023_01/131251100</t>
  </si>
  <si>
    <t>Poznámka k položce:_x000d_
propustek + kam. zához</t>
  </si>
  <si>
    <t>2,24*13,6+2</t>
  </si>
  <si>
    <t>-146844206</t>
  </si>
  <si>
    <t>2*127,953+2*16,48</t>
  </si>
  <si>
    <t>-1814949074</t>
  </si>
  <si>
    <t>608,08-16,48</t>
  </si>
  <si>
    <t>-1403635675</t>
  </si>
  <si>
    <t>531,656+6,34*1,2*0,5</t>
  </si>
  <si>
    <t>-1226996397</t>
  </si>
  <si>
    <t>Poznámka k položce:_x000d_
přehození deponovaného výkopku pro zpětné použití v trase</t>
  </si>
  <si>
    <t>-747706769</t>
  </si>
  <si>
    <t>127,953</t>
  </si>
  <si>
    <t>-106326263</t>
  </si>
  <si>
    <t>535,46*1,75</t>
  </si>
  <si>
    <t>-1575893334</t>
  </si>
  <si>
    <t>1063,398+127,953+608,08+6,34*1,2*0,5</t>
  </si>
  <si>
    <t>982897212</t>
  </si>
  <si>
    <t>+2159,37*0,15</t>
  </si>
  <si>
    <t>761428775</t>
  </si>
  <si>
    <t>1570,57*1,3749</t>
  </si>
  <si>
    <t>-914996676</t>
  </si>
  <si>
    <t>-960318483</t>
  </si>
  <si>
    <t>-1336575803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</si>
  <si>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</si>
  <si>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</si>
  <si>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</si>
  <si>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-2057650306</t>
  </si>
  <si>
    <t>https://podminky.urs.cz/item/CS_URS_2023_01/211531111</t>
  </si>
  <si>
    <t>331*0,4*0,4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</si>
  <si>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</si>
  <si>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</si>
  <si>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</si>
  <si>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-296513964</t>
  </si>
  <si>
    <t>https://podminky.urs.cz/item/CS_URS_2023_01/212751106</t>
  </si>
  <si>
    <t>273351121</t>
  </si>
  <si>
    <t>Bednění základů desek zřízení</t>
  </si>
  <si>
    <t>2076964358</t>
  </si>
  <si>
    <t>https://podminky.urs.cz/item/CS_URS_2023_01/273351121</t>
  </si>
  <si>
    <t>2*6,34*0,3+2*6,34*0,6</t>
  </si>
  <si>
    <t>273351122</t>
  </si>
  <si>
    <t>Bednění základů desek odstranění</t>
  </si>
  <si>
    <t>1274995018</t>
  </si>
  <si>
    <t>https://podminky.urs.cz/item/CS_URS_2023_01/273351122</t>
  </si>
  <si>
    <t>Vodorovné konstrukce</t>
  </si>
  <si>
    <t>451313511</t>
  </si>
  <si>
    <t>Podkladní vrstva z betonu prostého pod dlažbu se zvýšenými nároky na prostředí tl. do 100 mm</t>
  </si>
  <si>
    <t>-1216912622</t>
  </si>
  <si>
    <t>https://podminky.urs.cz/item/CS_URS_2023_01/451313511</t>
  </si>
  <si>
    <t>13,96*1,3</t>
  </si>
  <si>
    <t>452318510</t>
  </si>
  <si>
    <t>Zajišťovací práh z betonu prostého se zvýšenými nároky na prostředí na dně a ve svahu melioračních kanálů s patkami nebo bez patek</t>
  </si>
  <si>
    <t>394927913</t>
  </si>
  <si>
    <t>https://podminky.urs.cz/item/CS_URS_2023_01/452318510</t>
  </si>
  <si>
    <t>Poznámka k položce:_x000d_
8x2x0,3*0,5</t>
  </si>
  <si>
    <t>2*0,3*0,5*0,85+2*0,5*0,8*1,5</t>
  </si>
  <si>
    <t>452321171</t>
  </si>
  <si>
    <t>Podkladní a zajišťovací konstrukce z betonu železového v otevřeném výkopu desky pod potrubí, stoky a drobné objekty z betonu tř. C 30/37</t>
  </si>
  <si>
    <t>796033358</t>
  </si>
  <si>
    <t>https://podminky.urs.cz/item/CS_URS_2023_01/452321171</t>
  </si>
  <si>
    <t>6,34*1,5*0,3</t>
  </si>
  <si>
    <t>452361111</t>
  </si>
  <si>
    <t>Výztuž podkladních desek, bloků nebo pražců v otevřeném výkopu z betonářské oceli 10 216 (E)</t>
  </si>
  <si>
    <t>-1726300203</t>
  </si>
  <si>
    <t>https://podminky.urs.cz/item/CS_URS_2023_01/452361111</t>
  </si>
  <si>
    <t>Poznámka k položce:_x000d_
KARI síť 5/15-2/3</t>
  </si>
  <si>
    <t>2,853*0,02*7,8</t>
  </si>
  <si>
    <t>462511111</t>
  </si>
  <si>
    <t>Zához prostoru z lomového kamene</t>
  </si>
  <si>
    <t>912670505</t>
  </si>
  <si>
    <t>https://podminky.urs.cz/item/CS_URS_2023_01/462511111</t>
  </si>
  <si>
    <t>564531111</t>
  </si>
  <si>
    <t>Zřízení podsypu nebo podkladu ze sypaniny s rozprostřením, vlhčením, a zhutněním, po zhutnění tl. 100 mm</t>
  </si>
  <si>
    <t>-338305352</t>
  </si>
  <si>
    <t>https://podminky.urs.cz/item/CS_URS_2023_01/564531111</t>
  </si>
  <si>
    <t>13,96*1,4</t>
  </si>
  <si>
    <t>564671011</t>
  </si>
  <si>
    <t>Podklad z kameniva hrubého drceného vel. 63-125 mm, s rozprostřením a zhutněním plochy jednotlivě do 100 m2, po zhutnění tl. 250 mm</t>
  </si>
  <si>
    <t>1991499608</t>
  </si>
  <si>
    <t>https://podminky.urs.cz/item/CS_URS_2023_01/564671011</t>
  </si>
  <si>
    <t>2*6,34*1,2</t>
  </si>
  <si>
    <t>564811011</t>
  </si>
  <si>
    <t>Podklad ze štěrkodrti ŠD s rozprostřením a zhutněním plochy jednotlivě do 100 m2, po zhutnění tl. 50 mm</t>
  </si>
  <si>
    <t>1422000146</t>
  </si>
  <si>
    <t>https://podminky.urs.cz/item/CS_URS_2023_01/564811011</t>
  </si>
  <si>
    <t>6,34*1,2</t>
  </si>
  <si>
    <t>-757856944</t>
  </si>
  <si>
    <t>Poznámka k položce:_x000d_
horní sanační vrstav ŠD 0/32</t>
  </si>
  <si>
    <t>1263242468</t>
  </si>
  <si>
    <t>1570,57*1,189+1570,57*1,3749</t>
  </si>
  <si>
    <t>-1385297698</t>
  </si>
  <si>
    <t>-1241004781</t>
  </si>
  <si>
    <t>37</t>
  </si>
  <si>
    <t>-132892347</t>
  </si>
  <si>
    <t>1570,57*1</t>
  </si>
  <si>
    <t>38</t>
  </si>
  <si>
    <t>1008079259</t>
  </si>
  <si>
    <t>39</t>
  </si>
  <si>
    <t>-522939939</t>
  </si>
  <si>
    <t>1570,57*1,0306</t>
  </si>
  <si>
    <t>40</t>
  </si>
  <si>
    <t>594511113</t>
  </si>
  <si>
    <t>Kladení dlažby z lomového kamene lomařsky upraveného v ploše vodorovné nebo ve sklonu na plocho tl. do 250 mm, bez vyplnění spár, s provedením lože tl. 50 mm z betonu</t>
  </si>
  <si>
    <t>1660402310</t>
  </si>
  <si>
    <t>https://podminky.urs.cz/item/CS_URS_2023_01/594511113</t>
  </si>
  <si>
    <t>13,96*1,2</t>
  </si>
  <si>
    <t>41</t>
  </si>
  <si>
    <t>599632111</t>
  </si>
  <si>
    <t>Vyplnění spár dlažby (přídlažby) z lomového kamene v jakémkoliv sklonu plochy a jakékoliv tloušťky cementovou maltou se zatřením</t>
  </si>
  <si>
    <t>-702519767</t>
  </si>
  <si>
    <t>https://podminky.urs.cz/item/CS_URS_2023_01/599632111</t>
  </si>
  <si>
    <t>Trubní vedení</t>
  </si>
  <si>
    <t>42</t>
  </si>
  <si>
    <t>871228111</t>
  </si>
  <si>
    <t>Kladení drenážního potrubí z plastických hmot do připravené rýhy z tvrdého PVC, průměru přes 90 do 150 mm</t>
  </si>
  <si>
    <t>289749263</t>
  </si>
  <si>
    <t>https://podminky.urs.cz/item/CS_URS_2023_01/871228111</t>
  </si>
  <si>
    <t>43</t>
  </si>
  <si>
    <t>28619324</t>
  </si>
  <si>
    <t>trubka kanalizační PE-HD D 160mm</t>
  </si>
  <si>
    <t>358363673</t>
  </si>
  <si>
    <t>44</t>
  </si>
  <si>
    <t>895111121</t>
  </si>
  <si>
    <t>Drenážní šachtice normální z betonových dílců typ Šn 60 hl. do 1 m včetně poklopu</t>
  </si>
  <si>
    <t>-1725363209</t>
  </si>
  <si>
    <t>https://podminky.urs.cz/item/CS_URS_2023_01/895111121</t>
  </si>
  <si>
    <t>45</t>
  </si>
  <si>
    <t>895641111</t>
  </si>
  <si>
    <t>Zřízení drenážní výustě typové z betonových prefabrikovaných dílců dvoudílné</t>
  </si>
  <si>
    <t>-1128875468</t>
  </si>
  <si>
    <t>https://podminky.urs.cz/item/CS_URS_2023_01/895641111</t>
  </si>
  <si>
    <t>46</t>
  </si>
  <si>
    <t>R1</t>
  </si>
  <si>
    <t>betonový výtokový prefabrikovaný objekt pro drenáž DN 150</t>
  </si>
  <si>
    <t>310805187</t>
  </si>
  <si>
    <t>47</t>
  </si>
  <si>
    <t>919441221</t>
  </si>
  <si>
    <t>Čelo propustku včetně římsy ze zdiva z lomového kamene, pro propustek z trub DN 600 až 800 mm</t>
  </si>
  <si>
    <t>535720882</t>
  </si>
  <si>
    <t>https://podminky.urs.cz/item/CS_URS_2023_01/919441221</t>
  </si>
  <si>
    <t>48</t>
  </si>
  <si>
    <t>919521140</t>
  </si>
  <si>
    <t>Zřízení silničního propustku z trub betonových nebo železobetonových DN 600 mm</t>
  </si>
  <si>
    <t>-672884173</t>
  </si>
  <si>
    <t>https://podminky.urs.cz/item/CS_URS_2023_01/919521140</t>
  </si>
  <si>
    <t>49</t>
  </si>
  <si>
    <t>PFG.71002411</t>
  </si>
  <si>
    <t>trouba hrdlová přímá železobetonová s integrovaným těsněním TZH-Q 600/2500 60x250x10cm</t>
  </si>
  <si>
    <t>598872666</t>
  </si>
  <si>
    <t>50</t>
  </si>
  <si>
    <t>919535558</t>
  </si>
  <si>
    <t>Obetonování trubního propustku betonem prostým bez zvýšených nároků na prostředí tř. C 20/25</t>
  </si>
  <si>
    <t>-137695340</t>
  </si>
  <si>
    <t>https://podminky.urs.cz/item/CS_URS_2023_01/919535558</t>
  </si>
  <si>
    <t>0,2726*6,34</t>
  </si>
  <si>
    <t>51</t>
  </si>
  <si>
    <t>938902111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</si>
  <si>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</si>
  <si>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-1084417887</t>
  </si>
  <si>
    <t>https://podminky.urs.cz/item/CS_URS_2023_01/938902111</t>
  </si>
  <si>
    <t xml:space="preserve">Poznámka k položce:_x000d_
_x000d_
			0,15_x000d_
	od	do	833_x000d_
P	0	30	40_x000d_
L	70	165	95_x000d_
P	53	282	229_x000d_
P	305	380	75_x000d_
L	360	390	30_x000d_
L	395	437	42_x000d_
P	404	434	30_x000d_
L	495	564	69_x000d_
L	585	764	179_x000d_
L	819	863	44_x000d_
</t>
  </si>
  <si>
    <t>997</t>
  </si>
  <si>
    <t>Přesun sutě</t>
  </si>
  <si>
    <t>52</t>
  </si>
  <si>
    <t>997013873</t>
  </si>
  <si>
    <t>985102822</t>
  </si>
  <si>
    <t>https://podminky.urs.cz/item/CS_URS_2023_01/997013873</t>
  </si>
  <si>
    <t>53</t>
  </si>
  <si>
    <t>997221551</t>
  </si>
  <si>
    <t>Vodorovná doprava suti bez naložení, ale se složením a s hrubým urovnáním ze sypkých materiálů, na vzdálenost do 1 km</t>
  </si>
  <si>
    <t>1872700032</t>
  </si>
  <si>
    <t>https://podminky.urs.cz/item/CS_URS_2023_01/997221551</t>
  </si>
  <si>
    <t>54</t>
  </si>
  <si>
    <t>997221559</t>
  </si>
  <si>
    <t>Vodorovná doprava suti bez naložení, ale se složením a s hrubým urovnáním Příplatek k ceně za každý další i započatý 1 km přes 1 km</t>
  </si>
  <si>
    <t>-247643804</t>
  </si>
  <si>
    <t>https://podminky.urs.cz/item/CS_URS_2023_01/997221559</t>
  </si>
  <si>
    <t>2,134*2</t>
  </si>
  <si>
    <t>55</t>
  </si>
  <si>
    <t>182441755</t>
  </si>
  <si>
    <t>56</t>
  </si>
  <si>
    <t>2009853651</t>
  </si>
  <si>
    <t>57</t>
  </si>
  <si>
    <t>1422413453</t>
  </si>
  <si>
    <t>58</t>
  </si>
  <si>
    <t>1944030476</t>
  </si>
  <si>
    <t>59</t>
  </si>
  <si>
    <t>221922180</t>
  </si>
  <si>
    <t>60</t>
  </si>
  <si>
    <t>-2106538731</t>
  </si>
  <si>
    <t>61</t>
  </si>
  <si>
    <t>-274774740</t>
  </si>
  <si>
    <t>62</t>
  </si>
  <si>
    <t>1837275691</t>
  </si>
  <si>
    <t>63</t>
  </si>
  <si>
    <t>-533276716</t>
  </si>
  <si>
    <t>64</t>
  </si>
  <si>
    <t>-970007723</t>
  </si>
  <si>
    <t>65</t>
  </si>
  <si>
    <t>-342235907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</si>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</sst>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21151124" TargetMode="External" /><Relationship Id="rId3" Type="http://schemas.openxmlformats.org/officeDocument/2006/relationships/hyperlink" Target="https://podminky.urs.cz/item/CS_URS_2023_01/122151404" TargetMode="External" /><Relationship Id="rId4" Type="http://schemas.openxmlformats.org/officeDocument/2006/relationships/hyperlink" Target="https://podminky.urs.cz/item/CS_URS_2023_01/122251106" TargetMode="External" /><Relationship Id="rId5" Type="http://schemas.openxmlformats.org/officeDocument/2006/relationships/hyperlink" Target="https://podminky.urs.cz/item/CS_URS_2023_01/162351104" TargetMode="External" /><Relationship Id="rId6" Type="http://schemas.openxmlformats.org/officeDocument/2006/relationships/hyperlink" Target="https://podminky.urs.cz/item/CS_URS_2023_01/162651112" TargetMode="External" /><Relationship Id="rId7" Type="http://schemas.openxmlformats.org/officeDocument/2006/relationships/hyperlink" Target="https://podminky.urs.cz/item/CS_URS_2023_01/162751115" TargetMode="External" /><Relationship Id="rId8" Type="http://schemas.openxmlformats.org/officeDocument/2006/relationships/hyperlink" Target="https://podminky.urs.cz/item/CS_URS_2023_01/166151101" TargetMode="External" /><Relationship Id="rId9" Type="http://schemas.openxmlformats.org/officeDocument/2006/relationships/hyperlink" Target="https://podminky.urs.cz/item/CS_URS_2023_01/171151112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181101131" TargetMode="External" /><Relationship Id="rId13" Type="http://schemas.openxmlformats.org/officeDocument/2006/relationships/hyperlink" Target="https://podminky.urs.cz/item/CS_URS_2023_01/181951112" TargetMode="External" /><Relationship Id="rId14" Type="http://schemas.openxmlformats.org/officeDocument/2006/relationships/hyperlink" Target="https://podminky.urs.cz/item/CS_URS_2023_01/182151111" TargetMode="External" /><Relationship Id="rId15" Type="http://schemas.openxmlformats.org/officeDocument/2006/relationships/hyperlink" Target="https://podminky.urs.cz/item/CS_URS_2023_01/182251101" TargetMode="External" /><Relationship Id="rId16" Type="http://schemas.openxmlformats.org/officeDocument/2006/relationships/hyperlink" Target="https://podminky.urs.cz/item/CS_URS_2023_01/182351023" TargetMode="External" /><Relationship Id="rId17" Type="http://schemas.openxmlformats.org/officeDocument/2006/relationships/hyperlink" Target="https://podminky.urs.cz/item/CS_URS_2023_01/564831111" TargetMode="External" /><Relationship Id="rId18" Type="http://schemas.openxmlformats.org/officeDocument/2006/relationships/hyperlink" Target="https://podminky.urs.cz/item/CS_URS_2023_01/564851111" TargetMode="External" /><Relationship Id="rId19" Type="http://schemas.openxmlformats.org/officeDocument/2006/relationships/hyperlink" Target="https://podminky.urs.cz/item/CS_URS_2023_01/564861011" TargetMode="External" /><Relationship Id="rId20" Type="http://schemas.openxmlformats.org/officeDocument/2006/relationships/hyperlink" Target="https://podminky.urs.cz/item/CS_URS_2023_01/569831111" TargetMode="External" /><Relationship Id="rId21" Type="http://schemas.openxmlformats.org/officeDocument/2006/relationships/hyperlink" Target="https://podminky.urs.cz/item/CS_URS_2023_01/573411105" TargetMode="External" /><Relationship Id="rId22" Type="http://schemas.openxmlformats.org/officeDocument/2006/relationships/hyperlink" Target="https://podminky.urs.cz/item/CS_URS_2023_01/573411106" TargetMode="External" /><Relationship Id="rId23" Type="http://schemas.openxmlformats.org/officeDocument/2006/relationships/hyperlink" Target="https://podminky.urs.cz/item/CS_URS_2023_01/574381112" TargetMode="External" /><Relationship Id="rId24" Type="http://schemas.openxmlformats.org/officeDocument/2006/relationships/hyperlink" Target="https://podminky.urs.cz/item/CS_URS_2023_01/912211111.1" TargetMode="External" /><Relationship Id="rId25" Type="http://schemas.openxmlformats.org/officeDocument/2006/relationships/hyperlink" Target="https://podminky.urs.cz/item/CS_URS_2023_01/998225111" TargetMode="External" /><Relationship Id="rId26" Type="http://schemas.openxmlformats.org/officeDocument/2006/relationships/hyperlink" Target="https://podminky.urs.cz/item/CS_URS_2023_01/011314000" TargetMode="External" /><Relationship Id="rId27" Type="http://schemas.openxmlformats.org/officeDocument/2006/relationships/hyperlink" Target="https://podminky.urs.cz/item/CS_URS_2023_01/011324000" TargetMode="External" /><Relationship Id="rId28" Type="http://schemas.openxmlformats.org/officeDocument/2006/relationships/hyperlink" Target="https://podminky.urs.cz/item/CS_URS_2023_01/012203000" TargetMode="External" /><Relationship Id="rId29" Type="http://schemas.openxmlformats.org/officeDocument/2006/relationships/hyperlink" Target="https://podminky.urs.cz/item/CS_URS_2023_01/012303000" TargetMode="External" /><Relationship Id="rId30" Type="http://schemas.openxmlformats.org/officeDocument/2006/relationships/hyperlink" Target="https://podminky.urs.cz/item/CS_URS_2023_01/013254000" TargetMode="External" /><Relationship Id="rId31" Type="http://schemas.openxmlformats.org/officeDocument/2006/relationships/hyperlink" Target="https://podminky.urs.cz/item/CS_URS_2023_01/032002000" TargetMode="External" /><Relationship Id="rId32" Type="http://schemas.openxmlformats.org/officeDocument/2006/relationships/hyperlink" Target="https://podminky.urs.cz/item/CS_URS_2023_01/042903000" TargetMode="External" /><Relationship Id="rId33" Type="http://schemas.openxmlformats.org/officeDocument/2006/relationships/hyperlink" Target="https://podminky.urs.cz/item/CS_URS_2023_01/070001000" TargetMode="External" /><Relationship Id="rId34" Type="http://schemas.openxmlformats.org/officeDocument/2006/relationships/hyperlink" Target="https://podminky.urs.cz/item/CS_URS_2023_01/091003000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2351104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3101321" TargetMode="External" /><Relationship Id="rId4" Type="http://schemas.openxmlformats.org/officeDocument/2006/relationships/hyperlink" Target="https://podminky.urs.cz/item/CS_URS_2023_01/184102115" TargetMode="External" /><Relationship Id="rId5" Type="http://schemas.openxmlformats.org/officeDocument/2006/relationships/hyperlink" Target="https://podminky.urs.cz/item/CS_URS_2023_01/184215132" TargetMode="External" /><Relationship Id="rId6" Type="http://schemas.openxmlformats.org/officeDocument/2006/relationships/hyperlink" Target="https://podminky.urs.cz/item/CS_URS_2023_01/184813121" TargetMode="External" /><Relationship Id="rId7" Type="http://schemas.openxmlformats.org/officeDocument/2006/relationships/hyperlink" Target="https://podminky.urs.cz/item/CS_URS_2023_01/184911421" TargetMode="External" /><Relationship Id="rId8" Type="http://schemas.openxmlformats.org/officeDocument/2006/relationships/hyperlink" Target="https://podminky.urs.cz/item/CS_URS_2023_01/0910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485232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12101121" TargetMode="External" /><Relationship Id="rId3" Type="http://schemas.openxmlformats.org/officeDocument/2006/relationships/hyperlink" Target="https://podminky.urs.cz/item/CS_URS_2023_01/112251101" TargetMode="External" /><Relationship Id="rId4" Type="http://schemas.openxmlformats.org/officeDocument/2006/relationships/hyperlink" Target="https://podminky.urs.cz/item/CS_URS_2023_01/121151124" TargetMode="External" /><Relationship Id="rId5" Type="http://schemas.openxmlformats.org/officeDocument/2006/relationships/hyperlink" Target="https://podminky.urs.cz/item/CS_URS_2023_01/122151404" TargetMode="External" /><Relationship Id="rId6" Type="http://schemas.openxmlformats.org/officeDocument/2006/relationships/hyperlink" Target="https://podminky.urs.cz/item/CS_URS_2023_01/122251105" TargetMode="External" /><Relationship Id="rId7" Type="http://schemas.openxmlformats.org/officeDocument/2006/relationships/hyperlink" Target="https://podminky.urs.cz/item/CS_URS_2023_01/122451103" TargetMode="External" /><Relationship Id="rId8" Type="http://schemas.openxmlformats.org/officeDocument/2006/relationships/hyperlink" Target="https://podminky.urs.cz/item/CS_URS_2023_01/131251100" TargetMode="External" /><Relationship Id="rId9" Type="http://schemas.openxmlformats.org/officeDocument/2006/relationships/hyperlink" Target="https://podminky.urs.cz/item/CS_URS_2023_01/162351104" TargetMode="External" /><Relationship Id="rId10" Type="http://schemas.openxmlformats.org/officeDocument/2006/relationships/hyperlink" Target="https://podminky.urs.cz/item/CS_URS_2023_01/162651112" TargetMode="External" /><Relationship Id="rId11" Type="http://schemas.openxmlformats.org/officeDocument/2006/relationships/hyperlink" Target="https://podminky.urs.cz/item/CS_URS_2023_01/162751115" TargetMode="External" /><Relationship Id="rId12" Type="http://schemas.openxmlformats.org/officeDocument/2006/relationships/hyperlink" Target="https://podminky.urs.cz/item/CS_URS_2023_01/166151101" TargetMode="External" /><Relationship Id="rId13" Type="http://schemas.openxmlformats.org/officeDocument/2006/relationships/hyperlink" Target="https://podminky.urs.cz/item/CS_URS_2023_01/171151112" TargetMode="External" /><Relationship Id="rId14" Type="http://schemas.openxmlformats.org/officeDocument/2006/relationships/hyperlink" Target="https://podminky.urs.cz/item/CS_URS_2023_01/171201231" TargetMode="External" /><Relationship Id="rId15" Type="http://schemas.openxmlformats.org/officeDocument/2006/relationships/hyperlink" Target="https://podminky.urs.cz/item/CS_URS_2023_01/171251201" TargetMode="External" /><Relationship Id="rId16" Type="http://schemas.openxmlformats.org/officeDocument/2006/relationships/hyperlink" Target="https://podminky.urs.cz/item/CS_URS_2023_01/181101131" TargetMode="External" /><Relationship Id="rId17" Type="http://schemas.openxmlformats.org/officeDocument/2006/relationships/hyperlink" Target="https://podminky.urs.cz/item/CS_URS_2023_01/181951112" TargetMode="External" /><Relationship Id="rId18" Type="http://schemas.openxmlformats.org/officeDocument/2006/relationships/hyperlink" Target="https://podminky.urs.cz/item/CS_URS_2023_01/182151111" TargetMode="External" /><Relationship Id="rId19" Type="http://schemas.openxmlformats.org/officeDocument/2006/relationships/hyperlink" Target="https://podminky.urs.cz/item/CS_URS_2023_01/182251101" TargetMode="External" /><Relationship Id="rId20" Type="http://schemas.openxmlformats.org/officeDocument/2006/relationships/hyperlink" Target="https://podminky.urs.cz/item/CS_URS_2023_01/182351023" TargetMode="External" /><Relationship Id="rId21" Type="http://schemas.openxmlformats.org/officeDocument/2006/relationships/hyperlink" Target="https://podminky.urs.cz/item/CS_URS_2023_01/211531111" TargetMode="External" /><Relationship Id="rId22" Type="http://schemas.openxmlformats.org/officeDocument/2006/relationships/hyperlink" Target="https://podminky.urs.cz/item/CS_URS_2023_01/212751106" TargetMode="External" /><Relationship Id="rId23" Type="http://schemas.openxmlformats.org/officeDocument/2006/relationships/hyperlink" Target="https://podminky.urs.cz/item/CS_URS_2023_01/273351121" TargetMode="External" /><Relationship Id="rId24" Type="http://schemas.openxmlformats.org/officeDocument/2006/relationships/hyperlink" Target="https://podminky.urs.cz/item/CS_URS_2023_01/273351122" TargetMode="External" /><Relationship Id="rId25" Type="http://schemas.openxmlformats.org/officeDocument/2006/relationships/hyperlink" Target="https://podminky.urs.cz/item/CS_URS_2023_01/451313511" TargetMode="External" /><Relationship Id="rId26" Type="http://schemas.openxmlformats.org/officeDocument/2006/relationships/hyperlink" Target="https://podminky.urs.cz/item/CS_URS_2023_01/452318510" TargetMode="External" /><Relationship Id="rId27" Type="http://schemas.openxmlformats.org/officeDocument/2006/relationships/hyperlink" Target="https://podminky.urs.cz/item/CS_URS_2023_01/452321171" TargetMode="External" /><Relationship Id="rId28" Type="http://schemas.openxmlformats.org/officeDocument/2006/relationships/hyperlink" Target="https://podminky.urs.cz/item/CS_URS_2023_01/452361111" TargetMode="External" /><Relationship Id="rId29" Type="http://schemas.openxmlformats.org/officeDocument/2006/relationships/hyperlink" Target="https://podminky.urs.cz/item/CS_URS_2023_01/462511111" TargetMode="External" /><Relationship Id="rId30" Type="http://schemas.openxmlformats.org/officeDocument/2006/relationships/hyperlink" Target="https://podminky.urs.cz/item/CS_URS_2023_01/564531111" TargetMode="External" /><Relationship Id="rId31" Type="http://schemas.openxmlformats.org/officeDocument/2006/relationships/hyperlink" Target="https://podminky.urs.cz/item/CS_URS_2023_01/564671011" TargetMode="External" /><Relationship Id="rId32" Type="http://schemas.openxmlformats.org/officeDocument/2006/relationships/hyperlink" Target="https://podminky.urs.cz/item/CS_URS_2023_01/564811011" TargetMode="External" /><Relationship Id="rId33" Type="http://schemas.openxmlformats.org/officeDocument/2006/relationships/hyperlink" Target="https://podminky.urs.cz/item/CS_URS_2023_01/564831111" TargetMode="External" /><Relationship Id="rId34" Type="http://schemas.openxmlformats.org/officeDocument/2006/relationships/hyperlink" Target="https://podminky.urs.cz/item/CS_URS_2023_01/564851111" TargetMode="External" /><Relationship Id="rId35" Type="http://schemas.openxmlformats.org/officeDocument/2006/relationships/hyperlink" Target="https://podminky.urs.cz/item/CS_URS_2023_01/564861011" TargetMode="External" /><Relationship Id="rId36" Type="http://schemas.openxmlformats.org/officeDocument/2006/relationships/hyperlink" Target="https://podminky.urs.cz/item/CS_URS_2023_01/569831111" TargetMode="External" /><Relationship Id="rId37" Type="http://schemas.openxmlformats.org/officeDocument/2006/relationships/hyperlink" Target="https://podminky.urs.cz/item/CS_URS_2023_01/573411105" TargetMode="External" /><Relationship Id="rId38" Type="http://schemas.openxmlformats.org/officeDocument/2006/relationships/hyperlink" Target="https://podminky.urs.cz/item/CS_URS_2023_01/573411106" TargetMode="External" /><Relationship Id="rId39" Type="http://schemas.openxmlformats.org/officeDocument/2006/relationships/hyperlink" Target="https://podminky.urs.cz/item/CS_URS_2023_01/574381112" TargetMode="External" /><Relationship Id="rId40" Type="http://schemas.openxmlformats.org/officeDocument/2006/relationships/hyperlink" Target="https://podminky.urs.cz/item/CS_URS_2023_01/594511113" TargetMode="External" /><Relationship Id="rId41" Type="http://schemas.openxmlformats.org/officeDocument/2006/relationships/hyperlink" Target="https://podminky.urs.cz/item/CS_URS_2023_01/599632111" TargetMode="External" /><Relationship Id="rId42" Type="http://schemas.openxmlformats.org/officeDocument/2006/relationships/hyperlink" Target="https://podminky.urs.cz/item/CS_URS_2023_01/871228111" TargetMode="External" /><Relationship Id="rId43" Type="http://schemas.openxmlformats.org/officeDocument/2006/relationships/hyperlink" Target="https://podminky.urs.cz/item/CS_URS_2023_01/895111121" TargetMode="External" /><Relationship Id="rId44" Type="http://schemas.openxmlformats.org/officeDocument/2006/relationships/hyperlink" Target="https://podminky.urs.cz/item/CS_URS_2023_01/895641111" TargetMode="External" /><Relationship Id="rId45" Type="http://schemas.openxmlformats.org/officeDocument/2006/relationships/hyperlink" Target="https://podminky.urs.cz/item/CS_URS_2023_01/919441221" TargetMode="External" /><Relationship Id="rId46" Type="http://schemas.openxmlformats.org/officeDocument/2006/relationships/hyperlink" Target="https://podminky.urs.cz/item/CS_URS_2023_01/919521140" TargetMode="External" /><Relationship Id="rId47" Type="http://schemas.openxmlformats.org/officeDocument/2006/relationships/hyperlink" Target="https://podminky.urs.cz/item/CS_URS_2023_01/919535558" TargetMode="External" /><Relationship Id="rId48" Type="http://schemas.openxmlformats.org/officeDocument/2006/relationships/hyperlink" Target="https://podminky.urs.cz/item/CS_URS_2023_01/938902111" TargetMode="External" /><Relationship Id="rId49" Type="http://schemas.openxmlformats.org/officeDocument/2006/relationships/hyperlink" Target="https://podminky.urs.cz/item/CS_URS_2023_01/997013873" TargetMode="External" /><Relationship Id="rId50" Type="http://schemas.openxmlformats.org/officeDocument/2006/relationships/hyperlink" Target="https://podminky.urs.cz/item/CS_URS_2023_01/997221551" TargetMode="External" /><Relationship Id="rId51" Type="http://schemas.openxmlformats.org/officeDocument/2006/relationships/hyperlink" Target="https://podminky.urs.cz/item/CS_URS_2023_01/997221559" TargetMode="External" /><Relationship Id="rId52" Type="http://schemas.openxmlformats.org/officeDocument/2006/relationships/hyperlink" Target="https://podminky.urs.cz/item/CS_URS_2023_01/998225111" TargetMode="External" /><Relationship Id="rId53" Type="http://schemas.openxmlformats.org/officeDocument/2006/relationships/hyperlink" Target="https://podminky.urs.cz/item/CS_URS_2023_01/011314000" TargetMode="External" /><Relationship Id="rId54" Type="http://schemas.openxmlformats.org/officeDocument/2006/relationships/hyperlink" Target="https://podminky.urs.cz/item/CS_URS_2023_01/011324000" TargetMode="External" /><Relationship Id="rId55" Type="http://schemas.openxmlformats.org/officeDocument/2006/relationships/hyperlink" Target="https://podminky.urs.cz/item/CS_URS_2023_01/012203000" TargetMode="External" /><Relationship Id="rId56" Type="http://schemas.openxmlformats.org/officeDocument/2006/relationships/hyperlink" Target="https://podminky.urs.cz/item/CS_URS_2023_01/012303000" TargetMode="External" /><Relationship Id="rId57" Type="http://schemas.openxmlformats.org/officeDocument/2006/relationships/hyperlink" Target="https://podminky.urs.cz/item/CS_URS_2023_01/013254000" TargetMode="External" /><Relationship Id="rId58" Type="http://schemas.openxmlformats.org/officeDocument/2006/relationships/hyperlink" Target="https://podminky.urs.cz/item/CS_URS_2023_01/032002000" TargetMode="External" /><Relationship Id="rId59" Type="http://schemas.openxmlformats.org/officeDocument/2006/relationships/hyperlink" Target="https://podminky.urs.cz/item/CS_URS_2023_01/042903000" TargetMode="External" /><Relationship Id="rId60" Type="http://schemas.openxmlformats.org/officeDocument/2006/relationships/hyperlink" Target="https://podminky.urs.cz/item/CS_URS_2023_01/070001000" TargetMode="External" /><Relationship Id="rId61" Type="http://schemas.openxmlformats.org/officeDocument/2006/relationships/hyperlink" Target="https://podminky.urs.cz/item/CS_URS_2023_01/091003000" TargetMode="External" /><Relationship Id="rId6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20221206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cesty VPC 3N a 4R Andělská Hora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14. 12. 2022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ROUND(AG55+AG59,2)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ROUND(AS55+AS59,2)</f>
        <v>0</v>
      </c>
      <c r="AT54" s="105">
        <f>ROUND(SUM(AV54:AW54),2)</f>
        <v>0</v>
      </c>
      <c r="AU54" s="106">
        <f>ROUND(AU55+AU59,5)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ROUND(AZ55+AZ59,2)</f>
        <v>0</v>
      </c>
      <c r="BA54" s="105">
        <f>ROUND(BA55+BA59,2)</f>
        <v>0</v>
      </c>
      <c r="BB54" s="105">
        <f>ROUND(BB55+BB59,2)</f>
        <v>0</v>
      </c>
      <c r="BC54" s="105">
        <f>ROUND(BC55+BC59,2)</f>
        <v>0</v>
      </c>
      <c r="BD54" s="107">
        <f>ROUND(BD55+BD59,2)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73</v>
      </c>
      <c r="E55" s="112"/>
      <c r="F55" s="112"/>
      <c r="G55" s="112"/>
      <c r="H55" s="112"/>
      <c r="I55" s="113"/>
      <c r="J55" s="112" t="s">
        <v>74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75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68</v>
      </c>
      <c r="BT55" s="122" t="s">
        <v>76</v>
      </c>
      <c r="BU55" s="122" t="s">
        <v>70</v>
      </c>
      <c r="BV55" s="122" t="s">
        <v>71</v>
      </c>
      <c r="BW55" s="122" t="s">
        <v>77</v>
      </c>
      <c r="BX55" s="122" t="s">
        <v>5</v>
      </c>
      <c r="CL55" s="122" t="s">
        <v>19</v>
      </c>
      <c r="CM55" s="122" t="s">
        <v>78</v>
      </c>
    </row>
    <row r="56" s="4" customFormat="1" ht="23.25" customHeight="1">
      <c r="A56" s="123" t="s">
        <v>79</v>
      </c>
      <c r="B56" s="62"/>
      <c r="C56" s="124"/>
      <c r="D56" s="124"/>
      <c r="E56" s="125" t="s">
        <v>80</v>
      </c>
      <c r="F56" s="125"/>
      <c r="G56" s="125"/>
      <c r="H56" s="125"/>
      <c r="I56" s="125"/>
      <c r="J56" s="124"/>
      <c r="K56" s="125" t="s">
        <v>81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'2022120411 - Polní cesta'!J32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82</v>
      </c>
      <c r="AR56" s="64"/>
      <c r="AS56" s="128">
        <v>0</v>
      </c>
      <c r="AT56" s="129">
        <f>ROUND(SUM(AV56:AW56),2)</f>
        <v>0</v>
      </c>
      <c r="AU56" s="130">
        <f>'2022120411 - Polní cesta'!P96</f>
        <v>0</v>
      </c>
      <c r="AV56" s="129">
        <f>'2022120411 - Polní cesta'!J35</f>
        <v>0</v>
      </c>
      <c r="AW56" s="129">
        <f>'2022120411 - Polní cesta'!J36</f>
        <v>0</v>
      </c>
      <c r="AX56" s="129">
        <f>'2022120411 - Polní cesta'!J37</f>
        <v>0</v>
      </c>
      <c r="AY56" s="129">
        <f>'2022120411 - Polní cesta'!J38</f>
        <v>0</v>
      </c>
      <c r="AZ56" s="129">
        <f>'2022120411 - Polní cesta'!F35</f>
        <v>0</v>
      </c>
      <c r="BA56" s="129">
        <f>'2022120411 - Polní cesta'!F36</f>
        <v>0</v>
      </c>
      <c r="BB56" s="129">
        <f>'2022120411 - Polní cesta'!F37</f>
        <v>0</v>
      </c>
      <c r="BC56" s="129">
        <f>'2022120411 - Polní cesta'!F38</f>
        <v>0</v>
      </c>
      <c r="BD56" s="131">
        <f>'2022120411 - Polní cesta'!F39</f>
        <v>0</v>
      </c>
      <c r="BE56" s="4"/>
      <c r="BT56" s="132" t="s">
        <v>78</v>
      </c>
      <c r="BV56" s="132" t="s">
        <v>71</v>
      </c>
      <c r="BW56" s="132" t="s">
        <v>83</v>
      </c>
      <c r="BX56" s="132" t="s">
        <v>77</v>
      </c>
      <c r="CL56" s="132" t="s">
        <v>19</v>
      </c>
    </row>
    <row r="57" s="4" customFormat="1" ht="23.25" customHeight="1">
      <c r="A57" s="123" t="s">
        <v>79</v>
      </c>
      <c r="B57" s="62"/>
      <c r="C57" s="124"/>
      <c r="D57" s="124"/>
      <c r="E57" s="125" t="s">
        <v>84</v>
      </c>
      <c r="F57" s="125"/>
      <c r="G57" s="125"/>
      <c r="H57" s="125"/>
      <c r="I57" s="125"/>
      <c r="J57" s="124"/>
      <c r="K57" s="125" t="s">
        <v>85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'2022120412 - Výsadba'!J32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82</v>
      </c>
      <c r="AR57" s="64"/>
      <c r="AS57" s="128">
        <v>0</v>
      </c>
      <c r="AT57" s="129">
        <f>ROUND(SUM(AV57:AW57),2)</f>
        <v>0</v>
      </c>
      <c r="AU57" s="130">
        <f>'2022120412 - Výsadba'!P89</f>
        <v>0</v>
      </c>
      <c r="AV57" s="129">
        <f>'2022120412 - Výsadba'!J35</f>
        <v>0</v>
      </c>
      <c r="AW57" s="129">
        <f>'2022120412 - Výsadba'!J36</f>
        <v>0</v>
      </c>
      <c r="AX57" s="129">
        <f>'2022120412 - Výsadba'!J37</f>
        <v>0</v>
      </c>
      <c r="AY57" s="129">
        <f>'2022120412 - Výsadba'!J38</f>
        <v>0</v>
      </c>
      <c r="AZ57" s="129">
        <f>'2022120412 - Výsadba'!F35</f>
        <v>0</v>
      </c>
      <c r="BA57" s="129">
        <f>'2022120412 - Výsadba'!F36</f>
        <v>0</v>
      </c>
      <c r="BB57" s="129">
        <f>'2022120412 - Výsadba'!F37</f>
        <v>0</v>
      </c>
      <c r="BC57" s="129">
        <f>'2022120412 - Výsadba'!F38</f>
        <v>0</v>
      </c>
      <c r="BD57" s="131">
        <f>'2022120412 - Výsadba'!F39</f>
        <v>0</v>
      </c>
      <c r="BE57" s="4"/>
      <c r="BT57" s="132" t="s">
        <v>78</v>
      </c>
      <c r="BV57" s="132" t="s">
        <v>71</v>
      </c>
      <c r="BW57" s="132" t="s">
        <v>86</v>
      </c>
      <c r="BX57" s="132" t="s">
        <v>77</v>
      </c>
      <c r="CL57" s="132" t="s">
        <v>19</v>
      </c>
    </row>
    <row r="58" s="4" customFormat="1" ht="23.25" customHeight="1">
      <c r="A58" s="123" t="s">
        <v>79</v>
      </c>
      <c r="B58" s="62"/>
      <c r="C58" s="124"/>
      <c r="D58" s="124"/>
      <c r="E58" s="125" t="s">
        <v>87</v>
      </c>
      <c r="F58" s="125"/>
      <c r="G58" s="125"/>
      <c r="H58" s="125"/>
      <c r="I58" s="125"/>
      <c r="J58" s="124"/>
      <c r="K58" s="125" t="s">
        <v>88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'2022120413 - Tříletá násl...'!J32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82</v>
      </c>
      <c r="AR58" s="64"/>
      <c r="AS58" s="128">
        <v>0</v>
      </c>
      <c r="AT58" s="129">
        <f>ROUND(SUM(AV58:AW58),2)</f>
        <v>0</v>
      </c>
      <c r="AU58" s="130">
        <f>'2022120413 - Tříletá násl...'!P87</f>
        <v>0</v>
      </c>
      <c r="AV58" s="129">
        <f>'2022120413 - Tříletá násl...'!J35</f>
        <v>0</v>
      </c>
      <c r="AW58" s="129">
        <f>'2022120413 - Tříletá násl...'!J36</f>
        <v>0</v>
      </c>
      <c r="AX58" s="129">
        <f>'2022120413 - Tříletá násl...'!J37</f>
        <v>0</v>
      </c>
      <c r="AY58" s="129">
        <f>'2022120413 - Tříletá násl...'!J38</f>
        <v>0</v>
      </c>
      <c r="AZ58" s="129">
        <f>'2022120413 - Tříletá násl...'!F35</f>
        <v>0</v>
      </c>
      <c r="BA58" s="129">
        <f>'2022120413 - Tříletá násl...'!F36</f>
        <v>0</v>
      </c>
      <c r="BB58" s="129">
        <f>'2022120413 - Tříletá násl...'!F37</f>
        <v>0</v>
      </c>
      <c r="BC58" s="129">
        <f>'2022120413 - Tříletá násl...'!F38</f>
        <v>0</v>
      </c>
      <c r="BD58" s="131">
        <f>'2022120413 - Tříletá násl...'!F39</f>
        <v>0</v>
      </c>
      <c r="BE58" s="4"/>
      <c r="BT58" s="132" t="s">
        <v>78</v>
      </c>
      <c r="BV58" s="132" t="s">
        <v>71</v>
      </c>
      <c r="BW58" s="132" t="s">
        <v>89</v>
      </c>
      <c r="BX58" s="132" t="s">
        <v>77</v>
      </c>
      <c r="CL58" s="132" t="s">
        <v>19</v>
      </c>
    </row>
    <row r="59" s="7" customFormat="1" ht="24.75" customHeight="1">
      <c r="A59" s="123" t="s">
        <v>79</v>
      </c>
      <c r="B59" s="110"/>
      <c r="C59" s="111"/>
      <c r="D59" s="112" t="s">
        <v>90</v>
      </c>
      <c r="E59" s="112"/>
      <c r="F59" s="112"/>
      <c r="G59" s="112"/>
      <c r="H59" s="112"/>
      <c r="I59" s="113"/>
      <c r="J59" s="112" t="s">
        <v>91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5">
        <f>'202212043 - VPC 4R'!J30</f>
        <v>0</v>
      </c>
      <c r="AH59" s="113"/>
      <c r="AI59" s="113"/>
      <c r="AJ59" s="113"/>
      <c r="AK59" s="113"/>
      <c r="AL59" s="113"/>
      <c r="AM59" s="113"/>
      <c r="AN59" s="115">
        <f>SUM(AG59,AT59)</f>
        <v>0</v>
      </c>
      <c r="AO59" s="113"/>
      <c r="AP59" s="113"/>
      <c r="AQ59" s="116" t="s">
        <v>75</v>
      </c>
      <c r="AR59" s="117"/>
      <c r="AS59" s="133">
        <v>0</v>
      </c>
      <c r="AT59" s="134">
        <f>ROUND(SUM(AV59:AW59),2)</f>
        <v>0</v>
      </c>
      <c r="AU59" s="135">
        <f>'202212043 - VPC 4R'!P94</f>
        <v>0</v>
      </c>
      <c r="AV59" s="134">
        <f>'202212043 - VPC 4R'!J33</f>
        <v>0</v>
      </c>
      <c r="AW59" s="134">
        <f>'202212043 - VPC 4R'!J34</f>
        <v>0</v>
      </c>
      <c r="AX59" s="134">
        <f>'202212043 - VPC 4R'!J35</f>
        <v>0</v>
      </c>
      <c r="AY59" s="134">
        <f>'202212043 - VPC 4R'!J36</f>
        <v>0</v>
      </c>
      <c r="AZ59" s="134">
        <f>'202212043 - VPC 4R'!F33</f>
        <v>0</v>
      </c>
      <c r="BA59" s="134">
        <f>'202212043 - VPC 4R'!F34</f>
        <v>0</v>
      </c>
      <c r="BB59" s="134">
        <f>'202212043 - VPC 4R'!F35</f>
        <v>0</v>
      </c>
      <c r="BC59" s="134">
        <f>'202212043 - VPC 4R'!F36</f>
        <v>0</v>
      </c>
      <c r="BD59" s="136">
        <f>'202212043 - VPC 4R'!F37</f>
        <v>0</v>
      </c>
      <c r="BE59" s="7"/>
      <c r="BT59" s="122" t="s">
        <v>76</v>
      </c>
      <c r="BV59" s="122" t="s">
        <v>71</v>
      </c>
      <c r="BW59" s="122" t="s">
        <v>92</v>
      </c>
      <c r="BX59" s="122" t="s">
        <v>5</v>
      </c>
      <c r="CL59" s="122" t="s">
        <v>19</v>
      </c>
      <c r="CM59" s="122" t="s">
        <v>78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/OYFFDSZCk8wyrc1gJ+Dfh/m/n31mqMEIw2pnI1lCJ7iUo/t3iwjb92e1WJZsJ20laVF8YonKJkEnM7rQNm5cA==" hashValue="bbuByGlpQQJ/G6hS2F1eNCldZ4TgtCo6jov6p9C5BG1m4G7+JT5DCx9D7hXCJwidPbIJ5tDDMgUVLZZowsPr7A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2022120411 - Polní cesta'!C2" display="/"/>
    <hyperlink ref="A57" location="'2022120412 - Výsadba'!C2" display="/"/>
    <hyperlink ref="A58" location="'2022120413 - Tříletá násl...'!C2" display="/"/>
    <hyperlink ref="A59" location="'202212043 - VPC 4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VPC 3N a 4R Andělská Hora</v>
      </c>
      <c r="F7" s="141"/>
      <c r="G7" s="141"/>
      <c r="H7" s="141"/>
      <c r="L7" s="19"/>
    </row>
    <row r="8" s="1" customFormat="1" ht="12" customHeight="1">
      <c r="B8" s="19"/>
      <c r="D8" s="141" t="s">
        <v>94</v>
      </c>
      <c r="L8" s="19"/>
    </row>
    <row r="9" s="2" customFormat="1" ht="16.5" customHeight="1">
      <c r="A9" s="37"/>
      <c r="B9" s="43"/>
      <c r="C9" s="37"/>
      <c r="D9" s="37"/>
      <c r="E9" s="142" t="s">
        <v>95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97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14. 12. 2022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ROUND(J96,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ROUND((SUM(BE96:BE204)),  2)</f>
        <v>0</v>
      </c>
      <c r="G35" s="37"/>
      <c r="H35" s="37"/>
      <c r="I35" s="156">
        <v>0.20999999999999999</v>
      </c>
      <c r="J35" s="155">
        <f>ROUND(((SUM(BE96:BE204))*I35),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ROUND((SUM(BF96:BF204)),  2)</f>
        <v>0</v>
      </c>
      <c r="G36" s="37"/>
      <c r="H36" s="37"/>
      <c r="I36" s="156">
        <v>0.14999999999999999</v>
      </c>
      <c r="J36" s="155">
        <f>ROUND(((SUM(BF96:BF204))*I36),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ROUND((SUM(BG96:BG204)),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ROUND((SUM(BH96:BH204)),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ROUND((SUM(BI96:BI204)),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VPC 3N a 4R Andělská Hora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2022120411 - Polní cesta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14. 12. 2022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99</v>
      </c>
      <c r="D61" s="170"/>
      <c r="E61" s="170"/>
      <c r="F61" s="170"/>
      <c r="G61" s="170"/>
      <c r="H61" s="170"/>
      <c r="I61" s="170"/>
      <c r="J61" s="171" t="s">
        <v>100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J96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101</v>
      </c>
    </row>
    <row r="64" s="9" customFormat="1" ht="24.96" customHeight="1">
      <c r="A64" s="9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J97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103</v>
      </c>
      <c r="E65" s="181"/>
      <c r="F65" s="181"/>
      <c r="G65" s="181"/>
      <c r="H65" s="181"/>
      <c r="I65" s="181"/>
      <c r="J65" s="182">
        <f>J98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104</v>
      </c>
      <c r="E66" s="181"/>
      <c r="F66" s="181"/>
      <c r="G66" s="181"/>
      <c r="H66" s="181"/>
      <c r="I66" s="181"/>
      <c r="J66" s="182">
        <f>J148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105</v>
      </c>
      <c r="E67" s="181"/>
      <c r="F67" s="181"/>
      <c r="G67" s="181"/>
      <c r="H67" s="181"/>
      <c r="I67" s="181"/>
      <c r="J67" s="182">
        <f>J171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106</v>
      </c>
      <c r="E68" s="181"/>
      <c r="F68" s="181"/>
      <c r="G68" s="181"/>
      <c r="H68" s="181"/>
      <c r="I68" s="181"/>
      <c r="J68" s="182">
        <f>J175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J178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108</v>
      </c>
      <c r="E70" s="181"/>
      <c r="F70" s="181"/>
      <c r="G70" s="181"/>
      <c r="H70" s="181"/>
      <c r="I70" s="181"/>
      <c r="J70" s="182">
        <f>J179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109</v>
      </c>
      <c r="E71" s="181"/>
      <c r="F71" s="181"/>
      <c r="G71" s="181"/>
      <c r="H71" s="181"/>
      <c r="I71" s="181"/>
      <c r="J71" s="182">
        <f>J190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110</v>
      </c>
      <c r="E72" s="181"/>
      <c r="F72" s="181"/>
      <c r="G72" s="181"/>
      <c r="H72" s="181"/>
      <c r="I72" s="181"/>
      <c r="J72" s="182">
        <f>J195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111</v>
      </c>
      <c r="E73" s="181"/>
      <c r="F73" s="181"/>
      <c r="G73" s="181"/>
      <c r="H73" s="181"/>
      <c r="I73" s="181"/>
      <c r="J73" s="182">
        <f>J198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112</v>
      </c>
      <c r="E74" s="181"/>
      <c r="F74" s="181"/>
      <c r="G74" s="181"/>
      <c r="H74" s="181"/>
      <c r="I74" s="181"/>
      <c r="J74" s="182">
        <f>J202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2" t="s">
        <v>113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16</v>
      </c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68" t="str">
        <f>E7</f>
        <v>Polní cesty VPC 3N a 4R Andělská Hora</v>
      </c>
      <c r="F84" s="31"/>
      <c r="G84" s="31"/>
      <c r="H84" s="31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" customFormat="1" ht="12" customHeight="1">
      <c r="B85" s="20"/>
      <c r="C85" s="31" t="s">
        <v>94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16.5" customHeight="1">
      <c r="A86" s="37"/>
      <c r="B86" s="38"/>
      <c r="C86" s="39"/>
      <c r="D86" s="39"/>
      <c r="E86" s="168" t="s">
        <v>95</v>
      </c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96</v>
      </c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6.5" customHeight="1">
      <c r="A88" s="37"/>
      <c r="B88" s="38"/>
      <c r="C88" s="39"/>
      <c r="D88" s="39"/>
      <c r="E88" s="68" t="str">
        <f>E11</f>
        <v>2022120411 - Polní cesta</v>
      </c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21</v>
      </c>
      <c r="D90" s="39"/>
      <c r="E90" s="39"/>
      <c r="F90" s="26" t="str">
        <f>F14</f>
        <v xml:space="preserve"> </v>
      </c>
      <c r="G90" s="39"/>
      <c r="H90" s="39"/>
      <c r="I90" s="31" t="s">
        <v>23</v>
      </c>
      <c r="J90" s="71" t="str">
        <f>IF(J14="","",J14)</f>
        <v>14. 12. 2022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6.96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25</v>
      </c>
      <c r="D92" s="39"/>
      <c r="E92" s="39"/>
      <c r="F92" s="26" t="str">
        <f>E17</f>
        <v xml:space="preserve"> </v>
      </c>
      <c r="G92" s="39"/>
      <c r="H92" s="39"/>
      <c r="I92" s="31" t="s">
        <v>30</v>
      </c>
      <c r="J92" s="35" t="str">
        <f>E23</f>
        <v xml:space="preserve"> </v>
      </c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28</v>
      </c>
      <c r="D93" s="39"/>
      <c r="E93" s="39"/>
      <c r="F93" s="26" t="str">
        <f>IF(E20="","",E20)</f>
        <v>Vyplň údaj</v>
      </c>
      <c r="G93" s="39"/>
      <c r="H93" s="39"/>
      <c r="I93" s="31" t="s">
        <v>32</v>
      </c>
      <c r="J93" s="35" t="str">
        <f>E26</f>
        <v xml:space="preserve"> </v>
      </c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0.32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11" customFormat="1" ht="29.28" customHeight="1">
      <c r="A95" s="184"/>
      <c r="B95" s="185"/>
      <c r="C95" s="186" t="s">
        <v>114</v>
      </c>
      <c r="D95" s="187" t="s">
        <v>54</v>
      </c>
      <c r="E95" s="187" t="s">
        <v>50</v>
      </c>
      <c r="F95" s="187" t="s">
        <v>51</v>
      </c>
      <c r="G95" s="187" t="s">
        <v>115</v>
      </c>
      <c r="H95" s="187" t="s">
        <v>116</v>
      </c>
      <c r="I95" s="187" t="s">
        <v>117</v>
      </c>
      <c r="J95" s="187" t="s">
        <v>100</v>
      </c>
      <c r="K95" s="188" t="s">
        <v>118</v>
      </c>
      <c r="L95" s="189"/>
      <c r="M95" s="91" t="s">
        <v>19</v>
      </c>
      <c r="N95" s="92" t="s">
        <v>39</v>
      </c>
      <c r="O95" s="92" t="s">
        <v>119</v>
      </c>
      <c r="P95" s="92" t="s">
        <v>120</v>
      </c>
      <c r="Q95" s="92" t="s">
        <v>121</v>
      </c>
      <c r="R95" s="92" t="s">
        <v>122</v>
      </c>
      <c r="S95" s="92" t="s">
        <v>123</v>
      </c>
      <c r="T95" s="93" t="s">
        <v>124</v>
      </c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</row>
    <row r="96" s="2" customFormat="1" ht="22.8" customHeight="1">
      <c r="A96" s="37"/>
      <c r="B96" s="38"/>
      <c r="C96" s="98" t="s">
        <v>125</v>
      </c>
      <c r="D96" s="39"/>
      <c r="E96" s="39"/>
      <c r="F96" s="39"/>
      <c r="G96" s="39"/>
      <c r="H96" s="39"/>
      <c r="I96" s="39"/>
      <c r="J96" s="190">
        <f>BK96</f>
        <v>0</v>
      </c>
      <c r="K96" s="39"/>
      <c r="L96" s="43"/>
      <c r="M96" s="94"/>
      <c r="N96" s="191"/>
      <c r="O96" s="95"/>
      <c r="P96" s="192">
        <f>P97+P178</f>
        <v>0</v>
      </c>
      <c r="Q96" s="95"/>
      <c r="R96" s="192">
        <f>R97+R178</f>
        <v>1510.8512648000001</v>
      </c>
      <c r="S96" s="95"/>
      <c r="T96" s="193">
        <f>T97+T178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68</v>
      </c>
      <c r="AU96" s="16" t="s">
        <v>101</v>
      </c>
      <c r="BK96" s="194">
        <f>BK97+BK178</f>
        <v>0</v>
      </c>
    </row>
    <row r="97" s="12" customFormat="1" ht="25.92" customHeight="1">
      <c r="A97" s="12"/>
      <c r="B97" s="195"/>
      <c r="C97" s="196"/>
      <c r="D97" s="197" t="s">
        <v>68</v>
      </c>
      <c r="E97" s="198" t="s">
        <v>126</v>
      </c>
      <c r="F97" s="198" t="s">
        <v>127</v>
      </c>
      <c r="G97" s="196"/>
      <c r="H97" s="196"/>
      <c r="I97" s="199"/>
      <c r="J97" s="200">
        <f>BK97</f>
        <v>0</v>
      </c>
      <c r="K97" s="196"/>
      <c r="L97" s="201"/>
      <c r="M97" s="202"/>
      <c r="N97" s="203"/>
      <c r="O97" s="203"/>
      <c r="P97" s="204">
        <f>P98+P148+P171+P175</f>
        <v>0</v>
      </c>
      <c r="Q97" s="203"/>
      <c r="R97" s="204">
        <f>R98+R148+R171+R175</f>
        <v>1510.8512648000001</v>
      </c>
      <c r="S97" s="203"/>
      <c r="T97" s="205">
        <f>T98+T148+T171+T175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6" t="s">
        <v>76</v>
      </c>
      <c r="AT97" s="207" t="s">
        <v>68</v>
      </c>
      <c r="AU97" s="207" t="s">
        <v>69</v>
      </c>
      <c r="AY97" s="206" t="s">
        <v>128</v>
      </c>
      <c r="BK97" s="208">
        <f>BK98+BK148+BK171+BK175</f>
        <v>0</v>
      </c>
    </row>
    <row r="98" s="12" customFormat="1" ht="22.8" customHeight="1">
      <c r="A98" s="12"/>
      <c r="B98" s="195"/>
      <c r="C98" s="196"/>
      <c r="D98" s="197" t="s">
        <v>68</v>
      </c>
      <c r="E98" s="209" t="s">
        <v>76</v>
      </c>
      <c r="F98" s="209" t="s">
        <v>129</v>
      </c>
      <c r="G98" s="196"/>
      <c r="H98" s="196"/>
      <c r="I98" s="199"/>
      <c r="J98" s="210">
        <f>BK98</f>
        <v>0</v>
      </c>
      <c r="K98" s="196"/>
      <c r="L98" s="201"/>
      <c r="M98" s="202"/>
      <c r="N98" s="203"/>
      <c r="O98" s="203"/>
      <c r="P98" s="204">
        <f>SUM(P99:P147)</f>
        <v>0</v>
      </c>
      <c r="Q98" s="203"/>
      <c r="R98" s="204">
        <f>SUM(R99:R147)</f>
        <v>0</v>
      </c>
      <c r="S98" s="203"/>
      <c r="T98" s="205">
        <f>SUM(T99:T147)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6" t="s">
        <v>76</v>
      </c>
      <c r="AT98" s="207" t="s">
        <v>68</v>
      </c>
      <c r="AU98" s="207" t="s">
        <v>76</v>
      </c>
      <c r="AY98" s="206" t="s">
        <v>128</v>
      </c>
      <c r="BK98" s="208">
        <f>SUM(BK99:BK147)</f>
        <v>0</v>
      </c>
    </row>
    <row r="99" s="2" customFormat="1" ht="24.15" customHeight="1">
      <c r="A99" s="37"/>
      <c r="B99" s="38"/>
      <c r="C99" s="211" t="s">
        <v>76</v>
      </c>
      <c r="D99" s="211" t="s">
        <v>130</v>
      </c>
      <c r="E99" s="212" t="s">
        <v>131</v>
      </c>
      <c r="F99" s="213" t="s">
        <v>132</v>
      </c>
      <c r="G99" s="214" t="s">
        <v>133</v>
      </c>
      <c r="H99" s="215">
        <v>10</v>
      </c>
      <c r="I99" s="216"/>
      <c r="J99" s="217">
        <f>ROUND(I99*H99,2)</f>
        <v>0</v>
      </c>
      <c r="K99" s="213" t="s">
        <v>134</v>
      </c>
      <c r="L99" s="43"/>
      <c r="M99" s="218" t="s">
        <v>19</v>
      </c>
      <c r="N99" s="219" t="s">
        <v>40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135</v>
      </c>
      <c r="AT99" s="222" t="s">
        <v>130</v>
      </c>
      <c r="AU99" s="222" t="s">
        <v>78</v>
      </c>
      <c r="AY99" s="16" t="s">
        <v>128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76</v>
      </c>
      <c r="BK99" s="223">
        <f>ROUND(I99*H99,2)</f>
        <v>0</v>
      </c>
      <c r="BL99" s="16" t="s">
        <v>135</v>
      </c>
      <c r="BM99" s="222" t="s">
        <v>136</v>
      </c>
    </row>
    <row r="100" s="2" customFormat="1">
      <c r="A100" s="37"/>
      <c r="B100" s="38"/>
      <c r="C100" s="39"/>
      <c r="D100" s="224" t="s">
        <v>137</v>
      </c>
      <c r="E100" s="39"/>
      <c r="F100" s="225" t="s">
        <v>138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78</v>
      </c>
    </row>
    <row r="101" s="2" customFormat="1" ht="16.5" customHeight="1">
      <c r="A101" s="37"/>
      <c r="B101" s="38"/>
      <c r="C101" s="211" t="s">
        <v>78</v>
      </c>
      <c r="D101" s="211" t="s">
        <v>130</v>
      </c>
      <c r="E101" s="212" t="s">
        <v>139</v>
      </c>
      <c r="F101" s="213" t="s">
        <v>140</v>
      </c>
      <c r="G101" s="214" t="s">
        <v>133</v>
      </c>
      <c r="H101" s="215">
        <v>1087.845</v>
      </c>
      <c r="I101" s="216"/>
      <c r="J101" s="217">
        <f>ROUND(I101*H101,2)</f>
        <v>0</v>
      </c>
      <c r="K101" s="213" t="s">
        <v>134</v>
      </c>
      <c r="L101" s="43"/>
      <c r="M101" s="218" t="s">
        <v>19</v>
      </c>
      <c r="N101" s="219" t="s">
        <v>40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135</v>
      </c>
      <c r="AT101" s="222" t="s">
        <v>130</v>
      </c>
      <c r="AU101" s="222" t="s">
        <v>78</v>
      </c>
      <c r="AY101" s="16" t="s">
        <v>128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76</v>
      </c>
      <c r="BK101" s="223">
        <f>ROUND(I101*H101,2)</f>
        <v>0</v>
      </c>
      <c r="BL101" s="16" t="s">
        <v>135</v>
      </c>
      <c r="BM101" s="222" t="s">
        <v>141</v>
      </c>
    </row>
    <row r="102" s="2" customFormat="1">
      <c r="A102" s="37"/>
      <c r="B102" s="38"/>
      <c r="C102" s="39"/>
      <c r="D102" s="224" t="s">
        <v>137</v>
      </c>
      <c r="E102" s="39"/>
      <c r="F102" s="225" t="s">
        <v>142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78</v>
      </c>
    </row>
    <row r="103" s="2" customFormat="1" ht="24.15" customHeight="1">
      <c r="A103" s="37"/>
      <c r="B103" s="38"/>
      <c r="C103" s="211" t="s">
        <v>143</v>
      </c>
      <c r="D103" s="211" t="s">
        <v>130</v>
      </c>
      <c r="E103" s="212" t="s">
        <v>144</v>
      </c>
      <c r="F103" s="213" t="s">
        <v>145</v>
      </c>
      <c r="G103" s="214" t="s">
        <v>146</v>
      </c>
      <c r="H103" s="215">
        <v>100.542</v>
      </c>
      <c r="I103" s="216"/>
      <c r="J103" s="217">
        <f>ROUND(I103*H103,2)</f>
        <v>0</v>
      </c>
      <c r="K103" s="213" t="s">
        <v>134</v>
      </c>
      <c r="L103" s="43"/>
      <c r="M103" s="218" t="s">
        <v>19</v>
      </c>
      <c r="N103" s="219" t="s">
        <v>40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135</v>
      </c>
      <c r="AT103" s="222" t="s">
        <v>130</v>
      </c>
      <c r="AU103" s="222" t="s">
        <v>78</v>
      </c>
      <c r="AY103" s="16" t="s">
        <v>128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76</v>
      </c>
      <c r="BK103" s="223">
        <f>ROUND(I103*H103,2)</f>
        <v>0</v>
      </c>
      <c r="BL103" s="16" t="s">
        <v>135</v>
      </c>
      <c r="BM103" s="222" t="s">
        <v>147</v>
      </c>
    </row>
    <row r="104" s="2" customFormat="1">
      <c r="A104" s="37"/>
      <c r="B104" s="38"/>
      <c r="C104" s="39"/>
      <c r="D104" s="224" t="s">
        <v>137</v>
      </c>
      <c r="E104" s="39"/>
      <c r="F104" s="225" t="s">
        <v>148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78</v>
      </c>
    </row>
    <row r="105" s="2" customFormat="1">
      <c r="A105" s="37"/>
      <c r="B105" s="38"/>
      <c r="C105" s="39"/>
      <c r="D105" s="229" t="s">
        <v>149</v>
      </c>
      <c r="E105" s="39"/>
      <c r="F105" s="230" t="s">
        <v>150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78</v>
      </c>
    </row>
    <row r="106" s="13" customFormat="1">
      <c r="A106" s="13"/>
      <c r="B106" s="231"/>
      <c r="C106" s="232"/>
      <c r="D106" s="229" t="s">
        <v>151</v>
      </c>
      <c r="E106" s="233" t="s">
        <v>19</v>
      </c>
      <c r="F106" s="234" t="s">
        <v>152</v>
      </c>
      <c r="G106" s="232"/>
      <c r="H106" s="235">
        <v>100.542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151</v>
      </c>
      <c r="AU106" s="241" t="s">
        <v>78</v>
      </c>
      <c r="AV106" s="13" t="s">
        <v>78</v>
      </c>
      <c r="AW106" s="13" t="s">
        <v>31</v>
      </c>
      <c r="AX106" s="13" t="s">
        <v>76</v>
      </c>
      <c r="AY106" s="241" t="s">
        <v>128</v>
      </c>
    </row>
    <row r="107" s="2" customFormat="1" ht="21.75" customHeight="1">
      <c r="A107" s="37"/>
      <c r="B107" s="38"/>
      <c r="C107" s="211" t="s">
        <v>135</v>
      </c>
      <c r="D107" s="211" t="s">
        <v>130</v>
      </c>
      <c r="E107" s="212" t="s">
        <v>153</v>
      </c>
      <c r="F107" s="213" t="s">
        <v>154</v>
      </c>
      <c r="G107" s="214" t="s">
        <v>146</v>
      </c>
      <c r="H107" s="215">
        <v>450.39499999999998</v>
      </c>
      <c r="I107" s="216"/>
      <c r="J107" s="217">
        <f>ROUND(I107*H107,2)</f>
        <v>0</v>
      </c>
      <c r="K107" s="213" t="s">
        <v>134</v>
      </c>
      <c r="L107" s="43"/>
      <c r="M107" s="218" t="s">
        <v>19</v>
      </c>
      <c r="N107" s="219" t="s">
        <v>40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135</v>
      </c>
      <c r="AT107" s="222" t="s">
        <v>130</v>
      </c>
      <c r="AU107" s="222" t="s">
        <v>78</v>
      </c>
      <c r="AY107" s="16" t="s">
        <v>128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76</v>
      </c>
      <c r="BK107" s="223">
        <f>ROUND(I107*H107,2)</f>
        <v>0</v>
      </c>
      <c r="BL107" s="16" t="s">
        <v>135</v>
      </c>
      <c r="BM107" s="222" t="s">
        <v>155</v>
      </c>
    </row>
    <row r="108" s="2" customFormat="1">
      <c r="A108" s="37"/>
      <c r="B108" s="38"/>
      <c r="C108" s="39"/>
      <c r="D108" s="224" t="s">
        <v>137</v>
      </c>
      <c r="E108" s="39"/>
      <c r="F108" s="225" t="s">
        <v>156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78</v>
      </c>
    </row>
    <row r="109" s="13" customFormat="1">
      <c r="A109" s="13"/>
      <c r="B109" s="231"/>
      <c r="C109" s="232"/>
      <c r="D109" s="229" t="s">
        <v>151</v>
      </c>
      <c r="E109" s="233" t="s">
        <v>19</v>
      </c>
      <c r="F109" s="234" t="s">
        <v>157</v>
      </c>
      <c r="G109" s="232"/>
      <c r="H109" s="235">
        <v>450.39499999999998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151</v>
      </c>
      <c r="AU109" s="241" t="s">
        <v>78</v>
      </c>
      <c r="AV109" s="13" t="s">
        <v>78</v>
      </c>
      <c r="AW109" s="13" t="s">
        <v>31</v>
      </c>
      <c r="AX109" s="13" t="s">
        <v>76</v>
      </c>
      <c r="AY109" s="241" t="s">
        <v>128</v>
      </c>
    </row>
    <row r="110" s="2" customFormat="1" ht="37.8" customHeight="1">
      <c r="A110" s="37"/>
      <c r="B110" s="38"/>
      <c r="C110" s="211" t="s">
        <v>158</v>
      </c>
      <c r="D110" s="211" t="s">
        <v>130</v>
      </c>
      <c r="E110" s="212" t="s">
        <v>159</v>
      </c>
      <c r="F110" s="213" t="s">
        <v>160</v>
      </c>
      <c r="G110" s="214" t="s">
        <v>146</v>
      </c>
      <c r="H110" s="215">
        <v>201.09399999999999</v>
      </c>
      <c r="I110" s="216"/>
      <c r="J110" s="217">
        <f>ROUND(I110*H110,2)</f>
        <v>0</v>
      </c>
      <c r="K110" s="213" t="s">
        <v>134</v>
      </c>
      <c r="L110" s="43"/>
      <c r="M110" s="218" t="s">
        <v>19</v>
      </c>
      <c r="N110" s="219" t="s">
        <v>40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135</v>
      </c>
      <c r="AT110" s="222" t="s">
        <v>130</v>
      </c>
      <c r="AU110" s="222" t="s">
        <v>78</v>
      </c>
      <c r="AY110" s="16" t="s">
        <v>128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76</v>
      </c>
      <c r="BK110" s="223">
        <f>ROUND(I110*H110,2)</f>
        <v>0</v>
      </c>
      <c r="BL110" s="16" t="s">
        <v>135</v>
      </c>
      <c r="BM110" s="222" t="s">
        <v>161</v>
      </c>
    </row>
    <row r="111" s="2" customFormat="1">
      <c r="A111" s="37"/>
      <c r="B111" s="38"/>
      <c r="C111" s="39"/>
      <c r="D111" s="224" t="s">
        <v>137</v>
      </c>
      <c r="E111" s="39"/>
      <c r="F111" s="225" t="s">
        <v>162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78</v>
      </c>
    </row>
    <row r="112" s="2" customFormat="1">
      <c r="A112" s="37"/>
      <c r="B112" s="38"/>
      <c r="C112" s="39"/>
      <c r="D112" s="229" t="s">
        <v>149</v>
      </c>
      <c r="E112" s="39"/>
      <c r="F112" s="230" t="s">
        <v>163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149</v>
      </c>
      <c r="AU112" s="16" t="s">
        <v>78</v>
      </c>
    </row>
    <row r="113" s="13" customFormat="1">
      <c r="A113" s="13"/>
      <c r="B113" s="231"/>
      <c r="C113" s="232"/>
      <c r="D113" s="229" t="s">
        <v>151</v>
      </c>
      <c r="E113" s="233" t="s">
        <v>19</v>
      </c>
      <c r="F113" s="234" t="s">
        <v>164</v>
      </c>
      <c r="G113" s="232"/>
      <c r="H113" s="235">
        <v>201.09399999999999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151</v>
      </c>
      <c r="AU113" s="241" t="s">
        <v>78</v>
      </c>
      <c r="AV113" s="13" t="s">
        <v>78</v>
      </c>
      <c r="AW113" s="13" t="s">
        <v>31</v>
      </c>
      <c r="AX113" s="13" t="s">
        <v>76</v>
      </c>
      <c r="AY113" s="241" t="s">
        <v>128</v>
      </c>
    </row>
    <row r="114" s="2" customFormat="1" ht="37.8" customHeight="1">
      <c r="A114" s="37"/>
      <c r="B114" s="38"/>
      <c r="C114" s="211" t="s">
        <v>165</v>
      </c>
      <c r="D114" s="211" t="s">
        <v>130</v>
      </c>
      <c r="E114" s="212" t="s">
        <v>166</v>
      </c>
      <c r="F114" s="213" t="s">
        <v>167</v>
      </c>
      <c r="G114" s="214" t="s">
        <v>146</v>
      </c>
      <c r="H114" s="215">
        <v>245.69499999999999</v>
      </c>
      <c r="I114" s="216"/>
      <c r="J114" s="217">
        <f>ROUND(I114*H114,2)</f>
        <v>0</v>
      </c>
      <c r="K114" s="213" t="s">
        <v>134</v>
      </c>
      <c r="L114" s="43"/>
      <c r="M114" s="218" t="s">
        <v>19</v>
      </c>
      <c r="N114" s="219" t="s">
        <v>40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135</v>
      </c>
      <c r="AT114" s="222" t="s">
        <v>130</v>
      </c>
      <c r="AU114" s="222" t="s">
        <v>78</v>
      </c>
      <c r="AY114" s="16" t="s">
        <v>128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76</v>
      </c>
      <c r="BK114" s="223">
        <f>ROUND(I114*H114,2)</f>
        <v>0</v>
      </c>
      <c r="BL114" s="16" t="s">
        <v>135</v>
      </c>
      <c r="BM114" s="222" t="s">
        <v>168</v>
      </c>
    </row>
    <row r="115" s="2" customFormat="1">
      <c r="A115" s="37"/>
      <c r="B115" s="38"/>
      <c r="C115" s="39"/>
      <c r="D115" s="224" t="s">
        <v>137</v>
      </c>
      <c r="E115" s="39"/>
      <c r="F115" s="225" t="s">
        <v>169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78</v>
      </c>
    </row>
    <row r="116" s="2" customFormat="1">
      <c r="A116" s="37"/>
      <c r="B116" s="38"/>
      <c r="C116" s="39"/>
      <c r="D116" s="229" t="s">
        <v>149</v>
      </c>
      <c r="E116" s="39"/>
      <c r="F116" s="230" t="s">
        <v>170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78</v>
      </c>
    </row>
    <row r="117" s="13" customFormat="1">
      <c r="A117" s="13"/>
      <c r="B117" s="231"/>
      <c r="C117" s="232"/>
      <c r="D117" s="229" t="s">
        <v>151</v>
      </c>
      <c r="E117" s="233" t="s">
        <v>19</v>
      </c>
      <c r="F117" s="234" t="s">
        <v>171</v>
      </c>
      <c r="G117" s="232"/>
      <c r="H117" s="235">
        <v>245.69499999999999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151</v>
      </c>
      <c r="AU117" s="241" t="s">
        <v>78</v>
      </c>
      <c r="AV117" s="13" t="s">
        <v>78</v>
      </c>
      <c r="AW117" s="13" t="s">
        <v>31</v>
      </c>
      <c r="AX117" s="13" t="s">
        <v>76</v>
      </c>
      <c r="AY117" s="241" t="s">
        <v>128</v>
      </c>
    </row>
    <row r="118" s="2" customFormat="1" ht="37.8" customHeight="1">
      <c r="A118" s="37"/>
      <c r="B118" s="38"/>
      <c r="C118" s="211" t="s">
        <v>172</v>
      </c>
      <c r="D118" s="211" t="s">
        <v>130</v>
      </c>
      <c r="E118" s="212" t="s">
        <v>173</v>
      </c>
      <c r="F118" s="213" t="s">
        <v>174</v>
      </c>
      <c r="G118" s="214" t="s">
        <v>146</v>
      </c>
      <c r="H118" s="215">
        <v>450.39499999999998</v>
      </c>
      <c r="I118" s="216"/>
      <c r="J118" s="217">
        <f>ROUND(I118*H118,2)</f>
        <v>0</v>
      </c>
      <c r="K118" s="213" t="s">
        <v>134</v>
      </c>
      <c r="L118" s="43"/>
      <c r="M118" s="218" t="s">
        <v>19</v>
      </c>
      <c r="N118" s="219" t="s">
        <v>40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135</v>
      </c>
      <c r="AT118" s="222" t="s">
        <v>130</v>
      </c>
      <c r="AU118" s="222" t="s">
        <v>78</v>
      </c>
      <c r="AY118" s="16" t="s">
        <v>128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76</v>
      </c>
      <c r="BK118" s="223">
        <f>ROUND(I118*H118,2)</f>
        <v>0</v>
      </c>
      <c r="BL118" s="16" t="s">
        <v>135</v>
      </c>
      <c r="BM118" s="222" t="s">
        <v>175</v>
      </c>
    </row>
    <row r="119" s="2" customFormat="1">
      <c r="A119" s="37"/>
      <c r="B119" s="38"/>
      <c r="C119" s="39"/>
      <c r="D119" s="224" t="s">
        <v>137</v>
      </c>
      <c r="E119" s="39"/>
      <c r="F119" s="225" t="s">
        <v>176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78</v>
      </c>
    </row>
    <row r="120" s="2" customFormat="1">
      <c r="A120" s="37"/>
      <c r="B120" s="38"/>
      <c r="C120" s="39"/>
      <c r="D120" s="229" t="s">
        <v>149</v>
      </c>
      <c r="E120" s="39"/>
      <c r="F120" s="230" t="s">
        <v>177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149</v>
      </c>
      <c r="AU120" s="16" t="s">
        <v>78</v>
      </c>
    </row>
    <row r="121" s="13" customFormat="1">
      <c r="A121" s="13"/>
      <c r="B121" s="231"/>
      <c r="C121" s="232"/>
      <c r="D121" s="229" t="s">
        <v>151</v>
      </c>
      <c r="E121" s="233" t="s">
        <v>19</v>
      </c>
      <c r="F121" s="234" t="s">
        <v>178</v>
      </c>
      <c r="G121" s="232"/>
      <c r="H121" s="235">
        <v>450.39499999999998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151</v>
      </c>
      <c r="AU121" s="241" t="s">
        <v>78</v>
      </c>
      <c r="AV121" s="13" t="s">
        <v>78</v>
      </c>
      <c r="AW121" s="13" t="s">
        <v>31</v>
      </c>
      <c r="AX121" s="13" t="s">
        <v>76</v>
      </c>
      <c r="AY121" s="241" t="s">
        <v>128</v>
      </c>
    </row>
    <row r="122" s="2" customFormat="1" ht="16.5" customHeight="1">
      <c r="A122" s="37"/>
      <c r="B122" s="38"/>
      <c r="C122" s="211" t="s">
        <v>179</v>
      </c>
      <c r="D122" s="211" t="s">
        <v>130</v>
      </c>
      <c r="E122" s="212" t="s">
        <v>180</v>
      </c>
      <c r="F122" s="213" t="s">
        <v>181</v>
      </c>
      <c r="G122" s="214" t="s">
        <v>146</v>
      </c>
      <c r="H122" s="215">
        <v>100.547</v>
      </c>
      <c r="I122" s="216"/>
      <c r="J122" s="217">
        <f>ROUND(I122*H122,2)</f>
        <v>0</v>
      </c>
      <c r="K122" s="213" t="s">
        <v>134</v>
      </c>
      <c r="L122" s="43"/>
      <c r="M122" s="218" t="s">
        <v>19</v>
      </c>
      <c r="N122" s="219" t="s">
        <v>40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135</v>
      </c>
      <c r="AT122" s="222" t="s">
        <v>130</v>
      </c>
      <c r="AU122" s="222" t="s">
        <v>78</v>
      </c>
      <c r="AY122" s="16" t="s">
        <v>128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76</v>
      </c>
      <c r="BK122" s="223">
        <f>ROUND(I122*H122,2)</f>
        <v>0</v>
      </c>
      <c r="BL122" s="16" t="s">
        <v>135</v>
      </c>
      <c r="BM122" s="222" t="s">
        <v>182</v>
      </c>
    </row>
    <row r="123" s="2" customFormat="1">
      <c r="A123" s="37"/>
      <c r="B123" s="38"/>
      <c r="C123" s="39"/>
      <c r="D123" s="224" t="s">
        <v>137</v>
      </c>
      <c r="E123" s="39"/>
      <c r="F123" s="225" t="s">
        <v>183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78</v>
      </c>
    </row>
    <row r="124" s="2" customFormat="1">
      <c r="A124" s="37"/>
      <c r="B124" s="38"/>
      <c r="C124" s="39"/>
      <c r="D124" s="229" t="s">
        <v>149</v>
      </c>
      <c r="E124" s="39"/>
      <c r="F124" s="230" t="s">
        <v>184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78</v>
      </c>
    </row>
    <row r="125" s="13" customFormat="1">
      <c r="A125" s="13"/>
      <c r="B125" s="231"/>
      <c r="C125" s="232"/>
      <c r="D125" s="229" t="s">
        <v>151</v>
      </c>
      <c r="E125" s="233" t="s">
        <v>19</v>
      </c>
      <c r="F125" s="234" t="s">
        <v>185</v>
      </c>
      <c r="G125" s="232"/>
      <c r="H125" s="235">
        <v>100.547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151</v>
      </c>
      <c r="AU125" s="241" t="s">
        <v>78</v>
      </c>
      <c r="AV125" s="13" t="s">
        <v>78</v>
      </c>
      <c r="AW125" s="13" t="s">
        <v>31</v>
      </c>
      <c r="AX125" s="13" t="s">
        <v>76</v>
      </c>
      <c r="AY125" s="241" t="s">
        <v>128</v>
      </c>
    </row>
    <row r="126" s="2" customFormat="1" ht="24.15" customHeight="1">
      <c r="A126" s="37"/>
      <c r="B126" s="38"/>
      <c r="C126" s="211" t="s">
        <v>186</v>
      </c>
      <c r="D126" s="211" t="s">
        <v>130</v>
      </c>
      <c r="E126" s="212" t="s">
        <v>187</v>
      </c>
      <c r="F126" s="213" t="s">
        <v>188</v>
      </c>
      <c r="G126" s="214" t="s">
        <v>146</v>
      </c>
      <c r="H126" s="215">
        <v>74.281999999999996</v>
      </c>
      <c r="I126" s="216"/>
      <c r="J126" s="217">
        <f>ROUND(I126*H126,2)</f>
        <v>0</v>
      </c>
      <c r="K126" s="213" t="s">
        <v>134</v>
      </c>
      <c r="L126" s="43"/>
      <c r="M126" s="218" t="s">
        <v>19</v>
      </c>
      <c r="N126" s="219" t="s">
        <v>40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135</v>
      </c>
      <c r="AT126" s="222" t="s">
        <v>130</v>
      </c>
      <c r="AU126" s="222" t="s">
        <v>78</v>
      </c>
      <c r="AY126" s="16" t="s">
        <v>128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76</v>
      </c>
      <c r="BK126" s="223">
        <f>ROUND(I126*H126,2)</f>
        <v>0</v>
      </c>
      <c r="BL126" s="16" t="s">
        <v>135</v>
      </c>
      <c r="BM126" s="222" t="s">
        <v>189</v>
      </c>
    </row>
    <row r="127" s="2" customFormat="1">
      <c r="A127" s="37"/>
      <c r="B127" s="38"/>
      <c r="C127" s="39"/>
      <c r="D127" s="224" t="s">
        <v>137</v>
      </c>
      <c r="E127" s="39"/>
      <c r="F127" s="225" t="s">
        <v>190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78</v>
      </c>
    </row>
    <row r="128" s="13" customFormat="1">
      <c r="A128" s="13"/>
      <c r="B128" s="231"/>
      <c r="C128" s="232"/>
      <c r="D128" s="229" t="s">
        <v>151</v>
      </c>
      <c r="E128" s="233" t="s">
        <v>19</v>
      </c>
      <c r="F128" s="234" t="s">
        <v>191</v>
      </c>
      <c r="G128" s="232"/>
      <c r="H128" s="235">
        <v>74.281999999999996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151</v>
      </c>
      <c r="AU128" s="241" t="s">
        <v>78</v>
      </c>
      <c r="AV128" s="13" t="s">
        <v>78</v>
      </c>
      <c r="AW128" s="13" t="s">
        <v>31</v>
      </c>
      <c r="AX128" s="13" t="s">
        <v>76</v>
      </c>
      <c r="AY128" s="241" t="s">
        <v>128</v>
      </c>
    </row>
    <row r="129" s="2" customFormat="1" ht="24.15" customHeight="1">
      <c r="A129" s="37"/>
      <c r="B129" s="38"/>
      <c r="C129" s="211" t="s">
        <v>192</v>
      </c>
      <c r="D129" s="211" t="s">
        <v>130</v>
      </c>
      <c r="E129" s="212" t="s">
        <v>193</v>
      </c>
      <c r="F129" s="213" t="s">
        <v>194</v>
      </c>
      <c r="G129" s="214" t="s">
        <v>195</v>
      </c>
      <c r="H129" s="215">
        <v>788.19100000000003</v>
      </c>
      <c r="I129" s="216"/>
      <c r="J129" s="217">
        <f>ROUND(I129*H129,2)</f>
        <v>0</v>
      </c>
      <c r="K129" s="213" t="s">
        <v>134</v>
      </c>
      <c r="L129" s="43"/>
      <c r="M129" s="218" t="s">
        <v>19</v>
      </c>
      <c r="N129" s="219" t="s">
        <v>40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135</v>
      </c>
      <c r="AT129" s="222" t="s">
        <v>130</v>
      </c>
      <c r="AU129" s="222" t="s">
        <v>78</v>
      </c>
      <c r="AY129" s="16" t="s">
        <v>128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76</v>
      </c>
      <c r="BK129" s="223">
        <f>ROUND(I129*H129,2)</f>
        <v>0</v>
      </c>
      <c r="BL129" s="16" t="s">
        <v>135</v>
      </c>
      <c r="BM129" s="222" t="s">
        <v>196</v>
      </c>
    </row>
    <row r="130" s="2" customFormat="1">
      <c r="A130" s="37"/>
      <c r="B130" s="38"/>
      <c r="C130" s="39"/>
      <c r="D130" s="224" t="s">
        <v>137</v>
      </c>
      <c r="E130" s="39"/>
      <c r="F130" s="225" t="s">
        <v>197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78</v>
      </c>
    </row>
    <row r="131" s="2" customFormat="1">
      <c r="A131" s="37"/>
      <c r="B131" s="38"/>
      <c r="C131" s="39"/>
      <c r="D131" s="229" t="s">
        <v>149</v>
      </c>
      <c r="E131" s="39"/>
      <c r="F131" s="230" t="s">
        <v>198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149</v>
      </c>
      <c r="AU131" s="16" t="s">
        <v>78</v>
      </c>
    </row>
    <row r="132" s="13" customFormat="1">
      <c r="A132" s="13"/>
      <c r="B132" s="231"/>
      <c r="C132" s="232"/>
      <c r="D132" s="229" t="s">
        <v>151</v>
      </c>
      <c r="E132" s="233" t="s">
        <v>19</v>
      </c>
      <c r="F132" s="234" t="s">
        <v>199</v>
      </c>
      <c r="G132" s="232"/>
      <c r="H132" s="235">
        <v>788.19100000000003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151</v>
      </c>
      <c r="AU132" s="241" t="s">
        <v>78</v>
      </c>
      <c r="AV132" s="13" t="s">
        <v>78</v>
      </c>
      <c r="AW132" s="13" t="s">
        <v>31</v>
      </c>
      <c r="AX132" s="13" t="s">
        <v>76</v>
      </c>
      <c r="AY132" s="241" t="s">
        <v>128</v>
      </c>
    </row>
    <row r="133" s="2" customFormat="1" ht="24.15" customHeight="1">
      <c r="A133" s="37"/>
      <c r="B133" s="38"/>
      <c r="C133" s="211" t="s">
        <v>200</v>
      </c>
      <c r="D133" s="211" t="s">
        <v>130</v>
      </c>
      <c r="E133" s="212" t="s">
        <v>201</v>
      </c>
      <c r="F133" s="213" t="s">
        <v>202</v>
      </c>
      <c r="G133" s="214" t="s">
        <v>146</v>
      </c>
      <c r="H133" s="215">
        <v>997.91700000000003</v>
      </c>
      <c r="I133" s="216"/>
      <c r="J133" s="217">
        <f>ROUND(I133*H133,2)</f>
        <v>0</v>
      </c>
      <c r="K133" s="213" t="s">
        <v>134</v>
      </c>
      <c r="L133" s="43"/>
      <c r="M133" s="218" t="s">
        <v>19</v>
      </c>
      <c r="N133" s="219" t="s">
        <v>40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135</v>
      </c>
      <c r="AT133" s="222" t="s">
        <v>130</v>
      </c>
      <c r="AU133" s="222" t="s">
        <v>78</v>
      </c>
      <c r="AY133" s="16" t="s">
        <v>128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76</v>
      </c>
      <c r="BK133" s="223">
        <f>ROUND(I133*H133,2)</f>
        <v>0</v>
      </c>
      <c r="BL133" s="16" t="s">
        <v>135</v>
      </c>
      <c r="BM133" s="222" t="s">
        <v>203</v>
      </c>
    </row>
    <row r="134" s="2" customFormat="1">
      <c r="A134" s="37"/>
      <c r="B134" s="38"/>
      <c r="C134" s="39"/>
      <c r="D134" s="224" t="s">
        <v>137</v>
      </c>
      <c r="E134" s="39"/>
      <c r="F134" s="225" t="s">
        <v>204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78</v>
      </c>
    </row>
    <row r="135" s="13" customFormat="1">
      <c r="A135" s="13"/>
      <c r="B135" s="231"/>
      <c r="C135" s="232"/>
      <c r="D135" s="229" t="s">
        <v>151</v>
      </c>
      <c r="E135" s="233" t="s">
        <v>19</v>
      </c>
      <c r="F135" s="234" t="s">
        <v>205</v>
      </c>
      <c r="G135" s="232"/>
      <c r="H135" s="235">
        <v>997.91700000000003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151</v>
      </c>
      <c r="AU135" s="241" t="s">
        <v>78</v>
      </c>
      <c r="AV135" s="13" t="s">
        <v>78</v>
      </c>
      <c r="AW135" s="13" t="s">
        <v>31</v>
      </c>
      <c r="AX135" s="13" t="s">
        <v>76</v>
      </c>
      <c r="AY135" s="241" t="s">
        <v>128</v>
      </c>
    </row>
    <row r="136" s="2" customFormat="1" ht="24.15" customHeight="1">
      <c r="A136" s="37"/>
      <c r="B136" s="38"/>
      <c r="C136" s="211" t="s">
        <v>206</v>
      </c>
      <c r="D136" s="211" t="s">
        <v>130</v>
      </c>
      <c r="E136" s="212" t="s">
        <v>207</v>
      </c>
      <c r="F136" s="213" t="s">
        <v>208</v>
      </c>
      <c r="G136" s="214" t="s">
        <v>146</v>
      </c>
      <c r="H136" s="215">
        <v>145.38499999999999</v>
      </c>
      <c r="I136" s="216"/>
      <c r="J136" s="217">
        <f>ROUND(I136*H136,2)</f>
        <v>0</v>
      </c>
      <c r="K136" s="213" t="s">
        <v>134</v>
      </c>
      <c r="L136" s="43"/>
      <c r="M136" s="218" t="s">
        <v>19</v>
      </c>
      <c r="N136" s="219" t="s">
        <v>40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135</v>
      </c>
      <c r="AT136" s="222" t="s">
        <v>130</v>
      </c>
      <c r="AU136" s="222" t="s">
        <v>78</v>
      </c>
      <c r="AY136" s="16" t="s">
        <v>128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76</v>
      </c>
      <c r="BK136" s="223">
        <f>ROUND(I136*H136,2)</f>
        <v>0</v>
      </c>
      <c r="BL136" s="16" t="s">
        <v>135</v>
      </c>
      <c r="BM136" s="222" t="s">
        <v>209</v>
      </c>
    </row>
    <row r="137" s="2" customFormat="1">
      <c r="A137" s="37"/>
      <c r="B137" s="38"/>
      <c r="C137" s="39"/>
      <c r="D137" s="224" t="s">
        <v>137</v>
      </c>
      <c r="E137" s="39"/>
      <c r="F137" s="225" t="s">
        <v>210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78</v>
      </c>
    </row>
    <row r="138" s="13" customFormat="1">
      <c r="A138" s="13"/>
      <c r="B138" s="231"/>
      <c r="C138" s="232"/>
      <c r="D138" s="229" t="s">
        <v>151</v>
      </c>
      <c r="E138" s="233" t="s">
        <v>19</v>
      </c>
      <c r="F138" s="234" t="s">
        <v>211</v>
      </c>
      <c r="G138" s="232"/>
      <c r="H138" s="235">
        <v>145.38499999999999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151</v>
      </c>
      <c r="AU138" s="241" t="s">
        <v>78</v>
      </c>
      <c r="AV138" s="13" t="s">
        <v>78</v>
      </c>
      <c r="AW138" s="13" t="s">
        <v>31</v>
      </c>
      <c r="AX138" s="13" t="s">
        <v>76</v>
      </c>
      <c r="AY138" s="241" t="s">
        <v>128</v>
      </c>
    </row>
    <row r="139" s="2" customFormat="1" ht="21.75" customHeight="1">
      <c r="A139" s="37"/>
      <c r="B139" s="38"/>
      <c r="C139" s="211" t="s">
        <v>212</v>
      </c>
      <c r="D139" s="211" t="s">
        <v>130</v>
      </c>
      <c r="E139" s="212" t="s">
        <v>213</v>
      </c>
      <c r="F139" s="213" t="s">
        <v>214</v>
      </c>
      <c r="G139" s="214" t="s">
        <v>133</v>
      </c>
      <c r="H139" s="215">
        <v>969.23599999999999</v>
      </c>
      <c r="I139" s="216"/>
      <c r="J139" s="217">
        <f>ROUND(I139*H139,2)</f>
        <v>0</v>
      </c>
      <c r="K139" s="213" t="s">
        <v>134</v>
      </c>
      <c r="L139" s="43"/>
      <c r="M139" s="218" t="s">
        <v>19</v>
      </c>
      <c r="N139" s="219" t="s">
        <v>40</v>
      </c>
      <c r="O139" s="8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135</v>
      </c>
      <c r="AT139" s="222" t="s">
        <v>130</v>
      </c>
      <c r="AU139" s="222" t="s">
        <v>78</v>
      </c>
      <c r="AY139" s="16" t="s">
        <v>128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76</v>
      </c>
      <c r="BK139" s="223">
        <f>ROUND(I139*H139,2)</f>
        <v>0</v>
      </c>
      <c r="BL139" s="16" t="s">
        <v>135</v>
      </c>
      <c r="BM139" s="222" t="s">
        <v>215</v>
      </c>
    </row>
    <row r="140" s="2" customFormat="1">
      <c r="A140" s="37"/>
      <c r="B140" s="38"/>
      <c r="C140" s="39"/>
      <c r="D140" s="224" t="s">
        <v>137</v>
      </c>
      <c r="E140" s="39"/>
      <c r="F140" s="225" t="s">
        <v>216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78</v>
      </c>
    </row>
    <row r="141" s="13" customFormat="1">
      <c r="A141" s="13"/>
      <c r="B141" s="231"/>
      <c r="C141" s="232"/>
      <c r="D141" s="229" t="s">
        <v>151</v>
      </c>
      <c r="E141" s="233" t="s">
        <v>19</v>
      </c>
      <c r="F141" s="234" t="s">
        <v>217</v>
      </c>
      <c r="G141" s="232"/>
      <c r="H141" s="235">
        <v>969.23599999999999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151</v>
      </c>
      <c r="AU141" s="241" t="s">
        <v>78</v>
      </c>
      <c r="AV141" s="13" t="s">
        <v>78</v>
      </c>
      <c r="AW141" s="13" t="s">
        <v>31</v>
      </c>
      <c r="AX141" s="13" t="s">
        <v>76</v>
      </c>
      <c r="AY141" s="241" t="s">
        <v>128</v>
      </c>
    </row>
    <row r="142" s="2" customFormat="1" ht="24.15" customHeight="1">
      <c r="A142" s="37"/>
      <c r="B142" s="38"/>
      <c r="C142" s="211" t="s">
        <v>218</v>
      </c>
      <c r="D142" s="211" t="s">
        <v>130</v>
      </c>
      <c r="E142" s="212" t="s">
        <v>219</v>
      </c>
      <c r="F142" s="213" t="s">
        <v>220</v>
      </c>
      <c r="G142" s="214" t="s">
        <v>133</v>
      </c>
      <c r="H142" s="215">
        <v>62.509999999999998</v>
      </c>
      <c r="I142" s="216"/>
      <c r="J142" s="217">
        <f>ROUND(I142*H142,2)</f>
        <v>0</v>
      </c>
      <c r="K142" s="213" t="s">
        <v>134</v>
      </c>
      <c r="L142" s="43"/>
      <c r="M142" s="218" t="s">
        <v>19</v>
      </c>
      <c r="N142" s="219" t="s">
        <v>40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135</v>
      </c>
      <c r="AT142" s="222" t="s">
        <v>130</v>
      </c>
      <c r="AU142" s="222" t="s">
        <v>78</v>
      </c>
      <c r="AY142" s="16" t="s">
        <v>128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76</v>
      </c>
      <c r="BK142" s="223">
        <f>ROUND(I142*H142,2)</f>
        <v>0</v>
      </c>
      <c r="BL142" s="16" t="s">
        <v>135</v>
      </c>
      <c r="BM142" s="222" t="s">
        <v>221</v>
      </c>
    </row>
    <row r="143" s="2" customFormat="1">
      <c r="A143" s="37"/>
      <c r="B143" s="38"/>
      <c r="C143" s="39"/>
      <c r="D143" s="224" t="s">
        <v>137</v>
      </c>
      <c r="E143" s="39"/>
      <c r="F143" s="225" t="s">
        <v>222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137</v>
      </c>
      <c r="AU143" s="16" t="s">
        <v>78</v>
      </c>
    </row>
    <row r="144" s="2" customFormat="1" ht="24.15" customHeight="1">
      <c r="A144" s="37"/>
      <c r="B144" s="38"/>
      <c r="C144" s="211" t="s">
        <v>8</v>
      </c>
      <c r="D144" s="211" t="s">
        <v>130</v>
      </c>
      <c r="E144" s="212" t="s">
        <v>223</v>
      </c>
      <c r="F144" s="213" t="s">
        <v>224</v>
      </c>
      <c r="G144" s="214" t="s">
        <v>133</v>
      </c>
      <c r="H144" s="215">
        <v>112.59</v>
      </c>
      <c r="I144" s="216"/>
      <c r="J144" s="217">
        <f>ROUND(I144*H144,2)</f>
        <v>0</v>
      </c>
      <c r="K144" s="213" t="s">
        <v>134</v>
      </c>
      <c r="L144" s="43"/>
      <c r="M144" s="218" t="s">
        <v>19</v>
      </c>
      <c r="N144" s="219" t="s">
        <v>40</v>
      </c>
      <c r="O144" s="83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135</v>
      </c>
      <c r="AT144" s="222" t="s">
        <v>130</v>
      </c>
      <c r="AU144" s="222" t="s">
        <v>78</v>
      </c>
      <c r="AY144" s="16" t="s">
        <v>128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76</v>
      </c>
      <c r="BK144" s="223">
        <f>ROUND(I144*H144,2)</f>
        <v>0</v>
      </c>
      <c r="BL144" s="16" t="s">
        <v>135</v>
      </c>
      <c r="BM144" s="222" t="s">
        <v>225</v>
      </c>
    </row>
    <row r="145" s="2" customFormat="1">
      <c r="A145" s="37"/>
      <c r="B145" s="38"/>
      <c r="C145" s="39"/>
      <c r="D145" s="224" t="s">
        <v>137</v>
      </c>
      <c r="E145" s="39"/>
      <c r="F145" s="225" t="s">
        <v>226</v>
      </c>
      <c r="G145" s="39"/>
      <c r="H145" s="39"/>
      <c r="I145" s="226"/>
      <c r="J145" s="39"/>
      <c r="K145" s="39"/>
      <c r="L145" s="43"/>
      <c r="M145" s="227"/>
      <c r="N145" s="22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78</v>
      </c>
    </row>
    <row r="146" s="2" customFormat="1" ht="24.15" customHeight="1">
      <c r="A146" s="37"/>
      <c r="B146" s="38"/>
      <c r="C146" s="211" t="s">
        <v>227</v>
      </c>
      <c r="D146" s="211" t="s">
        <v>130</v>
      </c>
      <c r="E146" s="212" t="s">
        <v>228</v>
      </c>
      <c r="F146" s="213" t="s">
        <v>229</v>
      </c>
      <c r="G146" s="214" t="s">
        <v>133</v>
      </c>
      <c r="H146" s="215">
        <v>175.09999999999999</v>
      </c>
      <c r="I146" s="216"/>
      <c r="J146" s="217">
        <f>ROUND(I146*H146,2)</f>
        <v>0</v>
      </c>
      <c r="K146" s="213" t="s">
        <v>134</v>
      </c>
      <c r="L146" s="43"/>
      <c r="M146" s="218" t="s">
        <v>19</v>
      </c>
      <c r="N146" s="219" t="s">
        <v>40</v>
      </c>
      <c r="O146" s="83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135</v>
      </c>
      <c r="AT146" s="222" t="s">
        <v>130</v>
      </c>
      <c r="AU146" s="222" t="s">
        <v>78</v>
      </c>
      <c r="AY146" s="16" t="s">
        <v>128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76</v>
      </c>
      <c r="BK146" s="223">
        <f>ROUND(I146*H146,2)</f>
        <v>0</v>
      </c>
      <c r="BL146" s="16" t="s">
        <v>135</v>
      </c>
      <c r="BM146" s="222" t="s">
        <v>230</v>
      </c>
    </row>
    <row r="147" s="2" customFormat="1">
      <c r="A147" s="37"/>
      <c r="B147" s="38"/>
      <c r="C147" s="39"/>
      <c r="D147" s="224" t="s">
        <v>137</v>
      </c>
      <c r="E147" s="39"/>
      <c r="F147" s="225" t="s">
        <v>231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78</v>
      </c>
    </row>
    <row r="148" s="12" customFormat="1" ht="22.8" customHeight="1">
      <c r="A148" s="12"/>
      <c r="B148" s="195"/>
      <c r="C148" s="196"/>
      <c r="D148" s="197" t="s">
        <v>68</v>
      </c>
      <c r="E148" s="209" t="s">
        <v>158</v>
      </c>
      <c r="F148" s="209" t="s">
        <v>232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SUM(P149:P170)</f>
        <v>0</v>
      </c>
      <c r="Q148" s="203"/>
      <c r="R148" s="204">
        <f>SUM(R149:R170)</f>
        <v>1510.8470648</v>
      </c>
      <c r="S148" s="203"/>
      <c r="T148" s="205">
        <f>SUM(T149:T170)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76</v>
      </c>
      <c r="AT148" s="207" t="s">
        <v>68</v>
      </c>
      <c r="AU148" s="207" t="s">
        <v>76</v>
      </c>
      <c r="AY148" s="206" t="s">
        <v>128</v>
      </c>
      <c r="BK148" s="208">
        <f>SUM(BK149:BK170)</f>
        <v>0</v>
      </c>
    </row>
    <row r="149" s="2" customFormat="1" ht="21.75" customHeight="1">
      <c r="A149" s="37"/>
      <c r="B149" s="38"/>
      <c r="C149" s="211" t="s">
        <v>233</v>
      </c>
      <c r="D149" s="211" t="s">
        <v>130</v>
      </c>
      <c r="E149" s="212" t="s">
        <v>234</v>
      </c>
      <c r="F149" s="213" t="s">
        <v>235</v>
      </c>
      <c r="G149" s="214" t="s">
        <v>133</v>
      </c>
      <c r="H149" s="215">
        <v>969.23599999999999</v>
      </c>
      <c r="I149" s="216"/>
      <c r="J149" s="217">
        <f>ROUND(I149*H149,2)</f>
        <v>0</v>
      </c>
      <c r="K149" s="213" t="s">
        <v>134</v>
      </c>
      <c r="L149" s="43"/>
      <c r="M149" s="218" t="s">
        <v>19</v>
      </c>
      <c r="N149" s="219" t="s">
        <v>40</v>
      </c>
      <c r="O149" s="83"/>
      <c r="P149" s="220">
        <f>O149*H149</f>
        <v>0</v>
      </c>
      <c r="Q149" s="220">
        <v>0.23000000000000001</v>
      </c>
      <c r="R149" s="220">
        <f>Q149*H149</f>
        <v>222.92428000000001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135</v>
      </c>
      <c r="AT149" s="222" t="s">
        <v>130</v>
      </c>
      <c r="AU149" s="222" t="s">
        <v>78</v>
      </c>
      <c r="AY149" s="16" t="s">
        <v>128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76</v>
      </c>
      <c r="BK149" s="223">
        <f>ROUND(I149*H149,2)</f>
        <v>0</v>
      </c>
      <c r="BL149" s="16" t="s">
        <v>135</v>
      </c>
      <c r="BM149" s="222" t="s">
        <v>236</v>
      </c>
    </row>
    <row r="150" s="2" customFormat="1">
      <c r="A150" s="37"/>
      <c r="B150" s="38"/>
      <c r="C150" s="39"/>
      <c r="D150" s="224" t="s">
        <v>137</v>
      </c>
      <c r="E150" s="39"/>
      <c r="F150" s="225" t="s">
        <v>237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78</v>
      </c>
    </row>
    <row r="151" s="2" customFormat="1">
      <c r="A151" s="37"/>
      <c r="B151" s="38"/>
      <c r="C151" s="39"/>
      <c r="D151" s="229" t="s">
        <v>149</v>
      </c>
      <c r="E151" s="39"/>
      <c r="F151" s="230" t="s">
        <v>238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78</v>
      </c>
    </row>
    <row r="152" s="13" customFormat="1">
      <c r="A152" s="13"/>
      <c r="B152" s="231"/>
      <c r="C152" s="232"/>
      <c r="D152" s="229" t="s">
        <v>151</v>
      </c>
      <c r="E152" s="233" t="s">
        <v>19</v>
      </c>
      <c r="F152" s="234" t="s">
        <v>217</v>
      </c>
      <c r="G152" s="232"/>
      <c r="H152" s="235">
        <v>969.23599999999999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151</v>
      </c>
      <c r="AU152" s="241" t="s">
        <v>78</v>
      </c>
      <c r="AV152" s="13" t="s">
        <v>78</v>
      </c>
      <c r="AW152" s="13" t="s">
        <v>31</v>
      </c>
      <c r="AX152" s="13" t="s">
        <v>76</v>
      </c>
      <c r="AY152" s="241" t="s">
        <v>128</v>
      </c>
    </row>
    <row r="153" s="2" customFormat="1" ht="21.75" customHeight="1">
      <c r="A153" s="37"/>
      <c r="B153" s="38"/>
      <c r="C153" s="211" t="s">
        <v>239</v>
      </c>
      <c r="D153" s="211" t="s">
        <v>130</v>
      </c>
      <c r="E153" s="212" t="s">
        <v>240</v>
      </c>
      <c r="F153" s="213" t="s">
        <v>241</v>
      </c>
      <c r="G153" s="214" t="s">
        <v>133</v>
      </c>
      <c r="H153" s="215">
        <v>1807.4210000000001</v>
      </c>
      <c r="I153" s="216"/>
      <c r="J153" s="217">
        <f>ROUND(I153*H153,2)</f>
        <v>0</v>
      </c>
      <c r="K153" s="213" t="s">
        <v>134</v>
      </c>
      <c r="L153" s="43"/>
      <c r="M153" s="218" t="s">
        <v>19</v>
      </c>
      <c r="N153" s="219" t="s">
        <v>40</v>
      </c>
      <c r="O153" s="83"/>
      <c r="P153" s="220">
        <f>O153*H153</f>
        <v>0</v>
      </c>
      <c r="Q153" s="220">
        <v>0.34499999999999997</v>
      </c>
      <c r="R153" s="220">
        <f>Q153*H153</f>
        <v>623.56024500000001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135</v>
      </c>
      <c r="AT153" s="222" t="s">
        <v>130</v>
      </c>
      <c r="AU153" s="222" t="s">
        <v>78</v>
      </c>
      <c r="AY153" s="16" t="s">
        <v>128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76</v>
      </c>
      <c r="BK153" s="223">
        <f>ROUND(I153*H153,2)</f>
        <v>0</v>
      </c>
      <c r="BL153" s="16" t="s">
        <v>135</v>
      </c>
      <c r="BM153" s="222" t="s">
        <v>242</v>
      </c>
    </row>
    <row r="154" s="2" customFormat="1">
      <c r="A154" s="37"/>
      <c r="B154" s="38"/>
      <c r="C154" s="39"/>
      <c r="D154" s="224" t="s">
        <v>137</v>
      </c>
      <c r="E154" s="39"/>
      <c r="F154" s="225" t="s">
        <v>243</v>
      </c>
      <c r="G154" s="39"/>
      <c r="H154" s="39"/>
      <c r="I154" s="226"/>
      <c r="J154" s="39"/>
      <c r="K154" s="39"/>
      <c r="L154" s="43"/>
      <c r="M154" s="227"/>
      <c r="N154" s="22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78</v>
      </c>
    </row>
    <row r="155" s="13" customFormat="1">
      <c r="A155" s="13"/>
      <c r="B155" s="231"/>
      <c r="C155" s="232"/>
      <c r="D155" s="229" t="s">
        <v>151</v>
      </c>
      <c r="E155" s="233" t="s">
        <v>19</v>
      </c>
      <c r="F155" s="234" t="s">
        <v>244</v>
      </c>
      <c r="G155" s="232"/>
      <c r="H155" s="235">
        <v>1807.4210000000001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151</v>
      </c>
      <c r="AU155" s="241" t="s">
        <v>78</v>
      </c>
      <c r="AV155" s="13" t="s">
        <v>78</v>
      </c>
      <c r="AW155" s="13" t="s">
        <v>31</v>
      </c>
      <c r="AX155" s="13" t="s">
        <v>76</v>
      </c>
      <c r="AY155" s="241" t="s">
        <v>128</v>
      </c>
    </row>
    <row r="156" s="2" customFormat="1" ht="21.75" customHeight="1">
      <c r="A156" s="37"/>
      <c r="B156" s="38"/>
      <c r="C156" s="211" t="s">
        <v>245</v>
      </c>
      <c r="D156" s="211" t="s">
        <v>130</v>
      </c>
      <c r="E156" s="212" t="s">
        <v>246</v>
      </c>
      <c r="F156" s="213" t="s">
        <v>247</v>
      </c>
      <c r="G156" s="214" t="s">
        <v>133</v>
      </c>
      <c r="H156" s="215">
        <v>969.23599999999999</v>
      </c>
      <c r="I156" s="216"/>
      <c r="J156" s="217">
        <f>ROUND(I156*H156,2)</f>
        <v>0</v>
      </c>
      <c r="K156" s="213" t="s">
        <v>134</v>
      </c>
      <c r="L156" s="43"/>
      <c r="M156" s="218" t="s">
        <v>19</v>
      </c>
      <c r="N156" s="219" t="s">
        <v>40</v>
      </c>
      <c r="O156" s="83"/>
      <c r="P156" s="220">
        <f>O156*H156</f>
        <v>0</v>
      </c>
      <c r="Q156" s="220">
        <v>0.46000000000000002</v>
      </c>
      <c r="R156" s="220">
        <f>Q156*H156</f>
        <v>445.84856000000002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135</v>
      </c>
      <c r="AT156" s="222" t="s">
        <v>130</v>
      </c>
      <c r="AU156" s="222" t="s">
        <v>78</v>
      </c>
      <c r="AY156" s="16" t="s">
        <v>128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76</v>
      </c>
      <c r="BK156" s="223">
        <f>ROUND(I156*H156,2)</f>
        <v>0</v>
      </c>
      <c r="BL156" s="16" t="s">
        <v>135</v>
      </c>
      <c r="BM156" s="222" t="s">
        <v>248</v>
      </c>
    </row>
    <row r="157" s="2" customFormat="1">
      <c r="A157" s="37"/>
      <c r="B157" s="38"/>
      <c r="C157" s="39"/>
      <c r="D157" s="224" t="s">
        <v>137</v>
      </c>
      <c r="E157" s="39"/>
      <c r="F157" s="225" t="s">
        <v>249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78</v>
      </c>
    </row>
    <row r="158" s="2" customFormat="1">
      <c r="A158" s="37"/>
      <c r="B158" s="38"/>
      <c r="C158" s="39"/>
      <c r="D158" s="229" t="s">
        <v>149</v>
      </c>
      <c r="E158" s="39"/>
      <c r="F158" s="230" t="s">
        <v>250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149</v>
      </c>
      <c r="AU158" s="16" t="s">
        <v>78</v>
      </c>
    </row>
    <row r="159" s="13" customFormat="1">
      <c r="A159" s="13"/>
      <c r="B159" s="231"/>
      <c r="C159" s="232"/>
      <c r="D159" s="229" t="s">
        <v>151</v>
      </c>
      <c r="E159" s="233" t="s">
        <v>19</v>
      </c>
      <c r="F159" s="234" t="s">
        <v>217</v>
      </c>
      <c r="G159" s="232"/>
      <c r="H159" s="235">
        <v>969.23599999999999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151</v>
      </c>
      <c r="AU159" s="241" t="s">
        <v>78</v>
      </c>
      <c r="AV159" s="13" t="s">
        <v>78</v>
      </c>
      <c r="AW159" s="13" t="s">
        <v>31</v>
      </c>
      <c r="AX159" s="13" t="s">
        <v>76</v>
      </c>
      <c r="AY159" s="241" t="s">
        <v>128</v>
      </c>
    </row>
    <row r="160" s="2" customFormat="1" ht="21.75" customHeight="1">
      <c r="A160" s="37"/>
      <c r="B160" s="38"/>
      <c r="C160" s="211" t="s">
        <v>251</v>
      </c>
      <c r="D160" s="211" t="s">
        <v>130</v>
      </c>
      <c r="E160" s="212" t="s">
        <v>252</v>
      </c>
      <c r="F160" s="213" t="s">
        <v>253</v>
      </c>
      <c r="G160" s="214" t="s">
        <v>133</v>
      </c>
      <c r="H160" s="215">
        <v>99.829999999999998</v>
      </c>
      <c r="I160" s="216"/>
      <c r="J160" s="217">
        <f>ROUND(I160*H160,2)</f>
        <v>0</v>
      </c>
      <c r="K160" s="213" t="s">
        <v>134</v>
      </c>
      <c r="L160" s="43"/>
      <c r="M160" s="218" t="s">
        <v>19</v>
      </c>
      <c r="N160" s="219" t="s">
        <v>40</v>
      </c>
      <c r="O160" s="83"/>
      <c r="P160" s="220">
        <f>O160*H160</f>
        <v>0</v>
      </c>
      <c r="Q160" s="220">
        <v>0.23000000000000001</v>
      </c>
      <c r="R160" s="220">
        <f>Q160*H160</f>
        <v>22.960900000000002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135</v>
      </c>
      <c r="AT160" s="222" t="s">
        <v>130</v>
      </c>
      <c r="AU160" s="222" t="s">
        <v>78</v>
      </c>
      <c r="AY160" s="16" t="s">
        <v>128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76</v>
      </c>
      <c r="BK160" s="223">
        <f>ROUND(I160*H160,2)</f>
        <v>0</v>
      </c>
      <c r="BL160" s="16" t="s">
        <v>135</v>
      </c>
      <c r="BM160" s="222" t="s">
        <v>254</v>
      </c>
    </row>
    <row r="161" s="2" customFormat="1">
      <c r="A161" s="37"/>
      <c r="B161" s="38"/>
      <c r="C161" s="39"/>
      <c r="D161" s="224" t="s">
        <v>137</v>
      </c>
      <c r="E161" s="39"/>
      <c r="F161" s="225" t="s">
        <v>255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137</v>
      </c>
      <c r="AU161" s="16" t="s">
        <v>78</v>
      </c>
    </row>
    <row r="162" s="2" customFormat="1" ht="21.75" customHeight="1">
      <c r="A162" s="37"/>
      <c r="B162" s="38"/>
      <c r="C162" s="211" t="s">
        <v>7</v>
      </c>
      <c r="D162" s="211" t="s">
        <v>130</v>
      </c>
      <c r="E162" s="212" t="s">
        <v>256</v>
      </c>
      <c r="F162" s="213" t="s">
        <v>257</v>
      </c>
      <c r="G162" s="214" t="s">
        <v>133</v>
      </c>
      <c r="H162" s="215">
        <v>704.95000000000005</v>
      </c>
      <c r="I162" s="216"/>
      <c r="J162" s="217">
        <f>ROUND(I162*H162,2)</f>
        <v>0</v>
      </c>
      <c r="K162" s="213" t="s">
        <v>134</v>
      </c>
      <c r="L162" s="43"/>
      <c r="M162" s="218" t="s">
        <v>19</v>
      </c>
      <c r="N162" s="219" t="s">
        <v>40</v>
      </c>
      <c r="O162" s="83"/>
      <c r="P162" s="220">
        <f>O162*H162</f>
        <v>0</v>
      </c>
      <c r="Q162" s="220">
        <v>0.019720000000000001</v>
      </c>
      <c r="R162" s="220">
        <f>Q162*H162</f>
        <v>13.901614000000002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135</v>
      </c>
      <c r="AT162" s="222" t="s">
        <v>130</v>
      </c>
      <c r="AU162" s="222" t="s">
        <v>78</v>
      </c>
      <c r="AY162" s="16" t="s">
        <v>128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76</v>
      </c>
      <c r="BK162" s="223">
        <f>ROUND(I162*H162,2)</f>
        <v>0</v>
      </c>
      <c r="BL162" s="16" t="s">
        <v>135</v>
      </c>
      <c r="BM162" s="222" t="s">
        <v>258</v>
      </c>
    </row>
    <row r="163" s="2" customFormat="1">
      <c r="A163" s="37"/>
      <c r="B163" s="38"/>
      <c r="C163" s="39"/>
      <c r="D163" s="224" t="s">
        <v>137</v>
      </c>
      <c r="E163" s="39"/>
      <c r="F163" s="225" t="s">
        <v>259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78</v>
      </c>
    </row>
    <row r="164" s="13" customFormat="1">
      <c r="A164" s="13"/>
      <c r="B164" s="231"/>
      <c r="C164" s="232"/>
      <c r="D164" s="229" t="s">
        <v>151</v>
      </c>
      <c r="E164" s="233" t="s">
        <v>19</v>
      </c>
      <c r="F164" s="234" t="s">
        <v>260</v>
      </c>
      <c r="G164" s="232"/>
      <c r="H164" s="235">
        <v>704.95000000000005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151</v>
      </c>
      <c r="AU164" s="241" t="s">
        <v>78</v>
      </c>
      <c r="AV164" s="13" t="s">
        <v>78</v>
      </c>
      <c r="AW164" s="13" t="s">
        <v>31</v>
      </c>
      <c r="AX164" s="13" t="s">
        <v>76</v>
      </c>
      <c r="AY164" s="241" t="s">
        <v>128</v>
      </c>
    </row>
    <row r="165" s="2" customFormat="1" ht="21.75" customHeight="1">
      <c r="A165" s="37"/>
      <c r="B165" s="38"/>
      <c r="C165" s="211" t="s">
        <v>261</v>
      </c>
      <c r="D165" s="211" t="s">
        <v>130</v>
      </c>
      <c r="E165" s="212" t="s">
        <v>262</v>
      </c>
      <c r="F165" s="213" t="s">
        <v>263</v>
      </c>
      <c r="G165" s="214" t="s">
        <v>133</v>
      </c>
      <c r="H165" s="215">
        <v>704.95000000000005</v>
      </c>
      <c r="I165" s="216"/>
      <c r="J165" s="217">
        <f>ROUND(I165*H165,2)</f>
        <v>0</v>
      </c>
      <c r="K165" s="213" t="s">
        <v>134</v>
      </c>
      <c r="L165" s="43"/>
      <c r="M165" s="218" t="s">
        <v>19</v>
      </c>
      <c r="N165" s="219" t="s">
        <v>40</v>
      </c>
      <c r="O165" s="83"/>
      <c r="P165" s="220">
        <f>O165*H165</f>
        <v>0</v>
      </c>
      <c r="Q165" s="220">
        <v>0.023939999999999999</v>
      </c>
      <c r="R165" s="220">
        <f>Q165*H165</f>
        <v>16.876503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135</v>
      </c>
      <c r="AT165" s="222" t="s">
        <v>130</v>
      </c>
      <c r="AU165" s="222" t="s">
        <v>78</v>
      </c>
      <c r="AY165" s="16" t="s">
        <v>128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76</v>
      </c>
      <c r="BK165" s="223">
        <f>ROUND(I165*H165,2)</f>
        <v>0</v>
      </c>
      <c r="BL165" s="16" t="s">
        <v>135</v>
      </c>
      <c r="BM165" s="222" t="s">
        <v>264</v>
      </c>
    </row>
    <row r="166" s="2" customFormat="1">
      <c r="A166" s="37"/>
      <c r="B166" s="38"/>
      <c r="C166" s="39"/>
      <c r="D166" s="224" t="s">
        <v>137</v>
      </c>
      <c r="E166" s="39"/>
      <c r="F166" s="225" t="s">
        <v>265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78</v>
      </c>
    </row>
    <row r="167" s="13" customFormat="1">
      <c r="A167" s="13"/>
      <c r="B167" s="231"/>
      <c r="C167" s="232"/>
      <c r="D167" s="229" t="s">
        <v>151</v>
      </c>
      <c r="E167" s="233" t="s">
        <v>19</v>
      </c>
      <c r="F167" s="234" t="s">
        <v>260</v>
      </c>
      <c r="G167" s="232"/>
      <c r="H167" s="235">
        <v>704.95000000000005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151</v>
      </c>
      <c r="AU167" s="241" t="s">
        <v>78</v>
      </c>
      <c r="AV167" s="13" t="s">
        <v>78</v>
      </c>
      <c r="AW167" s="13" t="s">
        <v>31</v>
      </c>
      <c r="AX167" s="13" t="s">
        <v>76</v>
      </c>
      <c r="AY167" s="241" t="s">
        <v>128</v>
      </c>
    </row>
    <row r="168" s="2" customFormat="1" ht="24.15" customHeight="1">
      <c r="A168" s="37"/>
      <c r="B168" s="38"/>
      <c r="C168" s="211" t="s">
        <v>266</v>
      </c>
      <c r="D168" s="211" t="s">
        <v>130</v>
      </c>
      <c r="E168" s="212" t="s">
        <v>267</v>
      </c>
      <c r="F168" s="213" t="s">
        <v>268</v>
      </c>
      <c r="G168" s="214" t="s">
        <v>133</v>
      </c>
      <c r="H168" s="215">
        <v>726.52099999999996</v>
      </c>
      <c r="I168" s="216"/>
      <c r="J168" s="217">
        <f>ROUND(I168*H168,2)</f>
        <v>0</v>
      </c>
      <c r="K168" s="213" t="s">
        <v>134</v>
      </c>
      <c r="L168" s="43"/>
      <c r="M168" s="218" t="s">
        <v>19</v>
      </c>
      <c r="N168" s="219" t="s">
        <v>40</v>
      </c>
      <c r="O168" s="83"/>
      <c r="P168" s="220">
        <f>O168*H168</f>
        <v>0</v>
      </c>
      <c r="Q168" s="220">
        <v>0.2268</v>
      </c>
      <c r="R168" s="220">
        <f>Q168*H168</f>
        <v>164.7749628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135</v>
      </c>
      <c r="AT168" s="222" t="s">
        <v>130</v>
      </c>
      <c r="AU168" s="222" t="s">
        <v>78</v>
      </c>
      <c r="AY168" s="16" t="s">
        <v>128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76</v>
      </c>
      <c r="BK168" s="223">
        <f>ROUND(I168*H168,2)</f>
        <v>0</v>
      </c>
      <c r="BL168" s="16" t="s">
        <v>135</v>
      </c>
      <c r="BM168" s="222" t="s">
        <v>269</v>
      </c>
    </row>
    <row r="169" s="2" customFormat="1">
      <c r="A169" s="37"/>
      <c r="B169" s="38"/>
      <c r="C169" s="39"/>
      <c r="D169" s="224" t="s">
        <v>137</v>
      </c>
      <c r="E169" s="39"/>
      <c r="F169" s="225" t="s">
        <v>270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137</v>
      </c>
      <c r="AU169" s="16" t="s">
        <v>78</v>
      </c>
    </row>
    <row r="170" s="13" customFormat="1">
      <c r="A170" s="13"/>
      <c r="B170" s="231"/>
      <c r="C170" s="232"/>
      <c r="D170" s="229" t="s">
        <v>151</v>
      </c>
      <c r="E170" s="233" t="s">
        <v>19</v>
      </c>
      <c r="F170" s="234" t="s">
        <v>271</v>
      </c>
      <c r="G170" s="232"/>
      <c r="H170" s="235">
        <v>726.52099999999996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151</v>
      </c>
      <c r="AU170" s="241" t="s">
        <v>78</v>
      </c>
      <c r="AV170" s="13" t="s">
        <v>78</v>
      </c>
      <c r="AW170" s="13" t="s">
        <v>31</v>
      </c>
      <c r="AX170" s="13" t="s">
        <v>76</v>
      </c>
      <c r="AY170" s="241" t="s">
        <v>128</v>
      </c>
    </row>
    <row r="171" s="12" customFormat="1" ht="22.8" customHeight="1">
      <c r="A171" s="12"/>
      <c r="B171" s="195"/>
      <c r="C171" s="196"/>
      <c r="D171" s="197" t="s">
        <v>68</v>
      </c>
      <c r="E171" s="209" t="s">
        <v>186</v>
      </c>
      <c r="F171" s="209" t="s">
        <v>272</v>
      </c>
      <c r="G171" s="196"/>
      <c r="H171" s="196"/>
      <c r="I171" s="199"/>
      <c r="J171" s="210">
        <f>BK171</f>
        <v>0</v>
      </c>
      <c r="K171" s="196"/>
      <c r="L171" s="201"/>
      <c r="M171" s="202"/>
      <c r="N171" s="203"/>
      <c r="O171" s="203"/>
      <c r="P171" s="204">
        <f>SUM(P172:P174)</f>
        <v>0</v>
      </c>
      <c r="Q171" s="203"/>
      <c r="R171" s="204">
        <f>SUM(R172:R174)</f>
        <v>0.0041999999999999997</v>
      </c>
      <c r="S171" s="203"/>
      <c r="T171" s="20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6" t="s">
        <v>76</v>
      </c>
      <c r="AT171" s="207" t="s">
        <v>68</v>
      </c>
      <c r="AU171" s="207" t="s">
        <v>76</v>
      </c>
      <c r="AY171" s="206" t="s">
        <v>128</v>
      </c>
      <c r="BK171" s="208">
        <f>SUM(BK172:BK174)</f>
        <v>0</v>
      </c>
    </row>
    <row r="172" s="2" customFormat="1" ht="21.75" customHeight="1">
      <c r="A172" s="37"/>
      <c r="B172" s="38"/>
      <c r="C172" s="211" t="s">
        <v>273</v>
      </c>
      <c r="D172" s="211" t="s">
        <v>130</v>
      </c>
      <c r="E172" s="212" t="s">
        <v>274</v>
      </c>
      <c r="F172" s="213" t="s">
        <v>275</v>
      </c>
      <c r="G172" s="214" t="s">
        <v>276</v>
      </c>
      <c r="H172" s="215">
        <v>2</v>
      </c>
      <c r="I172" s="216"/>
      <c r="J172" s="217">
        <f>ROUND(I172*H172,2)</f>
        <v>0</v>
      </c>
      <c r="K172" s="213" t="s">
        <v>134</v>
      </c>
      <c r="L172" s="43"/>
      <c r="M172" s="218" t="s">
        <v>19</v>
      </c>
      <c r="N172" s="219" t="s">
        <v>40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135</v>
      </c>
      <c r="AT172" s="222" t="s">
        <v>130</v>
      </c>
      <c r="AU172" s="222" t="s">
        <v>78</v>
      </c>
      <c r="AY172" s="16" t="s">
        <v>128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76</v>
      </c>
      <c r="BK172" s="223">
        <f>ROUND(I172*H172,2)</f>
        <v>0</v>
      </c>
      <c r="BL172" s="16" t="s">
        <v>135</v>
      </c>
      <c r="BM172" s="222" t="s">
        <v>277</v>
      </c>
    </row>
    <row r="173" s="2" customFormat="1">
      <c r="A173" s="37"/>
      <c r="B173" s="38"/>
      <c r="C173" s="39"/>
      <c r="D173" s="224" t="s">
        <v>137</v>
      </c>
      <c r="E173" s="39"/>
      <c r="F173" s="225" t="s">
        <v>278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78</v>
      </c>
    </row>
    <row r="174" s="2" customFormat="1" ht="16.5" customHeight="1">
      <c r="A174" s="37"/>
      <c r="B174" s="38"/>
      <c r="C174" s="242" t="s">
        <v>279</v>
      </c>
      <c r="D174" s="242" t="s">
        <v>280</v>
      </c>
      <c r="E174" s="243" t="s">
        <v>281</v>
      </c>
      <c r="F174" s="244" t="s">
        <v>282</v>
      </c>
      <c r="G174" s="245" t="s">
        <v>276</v>
      </c>
      <c r="H174" s="246">
        <v>2</v>
      </c>
      <c r="I174" s="247"/>
      <c r="J174" s="248">
        <f>ROUND(I174*H174,2)</f>
        <v>0</v>
      </c>
      <c r="K174" s="244" t="s">
        <v>134</v>
      </c>
      <c r="L174" s="249"/>
      <c r="M174" s="250" t="s">
        <v>19</v>
      </c>
      <c r="N174" s="251" t="s">
        <v>40</v>
      </c>
      <c r="O174" s="83"/>
      <c r="P174" s="220">
        <f>O174*H174</f>
        <v>0</v>
      </c>
      <c r="Q174" s="220">
        <v>0.0020999999999999999</v>
      </c>
      <c r="R174" s="220">
        <f>Q174*H174</f>
        <v>0.0041999999999999997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179</v>
      </c>
      <c r="AT174" s="222" t="s">
        <v>280</v>
      </c>
      <c r="AU174" s="222" t="s">
        <v>78</v>
      </c>
      <c r="AY174" s="16" t="s">
        <v>128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76</v>
      </c>
      <c r="BK174" s="223">
        <f>ROUND(I174*H174,2)</f>
        <v>0</v>
      </c>
      <c r="BL174" s="16" t="s">
        <v>135</v>
      </c>
      <c r="BM174" s="222" t="s">
        <v>283</v>
      </c>
    </row>
    <row r="175" s="12" customFormat="1" ht="22.8" customHeight="1">
      <c r="A175" s="12"/>
      <c r="B175" s="195"/>
      <c r="C175" s="196"/>
      <c r="D175" s="197" t="s">
        <v>68</v>
      </c>
      <c r="E175" s="209" t="s">
        <v>284</v>
      </c>
      <c r="F175" s="209" t="s">
        <v>285</v>
      </c>
      <c r="G175" s="196"/>
      <c r="H175" s="196"/>
      <c r="I175" s="199"/>
      <c r="J175" s="210">
        <f>BK175</f>
        <v>0</v>
      </c>
      <c r="K175" s="196"/>
      <c r="L175" s="201"/>
      <c r="M175" s="202"/>
      <c r="N175" s="203"/>
      <c r="O175" s="203"/>
      <c r="P175" s="204">
        <f>SUM(P176:P177)</f>
        <v>0</v>
      </c>
      <c r="Q175" s="203"/>
      <c r="R175" s="204">
        <f>SUM(R176:R177)</f>
        <v>0</v>
      </c>
      <c r="S175" s="203"/>
      <c r="T175" s="205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6" t="s">
        <v>76</v>
      </c>
      <c r="AT175" s="207" t="s">
        <v>68</v>
      </c>
      <c r="AU175" s="207" t="s">
        <v>76</v>
      </c>
      <c r="AY175" s="206" t="s">
        <v>128</v>
      </c>
      <c r="BK175" s="208">
        <f>SUM(BK176:BK177)</f>
        <v>0</v>
      </c>
    </row>
    <row r="176" s="2" customFormat="1" ht="24.15" customHeight="1">
      <c r="A176" s="37"/>
      <c r="B176" s="38"/>
      <c r="C176" s="211" t="s">
        <v>286</v>
      </c>
      <c r="D176" s="211" t="s">
        <v>130</v>
      </c>
      <c r="E176" s="212" t="s">
        <v>287</v>
      </c>
      <c r="F176" s="213" t="s">
        <v>288</v>
      </c>
      <c r="G176" s="214" t="s">
        <v>195</v>
      </c>
      <c r="H176" s="215">
        <v>1510.8510000000001</v>
      </c>
      <c r="I176" s="216"/>
      <c r="J176" s="217">
        <f>ROUND(I176*H176,2)</f>
        <v>0</v>
      </c>
      <c r="K176" s="213" t="s">
        <v>134</v>
      </c>
      <c r="L176" s="43"/>
      <c r="M176" s="218" t="s">
        <v>19</v>
      </c>
      <c r="N176" s="219" t="s">
        <v>40</v>
      </c>
      <c r="O176" s="83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135</v>
      </c>
      <c r="AT176" s="222" t="s">
        <v>130</v>
      </c>
      <c r="AU176" s="222" t="s">
        <v>78</v>
      </c>
      <c r="AY176" s="16" t="s">
        <v>128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76</v>
      </c>
      <c r="BK176" s="223">
        <f>ROUND(I176*H176,2)</f>
        <v>0</v>
      </c>
      <c r="BL176" s="16" t="s">
        <v>135</v>
      </c>
      <c r="BM176" s="222" t="s">
        <v>289</v>
      </c>
    </row>
    <row r="177" s="2" customFormat="1">
      <c r="A177" s="37"/>
      <c r="B177" s="38"/>
      <c r="C177" s="39"/>
      <c r="D177" s="224" t="s">
        <v>137</v>
      </c>
      <c r="E177" s="39"/>
      <c r="F177" s="225" t="s">
        <v>290</v>
      </c>
      <c r="G177" s="39"/>
      <c r="H177" s="39"/>
      <c r="I177" s="226"/>
      <c r="J177" s="39"/>
      <c r="K177" s="39"/>
      <c r="L177" s="43"/>
      <c r="M177" s="227"/>
      <c r="N177" s="228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137</v>
      </c>
      <c r="AU177" s="16" t="s">
        <v>78</v>
      </c>
    </row>
    <row r="178" s="12" customFormat="1" ht="25.92" customHeight="1">
      <c r="A178" s="12"/>
      <c r="B178" s="195"/>
      <c r="C178" s="196"/>
      <c r="D178" s="197" t="s">
        <v>68</v>
      </c>
      <c r="E178" s="198" t="s">
        <v>291</v>
      </c>
      <c r="F178" s="198" t="s">
        <v>292</v>
      </c>
      <c r="G178" s="196"/>
      <c r="H178" s="196"/>
      <c r="I178" s="199"/>
      <c r="J178" s="200">
        <f>BK178</f>
        <v>0</v>
      </c>
      <c r="K178" s="196"/>
      <c r="L178" s="201"/>
      <c r="M178" s="202"/>
      <c r="N178" s="203"/>
      <c r="O178" s="203"/>
      <c r="P178" s="204">
        <f>P179+P190+P195+P198+P202</f>
        <v>0</v>
      </c>
      <c r="Q178" s="203"/>
      <c r="R178" s="204">
        <f>R179+R190+R195+R198+R202</f>
        <v>0</v>
      </c>
      <c r="S178" s="203"/>
      <c r="T178" s="205">
        <f>T179+T190+T195+T198+T202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6" t="s">
        <v>158</v>
      </c>
      <c r="AT178" s="207" t="s">
        <v>68</v>
      </c>
      <c r="AU178" s="207" t="s">
        <v>69</v>
      </c>
      <c r="AY178" s="206" t="s">
        <v>128</v>
      </c>
      <c r="BK178" s="208">
        <f>BK179+BK190+BK195+BK198+BK202</f>
        <v>0</v>
      </c>
    </row>
    <row r="179" s="12" customFormat="1" ht="22.8" customHeight="1">
      <c r="A179" s="12"/>
      <c r="B179" s="195"/>
      <c r="C179" s="196"/>
      <c r="D179" s="197" t="s">
        <v>68</v>
      </c>
      <c r="E179" s="209" t="s">
        <v>293</v>
      </c>
      <c r="F179" s="209" t="s">
        <v>294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SUM(P180:P189)</f>
        <v>0</v>
      </c>
      <c r="Q179" s="203"/>
      <c r="R179" s="204">
        <f>SUM(R180:R189)</f>
        <v>0</v>
      </c>
      <c r="S179" s="203"/>
      <c r="T179" s="205">
        <f>SUM(T180:T189)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158</v>
      </c>
      <c r="AT179" s="207" t="s">
        <v>68</v>
      </c>
      <c r="AU179" s="207" t="s">
        <v>76</v>
      </c>
      <c r="AY179" s="206" t="s">
        <v>128</v>
      </c>
      <c r="BK179" s="208">
        <f>SUM(BK180:BK189)</f>
        <v>0</v>
      </c>
    </row>
    <row r="180" s="2" customFormat="1" ht="16.5" customHeight="1">
      <c r="A180" s="37"/>
      <c r="B180" s="38"/>
      <c r="C180" s="211" t="s">
        <v>295</v>
      </c>
      <c r="D180" s="211" t="s">
        <v>130</v>
      </c>
      <c r="E180" s="212" t="s">
        <v>296</v>
      </c>
      <c r="F180" s="213" t="s">
        <v>297</v>
      </c>
      <c r="G180" s="214" t="s">
        <v>298</v>
      </c>
      <c r="H180" s="215">
        <v>1</v>
      </c>
      <c r="I180" s="216"/>
      <c r="J180" s="217">
        <f>ROUND(I180*H180,2)</f>
        <v>0</v>
      </c>
      <c r="K180" s="213" t="s">
        <v>134</v>
      </c>
      <c r="L180" s="43"/>
      <c r="M180" s="218" t="s">
        <v>19</v>
      </c>
      <c r="N180" s="219" t="s">
        <v>40</v>
      </c>
      <c r="O180" s="83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299</v>
      </c>
      <c r="AT180" s="222" t="s">
        <v>130</v>
      </c>
      <c r="AU180" s="222" t="s">
        <v>78</v>
      </c>
      <c r="AY180" s="16" t="s">
        <v>128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76</v>
      </c>
      <c r="BK180" s="223">
        <f>ROUND(I180*H180,2)</f>
        <v>0</v>
      </c>
      <c r="BL180" s="16" t="s">
        <v>299</v>
      </c>
      <c r="BM180" s="222" t="s">
        <v>300</v>
      </c>
    </row>
    <row r="181" s="2" customFormat="1">
      <c r="A181" s="37"/>
      <c r="B181" s="38"/>
      <c r="C181" s="39"/>
      <c r="D181" s="224" t="s">
        <v>137</v>
      </c>
      <c r="E181" s="39"/>
      <c r="F181" s="225" t="s">
        <v>301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137</v>
      </c>
      <c r="AU181" s="16" t="s">
        <v>78</v>
      </c>
    </row>
    <row r="182" s="2" customFormat="1" ht="16.5" customHeight="1">
      <c r="A182" s="37"/>
      <c r="B182" s="38"/>
      <c r="C182" s="211" t="s">
        <v>302</v>
      </c>
      <c r="D182" s="211" t="s">
        <v>130</v>
      </c>
      <c r="E182" s="212" t="s">
        <v>303</v>
      </c>
      <c r="F182" s="213" t="s">
        <v>304</v>
      </c>
      <c r="G182" s="214" t="s">
        <v>298</v>
      </c>
      <c r="H182" s="215">
        <v>1</v>
      </c>
      <c r="I182" s="216"/>
      <c r="J182" s="217">
        <f>ROUND(I182*H182,2)</f>
        <v>0</v>
      </c>
      <c r="K182" s="213" t="s">
        <v>134</v>
      </c>
      <c r="L182" s="43"/>
      <c r="M182" s="218" t="s">
        <v>19</v>
      </c>
      <c r="N182" s="219" t="s">
        <v>40</v>
      </c>
      <c r="O182" s="83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299</v>
      </c>
      <c r="AT182" s="222" t="s">
        <v>130</v>
      </c>
      <c r="AU182" s="222" t="s">
        <v>78</v>
      </c>
      <c r="AY182" s="16" t="s">
        <v>128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76</v>
      </c>
      <c r="BK182" s="223">
        <f>ROUND(I182*H182,2)</f>
        <v>0</v>
      </c>
      <c r="BL182" s="16" t="s">
        <v>299</v>
      </c>
      <c r="BM182" s="222" t="s">
        <v>305</v>
      </c>
    </row>
    <row r="183" s="2" customFormat="1">
      <c r="A183" s="37"/>
      <c r="B183" s="38"/>
      <c r="C183" s="39"/>
      <c r="D183" s="224" t="s">
        <v>137</v>
      </c>
      <c r="E183" s="39"/>
      <c r="F183" s="225" t="s">
        <v>306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78</v>
      </c>
    </row>
    <row r="184" s="2" customFormat="1" ht="16.5" customHeight="1">
      <c r="A184" s="37"/>
      <c r="B184" s="38"/>
      <c r="C184" s="211" t="s">
        <v>307</v>
      </c>
      <c r="D184" s="211" t="s">
        <v>130</v>
      </c>
      <c r="E184" s="212" t="s">
        <v>308</v>
      </c>
      <c r="F184" s="213" t="s">
        <v>309</v>
      </c>
      <c r="G184" s="214" t="s">
        <v>298</v>
      </c>
      <c r="H184" s="215">
        <v>1</v>
      </c>
      <c r="I184" s="216"/>
      <c r="J184" s="217">
        <f>ROUND(I184*H184,2)</f>
        <v>0</v>
      </c>
      <c r="K184" s="213" t="s">
        <v>134</v>
      </c>
      <c r="L184" s="43"/>
      <c r="M184" s="218" t="s">
        <v>19</v>
      </c>
      <c r="N184" s="219" t="s">
        <v>40</v>
      </c>
      <c r="O184" s="83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299</v>
      </c>
      <c r="AT184" s="222" t="s">
        <v>130</v>
      </c>
      <c r="AU184" s="222" t="s">
        <v>78</v>
      </c>
      <c r="AY184" s="16" t="s">
        <v>128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76</v>
      </c>
      <c r="BK184" s="223">
        <f>ROUND(I184*H184,2)</f>
        <v>0</v>
      </c>
      <c r="BL184" s="16" t="s">
        <v>299</v>
      </c>
      <c r="BM184" s="222" t="s">
        <v>310</v>
      </c>
    </row>
    <row r="185" s="2" customFormat="1">
      <c r="A185" s="37"/>
      <c r="B185" s="38"/>
      <c r="C185" s="39"/>
      <c r="D185" s="224" t="s">
        <v>137</v>
      </c>
      <c r="E185" s="39"/>
      <c r="F185" s="225" t="s">
        <v>311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78</v>
      </c>
    </row>
    <row r="186" s="2" customFormat="1" ht="16.5" customHeight="1">
      <c r="A186" s="37"/>
      <c r="B186" s="38"/>
      <c r="C186" s="211" t="s">
        <v>312</v>
      </c>
      <c r="D186" s="211" t="s">
        <v>130</v>
      </c>
      <c r="E186" s="212" t="s">
        <v>313</v>
      </c>
      <c r="F186" s="213" t="s">
        <v>314</v>
      </c>
      <c r="G186" s="214" t="s">
        <v>298</v>
      </c>
      <c r="H186" s="215">
        <v>1</v>
      </c>
      <c r="I186" s="216"/>
      <c r="J186" s="217">
        <f>ROUND(I186*H186,2)</f>
        <v>0</v>
      </c>
      <c r="K186" s="213" t="s">
        <v>134</v>
      </c>
      <c r="L186" s="43"/>
      <c r="M186" s="218" t="s">
        <v>19</v>
      </c>
      <c r="N186" s="219" t="s">
        <v>40</v>
      </c>
      <c r="O186" s="83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299</v>
      </c>
      <c r="AT186" s="222" t="s">
        <v>130</v>
      </c>
      <c r="AU186" s="222" t="s">
        <v>78</v>
      </c>
      <c r="AY186" s="16" t="s">
        <v>128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76</v>
      </c>
      <c r="BK186" s="223">
        <f>ROUND(I186*H186,2)</f>
        <v>0</v>
      </c>
      <c r="BL186" s="16" t="s">
        <v>299</v>
      </c>
      <c r="BM186" s="222" t="s">
        <v>315</v>
      </c>
    </row>
    <row r="187" s="2" customFormat="1">
      <c r="A187" s="37"/>
      <c r="B187" s="38"/>
      <c r="C187" s="39"/>
      <c r="D187" s="224" t="s">
        <v>137</v>
      </c>
      <c r="E187" s="39"/>
      <c r="F187" s="225" t="s">
        <v>316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78</v>
      </c>
    </row>
    <row r="188" s="2" customFormat="1" ht="16.5" customHeight="1">
      <c r="A188" s="37"/>
      <c r="B188" s="38"/>
      <c r="C188" s="211" t="s">
        <v>317</v>
      </c>
      <c r="D188" s="211" t="s">
        <v>130</v>
      </c>
      <c r="E188" s="212" t="s">
        <v>318</v>
      </c>
      <c r="F188" s="213" t="s">
        <v>319</v>
      </c>
      <c r="G188" s="214" t="s">
        <v>298</v>
      </c>
      <c r="H188" s="215">
        <v>1</v>
      </c>
      <c r="I188" s="216"/>
      <c r="J188" s="217">
        <f>ROUND(I188*H188,2)</f>
        <v>0</v>
      </c>
      <c r="K188" s="213" t="s">
        <v>134</v>
      </c>
      <c r="L188" s="43"/>
      <c r="M188" s="218" t="s">
        <v>19</v>
      </c>
      <c r="N188" s="219" t="s">
        <v>40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299</v>
      </c>
      <c r="AT188" s="222" t="s">
        <v>130</v>
      </c>
      <c r="AU188" s="222" t="s">
        <v>78</v>
      </c>
      <c r="AY188" s="16" t="s">
        <v>128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76</v>
      </c>
      <c r="BK188" s="223">
        <f>ROUND(I188*H188,2)</f>
        <v>0</v>
      </c>
      <c r="BL188" s="16" t="s">
        <v>299</v>
      </c>
      <c r="BM188" s="222" t="s">
        <v>320</v>
      </c>
    </row>
    <row r="189" s="2" customFormat="1">
      <c r="A189" s="37"/>
      <c r="B189" s="38"/>
      <c r="C189" s="39"/>
      <c r="D189" s="224" t="s">
        <v>137</v>
      </c>
      <c r="E189" s="39"/>
      <c r="F189" s="225" t="s">
        <v>321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78</v>
      </c>
    </row>
    <row r="190" s="12" customFormat="1" ht="22.8" customHeight="1">
      <c r="A190" s="12"/>
      <c r="B190" s="195"/>
      <c r="C190" s="196"/>
      <c r="D190" s="197" t="s">
        <v>68</v>
      </c>
      <c r="E190" s="209" t="s">
        <v>322</v>
      </c>
      <c r="F190" s="209" t="s">
        <v>323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SUM(P191:P194)</f>
        <v>0</v>
      </c>
      <c r="Q190" s="203"/>
      <c r="R190" s="204">
        <f>SUM(R191:R194)</f>
        <v>0</v>
      </c>
      <c r="S190" s="203"/>
      <c r="T190" s="205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158</v>
      </c>
      <c r="AT190" s="207" t="s">
        <v>68</v>
      </c>
      <c r="AU190" s="207" t="s">
        <v>76</v>
      </c>
      <c r="AY190" s="206" t="s">
        <v>128</v>
      </c>
      <c r="BK190" s="208">
        <f>SUM(BK191:BK194)</f>
        <v>0</v>
      </c>
    </row>
    <row r="191" s="2" customFormat="1" ht="16.5" customHeight="1">
      <c r="A191" s="37"/>
      <c r="B191" s="38"/>
      <c r="C191" s="211" t="s">
        <v>324</v>
      </c>
      <c r="D191" s="211" t="s">
        <v>130</v>
      </c>
      <c r="E191" s="212" t="s">
        <v>325</v>
      </c>
      <c r="F191" s="213" t="s">
        <v>326</v>
      </c>
      <c r="G191" s="214" t="s">
        <v>298</v>
      </c>
      <c r="H191" s="215">
        <v>1</v>
      </c>
      <c r="I191" s="216"/>
      <c r="J191" s="217">
        <f>ROUND(I191*H191,2)</f>
        <v>0</v>
      </c>
      <c r="K191" s="213" t="s">
        <v>134</v>
      </c>
      <c r="L191" s="43"/>
      <c r="M191" s="218" t="s">
        <v>19</v>
      </c>
      <c r="N191" s="219" t="s">
        <v>40</v>
      </c>
      <c r="O191" s="83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299</v>
      </c>
      <c r="AT191" s="222" t="s">
        <v>130</v>
      </c>
      <c r="AU191" s="222" t="s">
        <v>78</v>
      </c>
      <c r="AY191" s="16" t="s">
        <v>128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76</v>
      </c>
      <c r="BK191" s="223">
        <f>ROUND(I191*H191,2)</f>
        <v>0</v>
      </c>
      <c r="BL191" s="16" t="s">
        <v>299</v>
      </c>
      <c r="BM191" s="222" t="s">
        <v>327</v>
      </c>
    </row>
    <row r="192" s="2" customFormat="1">
      <c r="A192" s="37"/>
      <c r="B192" s="38"/>
      <c r="C192" s="39"/>
      <c r="D192" s="224" t="s">
        <v>137</v>
      </c>
      <c r="E192" s="39"/>
      <c r="F192" s="225" t="s">
        <v>328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137</v>
      </c>
      <c r="AU192" s="16" t="s">
        <v>78</v>
      </c>
    </row>
    <row r="193" s="2" customFormat="1" ht="16.5" customHeight="1">
      <c r="A193" s="37"/>
      <c r="B193" s="38"/>
      <c r="C193" s="211" t="s">
        <v>329</v>
      </c>
      <c r="D193" s="211" t="s">
        <v>130</v>
      </c>
      <c r="E193" s="212" t="s">
        <v>330</v>
      </c>
      <c r="F193" s="213" t="s">
        <v>331</v>
      </c>
      <c r="G193" s="214" t="s">
        <v>332</v>
      </c>
      <c r="H193" s="215">
        <v>1</v>
      </c>
      <c r="I193" s="216"/>
      <c r="J193" s="217">
        <f>ROUND(I193*H193,2)</f>
        <v>0</v>
      </c>
      <c r="K193" s="213" t="s">
        <v>19</v>
      </c>
      <c r="L193" s="43"/>
      <c r="M193" s="218" t="s">
        <v>19</v>
      </c>
      <c r="N193" s="219" t="s">
        <v>40</v>
      </c>
      <c r="O193" s="83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299</v>
      </c>
      <c r="AT193" s="222" t="s">
        <v>130</v>
      </c>
      <c r="AU193" s="222" t="s">
        <v>78</v>
      </c>
      <c r="AY193" s="16" t="s">
        <v>128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76</v>
      </c>
      <c r="BK193" s="223">
        <f>ROUND(I193*H193,2)</f>
        <v>0</v>
      </c>
      <c r="BL193" s="16" t="s">
        <v>299</v>
      </c>
      <c r="BM193" s="222" t="s">
        <v>333</v>
      </c>
    </row>
    <row r="194" s="2" customFormat="1">
      <c r="A194" s="37"/>
      <c r="B194" s="38"/>
      <c r="C194" s="39"/>
      <c r="D194" s="229" t="s">
        <v>149</v>
      </c>
      <c r="E194" s="39"/>
      <c r="F194" s="230" t="s">
        <v>334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149</v>
      </c>
      <c r="AU194" s="16" t="s">
        <v>78</v>
      </c>
    </row>
    <row r="195" s="12" customFormat="1" ht="22.8" customHeight="1">
      <c r="A195" s="12"/>
      <c r="B195" s="195"/>
      <c r="C195" s="196"/>
      <c r="D195" s="197" t="s">
        <v>68</v>
      </c>
      <c r="E195" s="209" t="s">
        <v>335</v>
      </c>
      <c r="F195" s="209" t="s">
        <v>336</v>
      </c>
      <c r="G195" s="196"/>
      <c r="H195" s="196"/>
      <c r="I195" s="199"/>
      <c r="J195" s="210">
        <f>BK195</f>
        <v>0</v>
      </c>
      <c r="K195" s="196"/>
      <c r="L195" s="201"/>
      <c r="M195" s="202"/>
      <c r="N195" s="203"/>
      <c r="O195" s="203"/>
      <c r="P195" s="204">
        <f>SUM(P196:P197)</f>
        <v>0</v>
      </c>
      <c r="Q195" s="203"/>
      <c r="R195" s="204">
        <f>SUM(R196:R197)</f>
        <v>0</v>
      </c>
      <c r="S195" s="203"/>
      <c r="T195" s="205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6" t="s">
        <v>158</v>
      </c>
      <c r="AT195" s="207" t="s">
        <v>68</v>
      </c>
      <c r="AU195" s="207" t="s">
        <v>76</v>
      </c>
      <c r="AY195" s="206" t="s">
        <v>128</v>
      </c>
      <c r="BK195" s="208">
        <f>SUM(BK196:BK197)</f>
        <v>0</v>
      </c>
    </row>
    <row r="196" s="2" customFormat="1" ht="16.5" customHeight="1">
      <c r="A196" s="37"/>
      <c r="B196" s="38"/>
      <c r="C196" s="211" t="s">
        <v>337</v>
      </c>
      <c r="D196" s="211" t="s">
        <v>130</v>
      </c>
      <c r="E196" s="212" t="s">
        <v>338</v>
      </c>
      <c r="F196" s="213" t="s">
        <v>339</v>
      </c>
      <c r="G196" s="214" t="s">
        <v>298</v>
      </c>
      <c r="H196" s="215">
        <v>4</v>
      </c>
      <c r="I196" s="216"/>
      <c r="J196" s="217">
        <f>ROUND(I196*H196,2)</f>
        <v>0</v>
      </c>
      <c r="K196" s="213" t="s">
        <v>134</v>
      </c>
      <c r="L196" s="43"/>
      <c r="M196" s="218" t="s">
        <v>19</v>
      </c>
      <c r="N196" s="219" t="s">
        <v>40</v>
      </c>
      <c r="O196" s="83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299</v>
      </c>
      <c r="AT196" s="222" t="s">
        <v>130</v>
      </c>
      <c r="AU196" s="222" t="s">
        <v>78</v>
      </c>
      <c r="AY196" s="16" t="s">
        <v>128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76</v>
      </c>
      <c r="BK196" s="223">
        <f>ROUND(I196*H196,2)</f>
        <v>0</v>
      </c>
      <c r="BL196" s="16" t="s">
        <v>299</v>
      </c>
      <c r="BM196" s="222" t="s">
        <v>340</v>
      </c>
    </row>
    <row r="197" s="2" customFormat="1">
      <c r="A197" s="37"/>
      <c r="B197" s="38"/>
      <c r="C197" s="39"/>
      <c r="D197" s="224" t="s">
        <v>137</v>
      </c>
      <c r="E197" s="39"/>
      <c r="F197" s="225" t="s">
        <v>341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78</v>
      </c>
    </row>
    <row r="198" s="12" customFormat="1" ht="22.8" customHeight="1">
      <c r="A198" s="12"/>
      <c r="B198" s="195"/>
      <c r="C198" s="196"/>
      <c r="D198" s="197" t="s">
        <v>68</v>
      </c>
      <c r="E198" s="209" t="s">
        <v>342</v>
      </c>
      <c r="F198" s="209" t="s">
        <v>343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SUM(P199:P201)</f>
        <v>0</v>
      </c>
      <c r="Q198" s="203"/>
      <c r="R198" s="204">
        <f>SUM(R199:R201)</f>
        <v>0</v>
      </c>
      <c r="S198" s="203"/>
      <c r="T198" s="205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158</v>
      </c>
      <c r="AT198" s="207" t="s">
        <v>68</v>
      </c>
      <c r="AU198" s="207" t="s">
        <v>76</v>
      </c>
      <c r="AY198" s="206" t="s">
        <v>128</v>
      </c>
      <c r="BK198" s="208">
        <f>SUM(BK199:BK201)</f>
        <v>0</v>
      </c>
    </row>
    <row r="199" s="2" customFormat="1" ht="16.5" customHeight="1">
      <c r="A199" s="37"/>
      <c r="B199" s="38"/>
      <c r="C199" s="211" t="s">
        <v>344</v>
      </c>
      <c r="D199" s="211" t="s">
        <v>130</v>
      </c>
      <c r="E199" s="212" t="s">
        <v>345</v>
      </c>
      <c r="F199" s="213" t="s">
        <v>346</v>
      </c>
      <c r="G199" s="214" t="s">
        <v>347</v>
      </c>
      <c r="H199" s="215">
        <v>1</v>
      </c>
      <c r="I199" s="216"/>
      <c r="J199" s="217">
        <f>ROUND(I199*H199,2)</f>
        <v>0</v>
      </c>
      <c r="K199" s="213" t="s">
        <v>134</v>
      </c>
      <c r="L199" s="43"/>
      <c r="M199" s="218" t="s">
        <v>19</v>
      </c>
      <c r="N199" s="219" t="s">
        <v>40</v>
      </c>
      <c r="O199" s="83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299</v>
      </c>
      <c r="AT199" s="222" t="s">
        <v>130</v>
      </c>
      <c r="AU199" s="222" t="s">
        <v>78</v>
      </c>
      <c r="AY199" s="16" t="s">
        <v>128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76</v>
      </c>
      <c r="BK199" s="223">
        <f>ROUND(I199*H199,2)</f>
        <v>0</v>
      </c>
      <c r="BL199" s="16" t="s">
        <v>299</v>
      </c>
      <c r="BM199" s="222" t="s">
        <v>348</v>
      </c>
    </row>
    <row r="200" s="2" customFormat="1">
      <c r="A200" s="37"/>
      <c r="B200" s="38"/>
      <c r="C200" s="39"/>
      <c r="D200" s="224" t="s">
        <v>137</v>
      </c>
      <c r="E200" s="39"/>
      <c r="F200" s="225" t="s">
        <v>349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137</v>
      </c>
      <c r="AU200" s="16" t="s">
        <v>78</v>
      </c>
    </row>
    <row r="201" s="2" customFormat="1">
      <c r="A201" s="37"/>
      <c r="B201" s="38"/>
      <c r="C201" s="39"/>
      <c r="D201" s="229" t="s">
        <v>149</v>
      </c>
      <c r="E201" s="39"/>
      <c r="F201" s="230" t="s">
        <v>350</v>
      </c>
      <c r="G201" s="39"/>
      <c r="H201" s="39"/>
      <c r="I201" s="226"/>
      <c r="J201" s="39"/>
      <c r="K201" s="39"/>
      <c r="L201" s="43"/>
      <c r="M201" s="227"/>
      <c r="N201" s="22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149</v>
      </c>
      <c r="AU201" s="16" t="s">
        <v>78</v>
      </c>
    </row>
    <row r="202" s="12" customFormat="1" ht="22.8" customHeight="1">
      <c r="A202" s="12"/>
      <c r="B202" s="195"/>
      <c r="C202" s="196"/>
      <c r="D202" s="197" t="s">
        <v>68</v>
      </c>
      <c r="E202" s="209" t="s">
        <v>351</v>
      </c>
      <c r="F202" s="209" t="s">
        <v>352</v>
      </c>
      <c r="G202" s="196"/>
      <c r="H202" s="196"/>
      <c r="I202" s="199"/>
      <c r="J202" s="210">
        <f>BK202</f>
        <v>0</v>
      </c>
      <c r="K202" s="196"/>
      <c r="L202" s="201"/>
      <c r="M202" s="202"/>
      <c r="N202" s="203"/>
      <c r="O202" s="203"/>
      <c r="P202" s="204">
        <f>SUM(P203:P204)</f>
        <v>0</v>
      </c>
      <c r="Q202" s="203"/>
      <c r="R202" s="204">
        <f>SUM(R203:R204)</f>
        <v>0</v>
      </c>
      <c r="S202" s="203"/>
      <c r="T202" s="20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158</v>
      </c>
      <c r="AT202" s="207" t="s">
        <v>68</v>
      </c>
      <c r="AU202" s="207" t="s">
        <v>76</v>
      </c>
      <c r="AY202" s="206" t="s">
        <v>128</v>
      </c>
      <c r="BK202" s="208">
        <f>SUM(BK203:BK204)</f>
        <v>0</v>
      </c>
    </row>
    <row r="203" s="2" customFormat="1" ht="16.5" customHeight="1">
      <c r="A203" s="37"/>
      <c r="B203" s="38"/>
      <c r="C203" s="211" t="s">
        <v>353</v>
      </c>
      <c r="D203" s="211" t="s">
        <v>130</v>
      </c>
      <c r="E203" s="212" t="s">
        <v>354</v>
      </c>
      <c r="F203" s="213" t="s">
        <v>355</v>
      </c>
      <c r="G203" s="214" t="s">
        <v>298</v>
      </c>
      <c r="H203" s="215">
        <v>1</v>
      </c>
      <c r="I203" s="216"/>
      <c r="J203" s="217">
        <f>ROUND(I203*H203,2)</f>
        <v>0</v>
      </c>
      <c r="K203" s="213" t="s">
        <v>134</v>
      </c>
      <c r="L203" s="43"/>
      <c r="M203" s="218" t="s">
        <v>19</v>
      </c>
      <c r="N203" s="219" t="s">
        <v>40</v>
      </c>
      <c r="O203" s="83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299</v>
      </c>
      <c r="AT203" s="222" t="s">
        <v>130</v>
      </c>
      <c r="AU203" s="222" t="s">
        <v>78</v>
      </c>
      <c r="AY203" s="16" t="s">
        <v>128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76</v>
      </c>
      <c r="BK203" s="223">
        <f>ROUND(I203*H203,2)</f>
        <v>0</v>
      </c>
      <c r="BL203" s="16" t="s">
        <v>299</v>
      </c>
      <c r="BM203" s="222" t="s">
        <v>356</v>
      </c>
    </row>
    <row r="204" s="2" customFormat="1">
      <c r="A204" s="37"/>
      <c r="B204" s="38"/>
      <c r="C204" s="39"/>
      <c r="D204" s="224" t="s">
        <v>137</v>
      </c>
      <c r="E204" s="39"/>
      <c r="F204" s="225" t="s">
        <v>357</v>
      </c>
      <c r="G204" s="39"/>
      <c r="H204" s="39"/>
      <c r="I204" s="226"/>
      <c r="J204" s="39"/>
      <c r="K204" s="39"/>
      <c r="L204" s="43"/>
      <c r="M204" s="252"/>
      <c r="N204" s="253"/>
      <c r="O204" s="254"/>
      <c r="P204" s="254"/>
      <c r="Q204" s="254"/>
      <c r="R204" s="254"/>
      <c r="S204" s="254"/>
      <c r="T204" s="255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137</v>
      </c>
      <c r="AU204" s="16" t="s">
        <v>78</v>
      </c>
    </row>
    <row r="205" s="2" customFormat="1" ht="6.96" customHeight="1">
      <c r="A205" s="37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6RJmlx9FVCEz/RMvnX5h/fAvTZggHcu10F08MGsNd9plv41MQNPAutsh677MJWpP/H/d9VddbjwwelgxFfnELw==" hashValue="9JVm4f26EMmzQVG+9YpX96EfhrOMtRoUPrjj06xIXQ0y59e37sFF/RacN/8VcBoiHUFDkl7PEfmdb490NCTg0g==" algorithmName="SHA-512" password="CC35"/>
  <autoFilter ref="C95:K2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3_01/111211101"/>
    <hyperlink ref="F102" r:id="rId2" display="https://podminky.urs.cz/item/CS_URS_2023_01/121151124"/>
    <hyperlink ref="F104" r:id="rId3" display="https://podminky.urs.cz/item/CS_URS_2023_01/122151404"/>
    <hyperlink ref="F108" r:id="rId4" display="https://podminky.urs.cz/item/CS_URS_2023_01/122251106"/>
    <hyperlink ref="F111" r:id="rId5" display="https://podminky.urs.cz/item/CS_URS_2023_01/162351104"/>
    <hyperlink ref="F115" r:id="rId6" display="https://podminky.urs.cz/item/CS_URS_2023_01/162651112"/>
    <hyperlink ref="F119" r:id="rId7" display="https://podminky.urs.cz/item/CS_URS_2023_01/162751115"/>
    <hyperlink ref="F123" r:id="rId8" display="https://podminky.urs.cz/item/CS_URS_2023_01/166151101"/>
    <hyperlink ref="F127" r:id="rId9" display="https://podminky.urs.cz/item/CS_URS_2023_01/171151112"/>
    <hyperlink ref="F130" r:id="rId10" display="https://podminky.urs.cz/item/CS_URS_2023_01/171201231"/>
    <hyperlink ref="F134" r:id="rId11" display="https://podminky.urs.cz/item/CS_URS_2023_01/171251201"/>
    <hyperlink ref="F137" r:id="rId12" display="https://podminky.urs.cz/item/CS_URS_2023_01/181101131"/>
    <hyperlink ref="F140" r:id="rId13" display="https://podminky.urs.cz/item/CS_URS_2023_01/181951112"/>
    <hyperlink ref="F143" r:id="rId14" display="https://podminky.urs.cz/item/CS_URS_2023_01/182151111"/>
    <hyperlink ref="F145" r:id="rId15" display="https://podminky.urs.cz/item/CS_URS_2023_01/182251101"/>
    <hyperlink ref="F147" r:id="rId16" display="https://podminky.urs.cz/item/CS_URS_2023_01/182351023"/>
    <hyperlink ref="F150" r:id="rId17" display="https://podminky.urs.cz/item/CS_URS_2023_01/564831111"/>
    <hyperlink ref="F154" r:id="rId18" display="https://podminky.urs.cz/item/CS_URS_2023_01/564851111"/>
    <hyperlink ref="F157" r:id="rId19" display="https://podminky.urs.cz/item/CS_URS_2023_01/564861011"/>
    <hyperlink ref="F161" r:id="rId20" display="https://podminky.urs.cz/item/CS_URS_2023_01/569831111"/>
    <hyperlink ref="F163" r:id="rId21" display="https://podminky.urs.cz/item/CS_URS_2023_01/573411105"/>
    <hyperlink ref="F166" r:id="rId22" display="https://podminky.urs.cz/item/CS_URS_2023_01/573411106"/>
    <hyperlink ref="F169" r:id="rId23" display="https://podminky.urs.cz/item/CS_URS_2023_01/574381112"/>
    <hyperlink ref="F173" r:id="rId24" display="https://podminky.urs.cz/item/CS_URS_2023_01/912211111.1"/>
    <hyperlink ref="F177" r:id="rId25" display="https://podminky.urs.cz/item/CS_URS_2023_01/998225111"/>
    <hyperlink ref="F181" r:id="rId26" display="https://podminky.urs.cz/item/CS_URS_2023_01/011314000"/>
    <hyperlink ref="F183" r:id="rId27" display="https://podminky.urs.cz/item/CS_URS_2023_01/011324000"/>
    <hyperlink ref="F185" r:id="rId28" display="https://podminky.urs.cz/item/CS_URS_2023_01/012203000"/>
    <hyperlink ref="F187" r:id="rId29" display="https://podminky.urs.cz/item/CS_URS_2023_01/012303000"/>
    <hyperlink ref="F189" r:id="rId30" display="https://podminky.urs.cz/item/CS_URS_2023_01/013254000"/>
    <hyperlink ref="F192" r:id="rId31" display="https://podminky.urs.cz/item/CS_URS_2023_01/032002000"/>
    <hyperlink ref="F197" r:id="rId32" display="https://podminky.urs.cz/item/CS_URS_2023_01/042903000"/>
    <hyperlink ref="F200" r:id="rId33" display="https://podminky.urs.cz/item/CS_URS_2023_01/070001000"/>
    <hyperlink ref="F204" r:id="rId34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VPC 3N a 4R Andělská Hora</v>
      </c>
      <c r="F7" s="141"/>
      <c r="G7" s="141"/>
      <c r="H7" s="141"/>
      <c r="L7" s="19"/>
    </row>
    <row r="8" s="1" customFormat="1" ht="12" customHeight="1">
      <c r="B8" s="19"/>
      <c r="D8" s="141" t="s">
        <v>94</v>
      </c>
      <c r="L8" s="19"/>
    </row>
    <row r="9" s="2" customFormat="1" ht="16.5" customHeight="1">
      <c r="A9" s="37"/>
      <c r="B9" s="43"/>
      <c r="C9" s="37"/>
      <c r="D9" s="37"/>
      <c r="E9" s="142" t="s">
        <v>95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358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14. 12. 2022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ROUND(J89,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ROUND((SUM(BE89:BE133)),  2)</f>
        <v>0</v>
      </c>
      <c r="G35" s="37"/>
      <c r="H35" s="37"/>
      <c r="I35" s="156">
        <v>0.20999999999999999</v>
      </c>
      <c r="J35" s="155">
        <f>ROUND(((SUM(BE89:BE133))*I35),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ROUND((SUM(BF89:BF133)),  2)</f>
        <v>0</v>
      </c>
      <c r="G36" s="37"/>
      <c r="H36" s="37"/>
      <c r="I36" s="156">
        <v>0.14999999999999999</v>
      </c>
      <c r="J36" s="155">
        <f>ROUND(((SUM(BF89:BF133))*I36),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ROUND((SUM(BG89:BG133)),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ROUND((SUM(BH89:BH133)),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ROUND((SUM(BI89:BI133)),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VPC 3N a 4R Andělská Hora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2022120412 - Výsadba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14. 12. 2022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99</v>
      </c>
      <c r="D61" s="170"/>
      <c r="E61" s="170"/>
      <c r="F61" s="170"/>
      <c r="G61" s="170"/>
      <c r="H61" s="170"/>
      <c r="I61" s="170"/>
      <c r="J61" s="171" t="s">
        <v>100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J89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101</v>
      </c>
    </row>
    <row r="64" s="9" customFormat="1" ht="24.96" customHeight="1">
      <c r="A64" s="9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J90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103</v>
      </c>
      <c r="E65" s="181"/>
      <c r="F65" s="181"/>
      <c r="G65" s="181"/>
      <c r="H65" s="181"/>
      <c r="I65" s="181"/>
      <c r="J65" s="182">
        <f>J91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J130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9"/>
      <c r="C67" s="124"/>
      <c r="D67" s="180" t="s">
        <v>112</v>
      </c>
      <c r="E67" s="181"/>
      <c r="F67" s="181"/>
      <c r="G67" s="181"/>
      <c r="H67" s="181"/>
      <c r="I67" s="181"/>
      <c r="J67" s="182">
        <f>J131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113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8" t="str">
        <f>E7</f>
        <v>Polní cesty VPC 3N a 4R Andělská Hora</v>
      </c>
      <c r="F77" s="31"/>
      <c r="G77" s="31"/>
      <c r="H77" s="31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94</v>
      </c>
      <c r="D78" s="21"/>
      <c r="E78" s="21"/>
      <c r="F78" s="21"/>
      <c r="G78" s="21"/>
      <c r="H78" s="21"/>
      <c r="I78" s="21"/>
      <c r="J78" s="21"/>
      <c r="K78" s="21"/>
      <c r="L78" s="19"/>
    </row>
    <row r="79" s="2" customFormat="1" ht="16.5" customHeight="1">
      <c r="A79" s="37"/>
      <c r="B79" s="38"/>
      <c r="C79" s="39"/>
      <c r="D79" s="39"/>
      <c r="E79" s="168" t="s">
        <v>95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96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E11</f>
        <v>2022120412 - Výsadba</v>
      </c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F14</f>
        <v xml:space="preserve"> </v>
      </c>
      <c r="G83" s="39"/>
      <c r="H83" s="39"/>
      <c r="I83" s="31" t="s">
        <v>23</v>
      </c>
      <c r="J83" s="71" t="str">
        <f>IF(J14="","",J14)</f>
        <v>14. 12. 2022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E17</f>
        <v xml:space="preserve"> </v>
      </c>
      <c r="G85" s="39"/>
      <c r="H85" s="39"/>
      <c r="I85" s="31" t="s">
        <v>30</v>
      </c>
      <c r="J85" s="35" t="str">
        <f>E23</f>
        <v xml:space="preserve"> 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28</v>
      </c>
      <c r="D86" s="39"/>
      <c r="E86" s="39"/>
      <c r="F86" s="26" t="str">
        <f>IF(E20="","",E20)</f>
        <v>Vyplň údaj</v>
      </c>
      <c r="G86" s="39"/>
      <c r="H86" s="39"/>
      <c r="I86" s="31" t="s">
        <v>32</v>
      </c>
      <c r="J86" s="35" t="str">
        <f>E26</f>
        <v xml:space="preserve"> 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84"/>
      <c r="B88" s="185"/>
      <c r="C88" s="186" t="s">
        <v>114</v>
      </c>
      <c r="D88" s="187" t="s">
        <v>54</v>
      </c>
      <c r="E88" s="187" t="s">
        <v>50</v>
      </c>
      <c r="F88" s="187" t="s">
        <v>51</v>
      </c>
      <c r="G88" s="187" t="s">
        <v>115</v>
      </c>
      <c r="H88" s="187" t="s">
        <v>116</v>
      </c>
      <c r="I88" s="187" t="s">
        <v>117</v>
      </c>
      <c r="J88" s="187" t="s">
        <v>100</v>
      </c>
      <c r="K88" s="188" t="s">
        <v>118</v>
      </c>
      <c r="L88" s="189"/>
      <c r="M88" s="91" t="s">
        <v>19</v>
      </c>
      <c r="N88" s="92" t="s">
        <v>39</v>
      </c>
      <c r="O88" s="92" t="s">
        <v>119</v>
      </c>
      <c r="P88" s="92" t="s">
        <v>120</v>
      </c>
      <c r="Q88" s="92" t="s">
        <v>121</v>
      </c>
      <c r="R88" s="92" t="s">
        <v>122</v>
      </c>
      <c r="S88" s="92" t="s">
        <v>123</v>
      </c>
      <c r="T88" s="93" t="s">
        <v>124</v>
      </c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</row>
    <row r="89" s="2" customFormat="1" ht="22.8" customHeight="1">
      <c r="A89" s="37"/>
      <c r="B89" s="38"/>
      <c r="C89" s="98" t="s">
        <v>125</v>
      </c>
      <c r="D89" s="39"/>
      <c r="E89" s="39"/>
      <c r="F89" s="39"/>
      <c r="G89" s="39"/>
      <c r="H89" s="39"/>
      <c r="I89" s="39"/>
      <c r="J89" s="190">
        <f>BK89</f>
        <v>0</v>
      </c>
      <c r="K89" s="39"/>
      <c r="L89" s="43"/>
      <c r="M89" s="94"/>
      <c r="N89" s="191"/>
      <c r="O89" s="95"/>
      <c r="P89" s="192">
        <f>P90+P130</f>
        <v>0</v>
      </c>
      <c r="Q89" s="95"/>
      <c r="R89" s="192">
        <f>R90+R130</f>
        <v>4.2343999999999999</v>
      </c>
      <c r="S89" s="95"/>
      <c r="T89" s="193">
        <f>T90+T130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68</v>
      </c>
      <c r="AU89" s="16" t="s">
        <v>101</v>
      </c>
      <c r="BK89" s="194">
        <f>BK90+BK130</f>
        <v>0</v>
      </c>
    </row>
    <row r="90" s="12" customFormat="1" ht="25.92" customHeight="1">
      <c r="A90" s="12"/>
      <c r="B90" s="195"/>
      <c r="C90" s="196"/>
      <c r="D90" s="197" t="s">
        <v>68</v>
      </c>
      <c r="E90" s="198" t="s">
        <v>126</v>
      </c>
      <c r="F90" s="198" t="s">
        <v>127</v>
      </c>
      <c r="G90" s="196"/>
      <c r="H90" s="196"/>
      <c r="I90" s="199"/>
      <c r="J90" s="200">
        <f>BK90</f>
        <v>0</v>
      </c>
      <c r="K90" s="196"/>
      <c r="L90" s="201"/>
      <c r="M90" s="202"/>
      <c r="N90" s="203"/>
      <c r="O90" s="203"/>
      <c r="P90" s="204">
        <f>P91</f>
        <v>0</v>
      </c>
      <c r="Q90" s="203"/>
      <c r="R90" s="204">
        <f>R91</f>
        <v>4.2343999999999999</v>
      </c>
      <c r="S90" s="203"/>
      <c r="T90" s="205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76</v>
      </c>
      <c r="AT90" s="207" t="s">
        <v>68</v>
      </c>
      <c r="AU90" s="207" t="s">
        <v>69</v>
      </c>
      <c r="AY90" s="206" t="s">
        <v>128</v>
      </c>
      <c r="BK90" s="208">
        <f>BK91</f>
        <v>0</v>
      </c>
    </row>
    <row r="91" s="12" customFormat="1" ht="22.8" customHeight="1">
      <c r="A91" s="12"/>
      <c r="B91" s="195"/>
      <c r="C91" s="196"/>
      <c r="D91" s="197" t="s">
        <v>68</v>
      </c>
      <c r="E91" s="209" t="s">
        <v>76</v>
      </c>
      <c r="F91" s="209" t="s">
        <v>129</v>
      </c>
      <c r="G91" s="196"/>
      <c r="H91" s="196"/>
      <c r="I91" s="199"/>
      <c r="J91" s="210">
        <f>BK91</f>
        <v>0</v>
      </c>
      <c r="K91" s="196"/>
      <c r="L91" s="201"/>
      <c r="M91" s="202"/>
      <c r="N91" s="203"/>
      <c r="O91" s="203"/>
      <c r="P91" s="204">
        <f>SUM(P92:P129)</f>
        <v>0</v>
      </c>
      <c r="Q91" s="203"/>
      <c r="R91" s="204">
        <f>SUM(R92:R129)</f>
        <v>4.2343999999999999</v>
      </c>
      <c r="S91" s="203"/>
      <c r="T91" s="205">
        <f>SUM(T92:T129)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6" t="s">
        <v>76</v>
      </c>
      <c r="AT91" s="207" t="s">
        <v>68</v>
      </c>
      <c r="AU91" s="207" t="s">
        <v>76</v>
      </c>
      <c r="AY91" s="206" t="s">
        <v>128</v>
      </c>
      <c r="BK91" s="208">
        <f>SUM(BK92:BK129)</f>
        <v>0</v>
      </c>
    </row>
    <row r="92" s="2" customFormat="1" ht="37.8" customHeight="1">
      <c r="A92" s="37"/>
      <c r="B92" s="38"/>
      <c r="C92" s="211" t="s">
        <v>76</v>
      </c>
      <c r="D92" s="211" t="s">
        <v>130</v>
      </c>
      <c r="E92" s="212" t="s">
        <v>159</v>
      </c>
      <c r="F92" s="213" t="s">
        <v>160</v>
      </c>
      <c r="G92" s="214" t="s">
        <v>146</v>
      </c>
      <c r="H92" s="215">
        <v>16</v>
      </c>
      <c r="I92" s="216"/>
      <c r="J92" s="217">
        <f>ROUND(I92*H92,2)</f>
        <v>0</v>
      </c>
      <c r="K92" s="213" t="s">
        <v>134</v>
      </c>
      <c r="L92" s="43"/>
      <c r="M92" s="218" t="s">
        <v>19</v>
      </c>
      <c r="N92" s="219" t="s">
        <v>40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2" t="s">
        <v>135</v>
      </c>
      <c r="AT92" s="222" t="s">
        <v>130</v>
      </c>
      <c r="AU92" s="222" t="s">
        <v>78</v>
      </c>
      <c r="AY92" s="16" t="s">
        <v>128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76</v>
      </c>
      <c r="BK92" s="223">
        <f>ROUND(I92*H92,2)</f>
        <v>0</v>
      </c>
      <c r="BL92" s="16" t="s">
        <v>135</v>
      </c>
      <c r="BM92" s="222" t="s">
        <v>359</v>
      </c>
    </row>
    <row r="93" s="2" customFormat="1">
      <c r="A93" s="37"/>
      <c r="B93" s="38"/>
      <c r="C93" s="39"/>
      <c r="D93" s="224" t="s">
        <v>137</v>
      </c>
      <c r="E93" s="39"/>
      <c r="F93" s="225" t="s">
        <v>162</v>
      </c>
      <c r="G93" s="39"/>
      <c r="H93" s="39"/>
      <c r="I93" s="226"/>
      <c r="J93" s="39"/>
      <c r="K93" s="39"/>
      <c r="L93" s="43"/>
      <c r="M93" s="227"/>
      <c r="N93" s="228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78</v>
      </c>
    </row>
    <row r="94" s="2" customFormat="1">
      <c r="A94" s="37"/>
      <c r="B94" s="38"/>
      <c r="C94" s="39"/>
      <c r="D94" s="229" t="s">
        <v>149</v>
      </c>
      <c r="E94" s="39"/>
      <c r="F94" s="230" t="s">
        <v>163</v>
      </c>
      <c r="G94" s="39"/>
      <c r="H94" s="39"/>
      <c r="I94" s="226"/>
      <c r="J94" s="39"/>
      <c r="K94" s="39"/>
      <c r="L94" s="43"/>
      <c r="M94" s="227"/>
      <c r="N94" s="228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149</v>
      </c>
      <c r="AU94" s="16" t="s">
        <v>78</v>
      </c>
    </row>
    <row r="95" s="13" customFormat="1">
      <c r="A95" s="13"/>
      <c r="B95" s="231"/>
      <c r="C95" s="232"/>
      <c r="D95" s="229" t="s">
        <v>151</v>
      </c>
      <c r="E95" s="233" t="s">
        <v>19</v>
      </c>
      <c r="F95" s="234" t="s">
        <v>227</v>
      </c>
      <c r="G95" s="232"/>
      <c r="H95" s="235">
        <v>16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151</v>
      </c>
      <c r="AU95" s="241" t="s">
        <v>78</v>
      </c>
      <c r="AV95" s="13" t="s">
        <v>78</v>
      </c>
      <c r="AW95" s="13" t="s">
        <v>31</v>
      </c>
      <c r="AX95" s="13" t="s">
        <v>76</v>
      </c>
      <c r="AY95" s="241" t="s">
        <v>128</v>
      </c>
    </row>
    <row r="96" s="2" customFormat="1" ht="24.15" customHeight="1">
      <c r="A96" s="37"/>
      <c r="B96" s="38"/>
      <c r="C96" s="211" t="s">
        <v>78</v>
      </c>
      <c r="D96" s="211" t="s">
        <v>130</v>
      </c>
      <c r="E96" s="212" t="s">
        <v>201</v>
      </c>
      <c r="F96" s="213" t="s">
        <v>202</v>
      </c>
      <c r="G96" s="214" t="s">
        <v>146</v>
      </c>
      <c r="H96" s="215">
        <v>16</v>
      </c>
      <c r="I96" s="216"/>
      <c r="J96" s="217">
        <f>ROUND(I96*H96,2)</f>
        <v>0</v>
      </c>
      <c r="K96" s="213" t="s">
        <v>134</v>
      </c>
      <c r="L96" s="43"/>
      <c r="M96" s="218" t="s">
        <v>19</v>
      </c>
      <c r="N96" s="219" t="s">
        <v>40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135</v>
      </c>
      <c r="AT96" s="222" t="s">
        <v>130</v>
      </c>
      <c r="AU96" s="222" t="s">
        <v>78</v>
      </c>
      <c r="AY96" s="16" t="s">
        <v>128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76</v>
      </c>
      <c r="BK96" s="223">
        <f>ROUND(I96*H96,2)</f>
        <v>0</v>
      </c>
      <c r="BL96" s="16" t="s">
        <v>135</v>
      </c>
      <c r="BM96" s="222" t="s">
        <v>360</v>
      </c>
    </row>
    <row r="97" s="2" customFormat="1">
      <c r="A97" s="37"/>
      <c r="B97" s="38"/>
      <c r="C97" s="39"/>
      <c r="D97" s="224" t="s">
        <v>137</v>
      </c>
      <c r="E97" s="39"/>
      <c r="F97" s="225" t="s">
        <v>204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78</v>
      </c>
    </row>
    <row r="98" s="13" customFormat="1">
      <c r="A98" s="13"/>
      <c r="B98" s="231"/>
      <c r="C98" s="232"/>
      <c r="D98" s="229" t="s">
        <v>151</v>
      </c>
      <c r="E98" s="233" t="s">
        <v>19</v>
      </c>
      <c r="F98" s="234" t="s">
        <v>227</v>
      </c>
      <c r="G98" s="232"/>
      <c r="H98" s="235">
        <v>16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151</v>
      </c>
      <c r="AU98" s="241" t="s">
        <v>78</v>
      </c>
      <c r="AV98" s="13" t="s">
        <v>78</v>
      </c>
      <c r="AW98" s="13" t="s">
        <v>31</v>
      </c>
      <c r="AX98" s="13" t="s">
        <v>76</v>
      </c>
      <c r="AY98" s="241" t="s">
        <v>128</v>
      </c>
    </row>
    <row r="99" s="2" customFormat="1" ht="24.15" customHeight="1">
      <c r="A99" s="37"/>
      <c r="B99" s="38"/>
      <c r="C99" s="211" t="s">
        <v>143</v>
      </c>
      <c r="D99" s="211" t="s">
        <v>130</v>
      </c>
      <c r="E99" s="212" t="s">
        <v>361</v>
      </c>
      <c r="F99" s="213" t="s">
        <v>362</v>
      </c>
      <c r="G99" s="214" t="s">
        <v>276</v>
      </c>
      <c r="H99" s="215">
        <v>16</v>
      </c>
      <c r="I99" s="216"/>
      <c r="J99" s="217">
        <f>ROUND(I99*H99,2)</f>
        <v>0</v>
      </c>
      <c r="K99" s="213" t="s">
        <v>134</v>
      </c>
      <c r="L99" s="43"/>
      <c r="M99" s="218" t="s">
        <v>19</v>
      </c>
      <c r="N99" s="219" t="s">
        <v>40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135</v>
      </c>
      <c r="AT99" s="222" t="s">
        <v>130</v>
      </c>
      <c r="AU99" s="222" t="s">
        <v>78</v>
      </c>
      <c r="AY99" s="16" t="s">
        <v>128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76</v>
      </c>
      <c r="BK99" s="223">
        <f>ROUND(I99*H99,2)</f>
        <v>0</v>
      </c>
      <c r="BL99" s="16" t="s">
        <v>135</v>
      </c>
      <c r="BM99" s="222" t="s">
        <v>363</v>
      </c>
    </row>
    <row r="100" s="2" customFormat="1">
      <c r="A100" s="37"/>
      <c r="B100" s="38"/>
      <c r="C100" s="39"/>
      <c r="D100" s="224" t="s">
        <v>137</v>
      </c>
      <c r="E100" s="39"/>
      <c r="F100" s="225" t="s">
        <v>364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78</v>
      </c>
    </row>
    <row r="101" s="2" customFormat="1">
      <c r="A101" s="37"/>
      <c r="B101" s="38"/>
      <c r="C101" s="39"/>
      <c r="D101" s="229" t="s">
        <v>149</v>
      </c>
      <c r="E101" s="39"/>
      <c r="F101" s="230" t="s">
        <v>365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78</v>
      </c>
    </row>
    <row r="102" s="2" customFormat="1" ht="16.5" customHeight="1">
      <c r="A102" s="37"/>
      <c r="B102" s="38"/>
      <c r="C102" s="242" t="s">
        <v>135</v>
      </c>
      <c r="D102" s="242" t="s">
        <v>280</v>
      </c>
      <c r="E102" s="243" t="s">
        <v>366</v>
      </c>
      <c r="F102" s="244" t="s">
        <v>367</v>
      </c>
      <c r="G102" s="245" t="s">
        <v>146</v>
      </c>
      <c r="H102" s="246">
        <v>16</v>
      </c>
      <c r="I102" s="247"/>
      <c r="J102" s="248">
        <f>ROUND(I102*H102,2)</f>
        <v>0</v>
      </c>
      <c r="K102" s="244" t="s">
        <v>134</v>
      </c>
      <c r="L102" s="249"/>
      <c r="M102" s="250" t="s">
        <v>19</v>
      </c>
      <c r="N102" s="251" t="s">
        <v>40</v>
      </c>
      <c r="O102" s="83"/>
      <c r="P102" s="220">
        <f>O102*H102</f>
        <v>0</v>
      </c>
      <c r="Q102" s="220">
        <v>0.22</v>
      </c>
      <c r="R102" s="220">
        <f>Q102*H102</f>
        <v>3.52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179</v>
      </c>
      <c r="AT102" s="222" t="s">
        <v>280</v>
      </c>
      <c r="AU102" s="222" t="s">
        <v>78</v>
      </c>
      <c r="AY102" s="16" t="s">
        <v>128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76</v>
      </c>
      <c r="BK102" s="223">
        <f>ROUND(I102*H102,2)</f>
        <v>0</v>
      </c>
      <c r="BL102" s="16" t="s">
        <v>135</v>
      </c>
      <c r="BM102" s="222" t="s">
        <v>368</v>
      </c>
    </row>
    <row r="103" s="2" customFormat="1" ht="24.15" customHeight="1">
      <c r="A103" s="37"/>
      <c r="B103" s="38"/>
      <c r="C103" s="211" t="s">
        <v>158</v>
      </c>
      <c r="D103" s="211" t="s">
        <v>130</v>
      </c>
      <c r="E103" s="212" t="s">
        <v>369</v>
      </c>
      <c r="F103" s="213" t="s">
        <v>370</v>
      </c>
      <c r="G103" s="214" t="s">
        <v>276</v>
      </c>
      <c r="H103" s="215">
        <v>16</v>
      </c>
      <c r="I103" s="216"/>
      <c r="J103" s="217">
        <f>ROUND(I103*H103,2)</f>
        <v>0</v>
      </c>
      <c r="K103" s="213" t="s">
        <v>134</v>
      </c>
      <c r="L103" s="43"/>
      <c r="M103" s="218" t="s">
        <v>19</v>
      </c>
      <c r="N103" s="219" t="s">
        <v>40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135</v>
      </c>
      <c r="AT103" s="222" t="s">
        <v>130</v>
      </c>
      <c r="AU103" s="222" t="s">
        <v>78</v>
      </c>
      <c r="AY103" s="16" t="s">
        <v>128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76</v>
      </c>
      <c r="BK103" s="223">
        <f>ROUND(I103*H103,2)</f>
        <v>0</v>
      </c>
      <c r="BL103" s="16" t="s">
        <v>135</v>
      </c>
      <c r="BM103" s="222" t="s">
        <v>371</v>
      </c>
    </row>
    <row r="104" s="2" customFormat="1">
      <c r="A104" s="37"/>
      <c r="B104" s="38"/>
      <c r="C104" s="39"/>
      <c r="D104" s="224" t="s">
        <v>137</v>
      </c>
      <c r="E104" s="39"/>
      <c r="F104" s="225" t="s">
        <v>372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78</v>
      </c>
    </row>
    <row r="105" s="2" customFormat="1">
      <c r="A105" s="37"/>
      <c r="B105" s="38"/>
      <c r="C105" s="39"/>
      <c r="D105" s="229" t="s">
        <v>149</v>
      </c>
      <c r="E105" s="39"/>
      <c r="F105" s="230" t="s">
        <v>365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78</v>
      </c>
    </row>
    <row r="106" s="2" customFormat="1" ht="24.15" customHeight="1">
      <c r="A106" s="37"/>
      <c r="B106" s="38"/>
      <c r="C106" s="242" t="s">
        <v>165</v>
      </c>
      <c r="D106" s="242" t="s">
        <v>280</v>
      </c>
      <c r="E106" s="243" t="s">
        <v>373</v>
      </c>
      <c r="F106" s="244" t="s">
        <v>374</v>
      </c>
      <c r="G106" s="245" t="s">
        <v>375</v>
      </c>
      <c r="H106" s="246">
        <v>16</v>
      </c>
      <c r="I106" s="247"/>
      <c r="J106" s="248">
        <f>ROUND(I106*H106,2)</f>
        <v>0</v>
      </c>
      <c r="K106" s="244" t="s">
        <v>134</v>
      </c>
      <c r="L106" s="249"/>
      <c r="M106" s="250" t="s">
        <v>19</v>
      </c>
      <c r="N106" s="251" t="s">
        <v>40</v>
      </c>
      <c r="O106" s="83"/>
      <c r="P106" s="220">
        <f>O106*H106</f>
        <v>0</v>
      </c>
      <c r="Q106" s="220">
        <v>0.001</v>
      </c>
      <c r="R106" s="220">
        <f>Q106*H106</f>
        <v>0.016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179</v>
      </c>
      <c r="AT106" s="222" t="s">
        <v>280</v>
      </c>
      <c r="AU106" s="222" t="s">
        <v>78</v>
      </c>
      <c r="AY106" s="16" t="s">
        <v>128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76</v>
      </c>
      <c r="BK106" s="223">
        <f>ROUND(I106*H106,2)</f>
        <v>0</v>
      </c>
      <c r="BL106" s="16" t="s">
        <v>135</v>
      </c>
      <c r="BM106" s="222" t="s">
        <v>376</v>
      </c>
    </row>
    <row r="107" s="2" customFormat="1">
      <c r="A107" s="37"/>
      <c r="B107" s="38"/>
      <c r="C107" s="39"/>
      <c r="D107" s="229" t="s">
        <v>149</v>
      </c>
      <c r="E107" s="39"/>
      <c r="F107" s="230" t="s">
        <v>377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78</v>
      </c>
    </row>
    <row r="108" s="2" customFormat="1" ht="16.5" customHeight="1">
      <c r="A108" s="37"/>
      <c r="B108" s="38"/>
      <c r="C108" s="211" t="s">
        <v>172</v>
      </c>
      <c r="D108" s="211" t="s">
        <v>130</v>
      </c>
      <c r="E108" s="212" t="s">
        <v>378</v>
      </c>
      <c r="F108" s="213" t="s">
        <v>379</v>
      </c>
      <c r="G108" s="214" t="s">
        <v>276</v>
      </c>
      <c r="H108" s="215">
        <v>16</v>
      </c>
      <c r="I108" s="216"/>
      <c r="J108" s="217">
        <f>ROUND(I108*H108,2)</f>
        <v>0</v>
      </c>
      <c r="K108" s="213" t="s">
        <v>134</v>
      </c>
      <c r="L108" s="43"/>
      <c r="M108" s="218" t="s">
        <v>19</v>
      </c>
      <c r="N108" s="219" t="s">
        <v>40</v>
      </c>
      <c r="O108" s="83"/>
      <c r="P108" s="220">
        <f>O108*H108</f>
        <v>0</v>
      </c>
      <c r="Q108" s="220">
        <v>5.0000000000000002E-05</v>
      </c>
      <c r="R108" s="220">
        <f>Q108*H108</f>
        <v>0.00080000000000000004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135</v>
      </c>
      <c r="AT108" s="222" t="s">
        <v>130</v>
      </c>
      <c r="AU108" s="222" t="s">
        <v>78</v>
      </c>
      <c r="AY108" s="16" t="s">
        <v>128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76</v>
      </c>
      <c r="BK108" s="223">
        <f>ROUND(I108*H108,2)</f>
        <v>0</v>
      </c>
      <c r="BL108" s="16" t="s">
        <v>135</v>
      </c>
      <c r="BM108" s="222" t="s">
        <v>380</v>
      </c>
    </row>
    <row r="109" s="2" customFormat="1">
      <c r="A109" s="37"/>
      <c r="B109" s="38"/>
      <c r="C109" s="39"/>
      <c r="D109" s="224" t="s">
        <v>137</v>
      </c>
      <c r="E109" s="39"/>
      <c r="F109" s="225" t="s">
        <v>381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78</v>
      </c>
    </row>
    <row r="110" s="2" customFormat="1" ht="16.5" customHeight="1">
      <c r="A110" s="37"/>
      <c r="B110" s="38"/>
      <c r="C110" s="242" t="s">
        <v>179</v>
      </c>
      <c r="D110" s="242" t="s">
        <v>280</v>
      </c>
      <c r="E110" s="243" t="s">
        <v>382</v>
      </c>
      <c r="F110" s="244" t="s">
        <v>383</v>
      </c>
      <c r="G110" s="245" t="s">
        <v>276</v>
      </c>
      <c r="H110" s="246">
        <v>48</v>
      </c>
      <c r="I110" s="247"/>
      <c r="J110" s="248">
        <f>ROUND(I110*H110,2)</f>
        <v>0</v>
      </c>
      <c r="K110" s="244" t="s">
        <v>134</v>
      </c>
      <c r="L110" s="249"/>
      <c r="M110" s="250" t="s">
        <v>19</v>
      </c>
      <c r="N110" s="251" t="s">
        <v>40</v>
      </c>
      <c r="O110" s="83"/>
      <c r="P110" s="220">
        <f>O110*H110</f>
        <v>0</v>
      </c>
      <c r="Q110" s="220">
        <v>0.0035400000000000002</v>
      </c>
      <c r="R110" s="220">
        <f>Q110*H110</f>
        <v>0.16992000000000002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179</v>
      </c>
      <c r="AT110" s="222" t="s">
        <v>280</v>
      </c>
      <c r="AU110" s="222" t="s">
        <v>78</v>
      </c>
      <c r="AY110" s="16" t="s">
        <v>128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76</v>
      </c>
      <c r="BK110" s="223">
        <f>ROUND(I110*H110,2)</f>
        <v>0</v>
      </c>
      <c r="BL110" s="16" t="s">
        <v>135</v>
      </c>
      <c r="BM110" s="222" t="s">
        <v>384</v>
      </c>
    </row>
    <row r="111" s="2" customFormat="1" ht="16.5" customHeight="1">
      <c r="A111" s="37"/>
      <c r="B111" s="38"/>
      <c r="C111" s="242" t="s">
        <v>186</v>
      </c>
      <c r="D111" s="242" t="s">
        <v>280</v>
      </c>
      <c r="E111" s="243" t="s">
        <v>385</v>
      </c>
      <c r="F111" s="244" t="s">
        <v>386</v>
      </c>
      <c r="G111" s="245" t="s">
        <v>332</v>
      </c>
      <c r="H111" s="246">
        <v>48</v>
      </c>
      <c r="I111" s="247"/>
      <c r="J111" s="248">
        <f>ROUND(I111*H111,2)</f>
        <v>0</v>
      </c>
      <c r="K111" s="244" t="s">
        <v>19</v>
      </c>
      <c r="L111" s="249"/>
      <c r="M111" s="250" t="s">
        <v>19</v>
      </c>
      <c r="N111" s="251" t="s">
        <v>40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179</v>
      </c>
      <c r="AT111" s="222" t="s">
        <v>280</v>
      </c>
      <c r="AU111" s="222" t="s">
        <v>78</v>
      </c>
      <c r="AY111" s="16" t="s">
        <v>128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76</v>
      </c>
      <c r="BK111" s="223">
        <f>ROUND(I111*H111,2)</f>
        <v>0</v>
      </c>
      <c r="BL111" s="16" t="s">
        <v>135</v>
      </c>
      <c r="BM111" s="222" t="s">
        <v>387</v>
      </c>
    </row>
    <row r="112" s="2" customFormat="1" ht="16.5" customHeight="1">
      <c r="A112" s="37"/>
      <c r="B112" s="38"/>
      <c r="C112" s="242" t="s">
        <v>192</v>
      </c>
      <c r="D112" s="242" t="s">
        <v>280</v>
      </c>
      <c r="E112" s="243" t="s">
        <v>388</v>
      </c>
      <c r="F112" s="244" t="s">
        <v>389</v>
      </c>
      <c r="G112" s="245" t="s">
        <v>332</v>
      </c>
      <c r="H112" s="246">
        <v>48</v>
      </c>
      <c r="I112" s="247"/>
      <c r="J112" s="248">
        <f>ROUND(I112*H112,2)</f>
        <v>0</v>
      </c>
      <c r="K112" s="244" t="s">
        <v>19</v>
      </c>
      <c r="L112" s="249"/>
      <c r="M112" s="250" t="s">
        <v>19</v>
      </c>
      <c r="N112" s="251" t="s">
        <v>40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179</v>
      </c>
      <c r="AT112" s="222" t="s">
        <v>280</v>
      </c>
      <c r="AU112" s="222" t="s">
        <v>78</v>
      </c>
      <c r="AY112" s="16" t="s">
        <v>128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76</v>
      </c>
      <c r="BK112" s="223">
        <f>ROUND(I112*H112,2)</f>
        <v>0</v>
      </c>
      <c r="BL112" s="16" t="s">
        <v>135</v>
      </c>
      <c r="BM112" s="222" t="s">
        <v>390</v>
      </c>
    </row>
    <row r="113" s="2" customFormat="1" ht="21.75" customHeight="1">
      <c r="A113" s="37"/>
      <c r="B113" s="38"/>
      <c r="C113" s="211" t="s">
        <v>200</v>
      </c>
      <c r="D113" s="211" t="s">
        <v>130</v>
      </c>
      <c r="E113" s="212" t="s">
        <v>391</v>
      </c>
      <c r="F113" s="213" t="s">
        <v>392</v>
      </c>
      <c r="G113" s="214" t="s">
        <v>276</v>
      </c>
      <c r="H113" s="215">
        <v>16</v>
      </c>
      <c r="I113" s="216"/>
      <c r="J113" s="217">
        <f>ROUND(I113*H113,2)</f>
        <v>0</v>
      </c>
      <c r="K113" s="213" t="s">
        <v>134</v>
      </c>
      <c r="L113" s="43"/>
      <c r="M113" s="218" t="s">
        <v>19</v>
      </c>
      <c r="N113" s="219" t="s">
        <v>40</v>
      </c>
      <c r="O113" s="83"/>
      <c r="P113" s="220">
        <f>O113*H113</f>
        <v>0</v>
      </c>
      <c r="Q113" s="220">
        <v>0.0020799999999999998</v>
      </c>
      <c r="R113" s="220">
        <f>Q113*H113</f>
        <v>0.033279999999999997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135</v>
      </c>
      <c r="AT113" s="222" t="s">
        <v>130</v>
      </c>
      <c r="AU113" s="222" t="s">
        <v>78</v>
      </c>
      <c r="AY113" s="16" t="s">
        <v>128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76</v>
      </c>
      <c r="BK113" s="223">
        <f>ROUND(I113*H113,2)</f>
        <v>0</v>
      </c>
      <c r="BL113" s="16" t="s">
        <v>135</v>
      </c>
      <c r="BM113" s="222" t="s">
        <v>393</v>
      </c>
    </row>
    <row r="114" s="2" customFormat="1">
      <c r="A114" s="37"/>
      <c r="B114" s="38"/>
      <c r="C114" s="39"/>
      <c r="D114" s="224" t="s">
        <v>137</v>
      </c>
      <c r="E114" s="39"/>
      <c r="F114" s="225" t="s">
        <v>394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78</v>
      </c>
    </row>
    <row r="115" s="2" customFormat="1" ht="16.5" customHeight="1">
      <c r="A115" s="37"/>
      <c r="B115" s="38"/>
      <c r="C115" s="211" t="s">
        <v>206</v>
      </c>
      <c r="D115" s="211" t="s">
        <v>130</v>
      </c>
      <c r="E115" s="212" t="s">
        <v>395</v>
      </c>
      <c r="F115" s="213" t="s">
        <v>396</v>
      </c>
      <c r="G115" s="214" t="s">
        <v>133</v>
      </c>
      <c r="H115" s="215">
        <v>24</v>
      </c>
      <c r="I115" s="216"/>
      <c r="J115" s="217">
        <f>ROUND(I115*H115,2)</f>
        <v>0</v>
      </c>
      <c r="K115" s="213" t="s">
        <v>134</v>
      </c>
      <c r="L115" s="43"/>
      <c r="M115" s="218" t="s">
        <v>19</v>
      </c>
      <c r="N115" s="219" t="s">
        <v>40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135</v>
      </c>
      <c r="AT115" s="222" t="s">
        <v>130</v>
      </c>
      <c r="AU115" s="222" t="s">
        <v>78</v>
      </c>
      <c r="AY115" s="16" t="s">
        <v>128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76</v>
      </c>
      <c r="BK115" s="223">
        <f>ROUND(I115*H115,2)</f>
        <v>0</v>
      </c>
      <c r="BL115" s="16" t="s">
        <v>135</v>
      </c>
      <c r="BM115" s="222" t="s">
        <v>397</v>
      </c>
    </row>
    <row r="116" s="2" customFormat="1">
      <c r="A116" s="37"/>
      <c r="B116" s="38"/>
      <c r="C116" s="39"/>
      <c r="D116" s="224" t="s">
        <v>137</v>
      </c>
      <c r="E116" s="39"/>
      <c r="F116" s="225" t="s">
        <v>398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78</v>
      </c>
    </row>
    <row r="117" s="13" customFormat="1">
      <c r="A117" s="13"/>
      <c r="B117" s="231"/>
      <c r="C117" s="232"/>
      <c r="D117" s="229" t="s">
        <v>151</v>
      </c>
      <c r="E117" s="233" t="s">
        <v>19</v>
      </c>
      <c r="F117" s="234" t="s">
        <v>399</v>
      </c>
      <c r="G117" s="232"/>
      <c r="H117" s="235">
        <v>24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151</v>
      </c>
      <c r="AU117" s="241" t="s">
        <v>78</v>
      </c>
      <c r="AV117" s="13" t="s">
        <v>78</v>
      </c>
      <c r="AW117" s="13" t="s">
        <v>31</v>
      </c>
      <c r="AX117" s="13" t="s">
        <v>76</v>
      </c>
      <c r="AY117" s="241" t="s">
        <v>128</v>
      </c>
    </row>
    <row r="118" s="2" customFormat="1" ht="16.5" customHeight="1">
      <c r="A118" s="37"/>
      <c r="B118" s="38"/>
      <c r="C118" s="242" t="s">
        <v>212</v>
      </c>
      <c r="D118" s="242" t="s">
        <v>280</v>
      </c>
      <c r="E118" s="243" t="s">
        <v>400</v>
      </c>
      <c r="F118" s="244" t="s">
        <v>401</v>
      </c>
      <c r="G118" s="245" t="s">
        <v>146</v>
      </c>
      <c r="H118" s="246">
        <v>2.472</v>
      </c>
      <c r="I118" s="247"/>
      <c r="J118" s="248">
        <f>ROUND(I118*H118,2)</f>
        <v>0</v>
      </c>
      <c r="K118" s="244" t="s">
        <v>134</v>
      </c>
      <c r="L118" s="249"/>
      <c r="M118" s="250" t="s">
        <v>19</v>
      </c>
      <c r="N118" s="251" t="s">
        <v>40</v>
      </c>
      <c r="O118" s="83"/>
      <c r="P118" s="220">
        <f>O118*H118</f>
        <v>0</v>
      </c>
      <c r="Q118" s="220">
        <v>0.20000000000000001</v>
      </c>
      <c r="R118" s="220">
        <f>Q118*H118</f>
        <v>0.49440000000000001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179</v>
      </c>
      <c r="AT118" s="222" t="s">
        <v>280</v>
      </c>
      <c r="AU118" s="222" t="s">
        <v>78</v>
      </c>
      <c r="AY118" s="16" t="s">
        <v>128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76</v>
      </c>
      <c r="BK118" s="223">
        <f>ROUND(I118*H118,2)</f>
        <v>0</v>
      </c>
      <c r="BL118" s="16" t="s">
        <v>135</v>
      </c>
      <c r="BM118" s="222" t="s">
        <v>402</v>
      </c>
    </row>
    <row r="119" s="13" customFormat="1">
      <c r="A119" s="13"/>
      <c r="B119" s="231"/>
      <c r="C119" s="232"/>
      <c r="D119" s="229" t="s">
        <v>151</v>
      </c>
      <c r="E119" s="232"/>
      <c r="F119" s="234" t="s">
        <v>403</v>
      </c>
      <c r="G119" s="232"/>
      <c r="H119" s="235">
        <v>2.472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151</v>
      </c>
      <c r="AU119" s="241" t="s">
        <v>78</v>
      </c>
      <c r="AV119" s="13" t="s">
        <v>78</v>
      </c>
      <c r="AW119" s="13" t="s">
        <v>4</v>
      </c>
      <c r="AX119" s="13" t="s">
        <v>76</v>
      </c>
      <c r="AY119" s="241" t="s">
        <v>128</v>
      </c>
    </row>
    <row r="120" s="2" customFormat="1" ht="16.5" customHeight="1">
      <c r="A120" s="37"/>
      <c r="B120" s="38"/>
      <c r="C120" s="211" t="s">
        <v>218</v>
      </c>
      <c r="D120" s="211" t="s">
        <v>130</v>
      </c>
      <c r="E120" s="212" t="s">
        <v>404</v>
      </c>
      <c r="F120" s="213" t="s">
        <v>405</v>
      </c>
      <c r="G120" s="214" t="s">
        <v>332</v>
      </c>
      <c r="H120" s="215">
        <v>16</v>
      </c>
      <c r="I120" s="216"/>
      <c r="J120" s="217">
        <f>ROUND(I120*H120,2)</f>
        <v>0</v>
      </c>
      <c r="K120" s="213" t="s">
        <v>19</v>
      </c>
      <c r="L120" s="43"/>
      <c r="M120" s="218" t="s">
        <v>19</v>
      </c>
      <c r="N120" s="219" t="s">
        <v>40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135</v>
      </c>
      <c r="AT120" s="222" t="s">
        <v>130</v>
      </c>
      <c r="AU120" s="222" t="s">
        <v>78</v>
      </c>
      <c r="AY120" s="16" t="s">
        <v>128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76</v>
      </c>
      <c r="BK120" s="223">
        <f>ROUND(I120*H120,2)</f>
        <v>0</v>
      </c>
      <c r="BL120" s="16" t="s">
        <v>135</v>
      </c>
      <c r="BM120" s="222" t="s">
        <v>406</v>
      </c>
    </row>
    <row r="121" s="2" customFormat="1">
      <c r="A121" s="37"/>
      <c r="B121" s="38"/>
      <c r="C121" s="39"/>
      <c r="D121" s="229" t="s">
        <v>149</v>
      </c>
      <c r="E121" s="39"/>
      <c r="F121" s="230" t="s">
        <v>407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78</v>
      </c>
    </row>
    <row r="122" s="13" customFormat="1">
      <c r="A122" s="13"/>
      <c r="B122" s="231"/>
      <c r="C122" s="232"/>
      <c r="D122" s="229" t="s">
        <v>151</v>
      </c>
      <c r="E122" s="233" t="s">
        <v>19</v>
      </c>
      <c r="F122" s="234" t="s">
        <v>227</v>
      </c>
      <c r="G122" s="232"/>
      <c r="H122" s="235">
        <v>16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151</v>
      </c>
      <c r="AU122" s="241" t="s">
        <v>78</v>
      </c>
      <c r="AV122" s="13" t="s">
        <v>78</v>
      </c>
      <c r="AW122" s="13" t="s">
        <v>31</v>
      </c>
      <c r="AX122" s="13" t="s">
        <v>76</v>
      </c>
      <c r="AY122" s="241" t="s">
        <v>128</v>
      </c>
    </row>
    <row r="123" s="2" customFormat="1" ht="16.5" customHeight="1">
      <c r="A123" s="37"/>
      <c r="B123" s="38"/>
      <c r="C123" s="211" t="s">
        <v>8</v>
      </c>
      <c r="D123" s="211" t="s">
        <v>130</v>
      </c>
      <c r="E123" s="212" t="s">
        <v>408</v>
      </c>
      <c r="F123" s="213" t="s">
        <v>409</v>
      </c>
      <c r="G123" s="214" t="s">
        <v>146</v>
      </c>
      <c r="H123" s="215">
        <v>1.6000000000000001</v>
      </c>
      <c r="I123" s="216"/>
      <c r="J123" s="217">
        <f>ROUND(I123*H123,2)</f>
        <v>0</v>
      </c>
      <c r="K123" s="213" t="s">
        <v>19</v>
      </c>
      <c r="L123" s="43"/>
      <c r="M123" s="218" t="s">
        <v>19</v>
      </c>
      <c r="N123" s="219" t="s">
        <v>40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135</v>
      </c>
      <c r="AT123" s="222" t="s">
        <v>130</v>
      </c>
      <c r="AU123" s="222" t="s">
        <v>78</v>
      </c>
      <c r="AY123" s="16" t="s">
        <v>128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76</v>
      </c>
      <c r="BK123" s="223">
        <f>ROUND(I123*H123,2)</f>
        <v>0</v>
      </c>
      <c r="BL123" s="16" t="s">
        <v>135</v>
      </c>
      <c r="BM123" s="222" t="s">
        <v>410</v>
      </c>
    </row>
    <row r="124" s="2" customFormat="1">
      <c r="A124" s="37"/>
      <c r="B124" s="38"/>
      <c r="C124" s="39"/>
      <c r="D124" s="229" t="s">
        <v>149</v>
      </c>
      <c r="E124" s="39"/>
      <c r="F124" s="230" t="s">
        <v>411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78</v>
      </c>
    </row>
    <row r="125" s="13" customFormat="1">
      <c r="A125" s="13"/>
      <c r="B125" s="231"/>
      <c r="C125" s="232"/>
      <c r="D125" s="229" t="s">
        <v>151</v>
      </c>
      <c r="E125" s="233" t="s">
        <v>19</v>
      </c>
      <c r="F125" s="234" t="s">
        <v>412</v>
      </c>
      <c r="G125" s="232"/>
      <c r="H125" s="235">
        <v>1.6000000000000001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151</v>
      </c>
      <c r="AU125" s="241" t="s">
        <v>78</v>
      </c>
      <c r="AV125" s="13" t="s">
        <v>78</v>
      </c>
      <c r="AW125" s="13" t="s">
        <v>31</v>
      </c>
      <c r="AX125" s="13" t="s">
        <v>76</v>
      </c>
      <c r="AY125" s="241" t="s">
        <v>128</v>
      </c>
    </row>
    <row r="126" s="2" customFormat="1" ht="16.5" customHeight="1">
      <c r="A126" s="37"/>
      <c r="B126" s="38"/>
      <c r="C126" s="211" t="s">
        <v>227</v>
      </c>
      <c r="D126" s="211" t="s">
        <v>130</v>
      </c>
      <c r="E126" s="212" t="s">
        <v>413</v>
      </c>
      <c r="F126" s="213" t="s">
        <v>414</v>
      </c>
      <c r="G126" s="214" t="s">
        <v>146</v>
      </c>
      <c r="H126" s="215">
        <v>6.4000000000000004</v>
      </c>
      <c r="I126" s="216"/>
      <c r="J126" s="217">
        <f>ROUND(I126*H126,2)</f>
        <v>0</v>
      </c>
      <c r="K126" s="213" t="s">
        <v>19</v>
      </c>
      <c r="L126" s="43"/>
      <c r="M126" s="218" t="s">
        <v>19</v>
      </c>
      <c r="N126" s="219" t="s">
        <v>40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135</v>
      </c>
      <c r="AT126" s="222" t="s">
        <v>130</v>
      </c>
      <c r="AU126" s="222" t="s">
        <v>78</v>
      </c>
      <c r="AY126" s="16" t="s">
        <v>128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76</v>
      </c>
      <c r="BK126" s="223">
        <f>ROUND(I126*H126,2)</f>
        <v>0</v>
      </c>
      <c r="BL126" s="16" t="s">
        <v>135</v>
      </c>
      <c r="BM126" s="222" t="s">
        <v>415</v>
      </c>
    </row>
    <row r="127" s="13" customFormat="1">
      <c r="A127" s="13"/>
      <c r="B127" s="231"/>
      <c r="C127" s="232"/>
      <c r="D127" s="229" t="s">
        <v>151</v>
      </c>
      <c r="E127" s="233" t="s">
        <v>19</v>
      </c>
      <c r="F127" s="234" t="s">
        <v>416</v>
      </c>
      <c r="G127" s="232"/>
      <c r="H127" s="235">
        <v>6.4000000000000004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151</v>
      </c>
      <c r="AU127" s="241" t="s">
        <v>78</v>
      </c>
      <c r="AV127" s="13" t="s">
        <v>78</v>
      </c>
      <c r="AW127" s="13" t="s">
        <v>31</v>
      </c>
      <c r="AX127" s="13" t="s">
        <v>76</v>
      </c>
      <c r="AY127" s="241" t="s">
        <v>128</v>
      </c>
    </row>
    <row r="128" s="2" customFormat="1" ht="16.5" customHeight="1">
      <c r="A128" s="37"/>
      <c r="B128" s="38"/>
      <c r="C128" s="242" t="s">
        <v>233</v>
      </c>
      <c r="D128" s="242" t="s">
        <v>280</v>
      </c>
      <c r="E128" s="243" t="s">
        <v>417</v>
      </c>
      <c r="F128" s="244" t="s">
        <v>418</v>
      </c>
      <c r="G128" s="245" t="s">
        <v>146</v>
      </c>
      <c r="H128" s="246">
        <v>1.6000000000000001</v>
      </c>
      <c r="I128" s="247"/>
      <c r="J128" s="248">
        <f>ROUND(I128*H128,2)</f>
        <v>0</v>
      </c>
      <c r="K128" s="244" t="s">
        <v>19</v>
      </c>
      <c r="L128" s="249"/>
      <c r="M128" s="250" t="s">
        <v>19</v>
      </c>
      <c r="N128" s="251" t="s">
        <v>40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179</v>
      </c>
      <c r="AT128" s="222" t="s">
        <v>280</v>
      </c>
      <c r="AU128" s="222" t="s">
        <v>78</v>
      </c>
      <c r="AY128" s="16" t="s">
        <v>128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76</v>
      </c>
      <c r="BK128" s="223">
        <f>ROUND(I128*H128,2)</f>
        <v>0</v>
      </c>
      <c r="BL128" s="16" t="s">
        <v>135</v>
      </c>
      <c r="BM128" s="222" t="s">
        <v>419</v>
      </c>
    </row>
    <row r="129" s="13" customFormat="1">
      <c r="A129" s="13"/>
      <c r="B129" s="231"/>
      <c r="C129" s="232"/>
      <c r="D129" s="229" t="s">
        <v>151</v>
      </c>
      <c r="E129" s="233" t="s">
        <v>19</v>
      </c>
      <c r="F129" s="234" t="s">
        <v>420</v>
      </c>
      <c r="G129" s="232"/>
      <c r="H129" s="235">
        <v>1.6000000000000001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151</v>
      </c>
      <c r="AU129" s="241" t="s">
        <v>78</v>
      </c>
      <c r="AV129" s="13" t="s">
        <v>78</v>
      </c>
      <c r="AW129" s="13" t="s">
        <v>31</v>
      </c>
      <c r="AX129" s="13" t="s">
        <v>76</v>
      </c>
      <c r="AY129" s="241" t="s">
        <v>128</v>
      </c>
    </row>
    <row r="130" s="12" customFormat="1" ht="25.92" customHeight="1">
      <c r="A130" s="12"/>
      <c r="B130" s="195"/>
      <c r="C130" s="196"/>
      <c r="D130" s="197" t="s">
        <v>68</v>
      </c>
      <c r="E130" s="198" t="s">
        <v>291</v>
      </c>
      <c r="F130" s="198" t="s">
        <v>292</v>
      </c>
      <c r="G130" s="196"/>
      <c r="H130" s="196"/>
      <c r="I130" s="199"/>
      <c r="J130" s="200">
        <f>BK130</f>
        <v>0</v>
      </c>
      <c r="K130" s="196"/>
      <c r="L130" s="201"/>
      <c r="M130" s="202"/>
      <c r="N130" s="203"/>
      <c r="O130" s="203"/>
      <c r="P130" s="204">
        <f>P131</f>
        <v>0</v>
      </c>
      <c r="Q130" s="203"/>
      <c r="R130" s="204">
        <f>R131</f>
        <v>0</v>
      </c>
      <c r="S130" s="203"/>
      <c r="T130" s="20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158</v>
      </c>
      <c r="AT130" s="207" t="s">
        <v>68</v>
      </c>
      <c r="AU130" s="207" t="s">
        <v>69</v>
      </c>
      <c r="AY130" s="206" t="s">
        <v>128</v>
      </c>
      <c r="BK130" s="208">
        <f>BK131</f>
        <v>0</v>
      </c>
    </row>
    <row r="131" s="12" customFormat="1" ht="22.8" customHeight="1">
      <c r="A131" s="12"/>
      <c r="B131" s="195"/>
      <c r="C131" s="196"/>
      <c r="D131" s="197" t="s">
        <v>68</v>
      </c>
      <c r="E131" s="209" t="s">
        <v>351</v>
      </c>
      <c r="F131" s="209" t="s">
        <v>352</v>
      </c>
      <c r="G131" s="196"/>
      <c r="H131" s="196"/>
      <c r="I131" s="199"/>
      <c r="J131" s="210">
        <f>BK131</f>
        <v>0</v>
      </c>
      <c r="K131" s="196"/>
      <c r="L131" s="201"/>
      <c r="M131" s="202"/>
      <c r="N131" s="203"/>
      <c r="O131" s="203"/>
      <c r="P131" s="204">
        <f>SUM(P132:P133)</f>
        <v>0</v>
      </c>
      <c r="Q131" s="203"/>
      <c r="R131" s="204">
        <f>SUM(R132:R133)</f>
        <v>0</v>
      </c>
      <c r="S131" s="203"/>
      <c r="T131" s="205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158</v>
      </c>
      <c r="AT131" s="207" t="s">
        <v>68</v>
      </c>
      <c r="AU131" s="207" t="s">
        <v>76</v>
      </c>
      <c r="AY131" s="206" t="s">
        <v>128</v>
      </c>
      <c r="BK131" s="208">
        <f>SUM(BK132:BK133)</f>
        <v>0</v>
      </c>
    </row>
    <row r="132" s="2" customFormat="1" ht="16.5" customHeight="1">
      <c r="A132" s="37"/>
      <c r="B132" s="38"/>
      <c r="C132" s="211" t="s">
        <v>239</v>
      </c>
      <c r="D132" s="211" t="s">
        <v>130</v>
      </c>
      <c r="E132" s="212" t="s">
        <v>354</v>
      </c>
      <c r="F132" s="213" t="s">
        <v>355</v>
      </c>
      <c r="G132" s="214" t="s">
        <v>298</v>
      </c>
      <c r="H132" s="215">
        <v>1</v>
      </c>
      <c r="I132" s="216"/>
      <c r="J132" s="217">
        <f>ROUND(I132*H132,2)</f>
        <v>0</v>
      </c>
      <c r="K132" s="213" t="s">
        <v>134</v>
      </c>
      <c r="L132" s="43"/>
      <c r="M132" s="218" t="s">
        <v>19</v>
      </c>
      <c r="N132" s="219" t="s">
        <v>40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299</v>
      </c>
      <c r="AT132" s="222" t="s">
        <v>130</v>
      </c>
      <c r="AU132" s="222" t="s">
        <v>78</v>
      </c>
      <c r="AY132" s="16" t="s">
        <v>128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76</v>
      </c>
      <c r="BK132" s="223">
        <f>ROUND(I132*H132,2)</f>
        <v>0</v>
      </c>
      <c r="BL132" s="16" t="s">
        <v>299</v>
      </c>
      <c r="BM132" s="222" t="s">
        <v>421</v>
      </c>
    </row>
    <row r="133" s="2" customFormat="1">
      <c r="A133" s="37"/>
      <c r="B133" s="38"/>
      <c r="C133" s="39"/>
      <c r="D133" s="224" t="s">
        <v>137</v>
      </c>
      <c r="E133" s="39"/>
      <c r="F133" s="225" t="s">
        <v>357</v>
      </c>
      <c r="G133" s="39"/>
      <c r="H133" s="39"/>
      <c r="I133" s="226"/>
      <c r="J133" s="39"/>
      <c r="K133" s="39"/>
      <c r="L133" s="43"/>
      <c r="M133" s="252"/>
      <c r="N133" s="253"/>
      <c r="O133" s="254"/>
      <c r="P133" s="254"/>
      <c r="Q133" s="254"/>
      <c r="R133" s="254"/>
      <c r="S133" s="254"/>
      <c r="T133" s="255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78</v>
      </c>
    </row>
    <row r="134" s="2" customFormat="1" ht="6.96" customHeight="1">
      <c r="A134" s="37"/>
      <c r="B134" s="58"/>
      <c r="C134" s="59"/>
      <c r="D134" s="59"/>
      <c r="E134" s="59"/>
      <c r="F134" s="59"/>
      <c r="G134" s="59"/>
      <c r="H134" s="59"/>
      <c r="I134" s="59"/>
      <c r="J134" s="59"/>
      <c r="K134" s="59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ONYYQW8/ckiY4xiOK2EiF9FaJpp2WyFHvBHur//rThqxZs7fBcReTCpiBArL01DdVHAHgly0WUMDIT/DpV6kQg==" hashValue="vq0AxtY9Qa0HIKnrRsutsa2jaoLX9gqA81pgsr86jfrHw474B7KsCOeEXHy4VbNFuCgcG8hh1D/TNpYc2NyEQg==" algorithmName="SHA-512" password="CC35"/>
  <autoFilter ref="C88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162351104"/>
    <hyperlink ref="F97" r:id="rId2" display="https://podminky.urs.cz/item/CS_URS_2023_01/171251201"/>
    <hyperlink ref="F100" r:id="rId3" display="https://podminky.urs.cz/item/CS_URS_2023_01/183101321"/>
    <hyperlink ref="F104" r:id="rId4" display="https://podminky.urs.cz/item/CS_URS_2023_01/184102115"/>
    <hyperlink ref="F109" r:id="rId5" display="https://podminky.urs.cz/item/CS_URS_2023_01/184215132"/>
    <hyperlink ref="F114" r:id="rId6" display="https://podminky.urs.cz/item/CS_URS_2023_01/184813121"/>
    <hyperlink ref="F116" r:id="rId7" display="https://podminky.urs.cz/item/CS_URS_2023_01/184911421"/>
    <hyperlink ref="F133" r:id="rId8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VPC 3N a 4R Andělská Hora</v>
      </c>
      <c r="F7" s="141"/>
      <c r="G7" s="141"/>
      <c r="H7" s="141"/>
      <c r="L7" s="19"/>
    </row>
    <row r="8" s="1" customFormat="1" ht="12" customHeight="1">
      <c r="B8" s="19"/>
      <c r="D8" s="141" t="s">
        <v>94</v>
      </c>
      <c r="L8" s="19"/>
    </row>
    <row r="9" s="2" customFormat="1" ht="16.5" customHeight="1">
      <c r="A9" s="37"/>
      <c r="B9" s="43"/>
      <c r="C9" s="37"/>
      <c r="D9" s="37"/>
      <c r="E9" s="142" t="s">
        <v>95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422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14. 12. 2022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ROUND(J87,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ROUND((SUM(BE87:BE117)),  2)</f>
        <v>0</v>
      </c>
      <c r="G35" s="37"/>
      <c r="H35" s="37"/>
      <c r="I35" s="156">
        <v>0.20999999999999999</v>
      </c>
      <c r="J35" s="155">
        <f>ROUND(((SUM(BE87:BE117))*I35),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ROUND((SUM(BF87:BF117)),  2)</f>
        <v>0</v>
      </c>
      <c r="G36" s="37"/>
      <c r="H36" s="37"/>
      <c r="I36" s="156">
        <v>0.14999999999999999</v>
      </c>
      <c r="J36" s="155">
        <f>ROUND(((SUM(BF87:BF117))*I36),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ROUND((SUM(BG87:BG117)),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ROUND((SUM(BH87:BH117)),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ROUND((SUM(BI87:BI117)),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VPC 3N a 4R Andělská Hora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 xml:space="preserve">2022120413 - Tříletá následná péče 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14. 12. 2022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99</v>
      </c>
      <c r="D61" s="170"/>
      <c r="E61" s="170"/>
      <c r="F61" s="170"/>
      <c r="G61" s="170"/>
      <c r="H61" s="170"/>
      <c r="I61" s="170"/>
      <c r="J61" s="171" t="s">
        <v>100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101</v>
      </c>
    </row>
    <row r="64" s="9" customFormat="1" ht="24.96" customHeight="1">
      <c r="A64" s="9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J88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103</v>
      </c>
      <c r="E65" s="181"/>
      <c r="F65" s="181"/>
      <c r="G65" s="181"/>
      <c r="H65" s="181"/>
      <c r="I65" s="181"/>
      <c r="J65" s="182">
        <f>J89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113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8" t="str">
        <f>E7</f>
        <v>Polní cesty VPC 3N a 4R Andělská Hora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94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8" t="s">
        <v>95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96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 xml:space="preserve">2022120413 - Tříletá následná péče 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F14</f>
        <v xml:space="preserve"> </v>
      </c>
      <c r="G81" s="39"/>
      <c r="H81" s="39"/>
      <c r="I81" s="31" t="s">
        <v>23</v>
      </c>
      <c r="J81" s="71" t="str">
        <f>IF(J14="","",J14)</f>
        <v>14. 12. 2022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E17</f>
        <v xml:space="preserve"> </v>
      </c>
      <c r="G83" s="39"/>
      <c r="H83" s="39"/>
      <c r="I83" s="31" t="s">
        <v>30</v>
      </c>
      <c r="J83" s="35" t="str">
        <f>E23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28</v>
      </c>
      <c r="D84" s="39"/>
      <c r="E84" s="39"/>
      <c r="F84" s="26" t="str">
        <f>IF(E20="","",E20)</f>
        <v>Vyplň údaj</v>
      </c>
      <c r="G84" s="39"/>
      <c r="H84" s="39"/>
      <c r="I84" s="31" t="s">
        <v>32</v>
      </c>
      <c r="J84" s="35" t="str">
        <f>E26</f>
        <v xml:space="preserve"> 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84"/>
      <c r="B86" s="185"/>
      <c r="C86" s="186" t="s">
        <v>114</v>
      </c>
      <c r="D86" s="187" t="s">
        <v>54</v>
      </c>
      <c r="E86" s="187" t="s">
        <v>50</v>
      </c>
      <c r="F86" s="187" t="s">
        <v>51</v>
      </c>
      <c r="G86" s="187" t="s">
        <v>115</v>
      </c>
      <c r="H86" s="187" t="s">
        <v>116</v>
      </c>
      <c r="I86" s="187" t="s">
        <v>117</v>
      </c>
      <c r="J86" s="187" t="s">
        <v>100</v>
      </c>
      <c r="K86" s="188" t="s">
        <v>118</v>
      </c>
      <c r="L86" s="189"/>
      <c r="M86" s="91" t="s">
        <v>19</v>
      </c>
      <c r="N86" s="92" t="s">
        <v>39</v>
      </c>
      <c r="O86" s="92" t="s">
        <v>119</v>
      </c>
      <c r="P86" s="92" t="s">
        <v>120</v>
      </c>
      <c r="Q86" s="92" t="s">
        <v>121</v>
      </c>
      <c r="R86" s="92" t="s">
        <v>122</v>
      </c>
      <c r="S86" s="92" t="s">
        <v>123</v>
      </c>
      <c r="T86" s="93" t="s">
        <v>124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37"/>
      <c r="B87" s="38"/>
      <c r="C87" s="98" t="s">
        <v>125</v>
      </c>
      <c r="D87" s="39"/>
      <c r="E87" s="39"/>
      <c r="F87" s="39"/>
      <c r="G87" s="39"/>
      <c r="H87" s="39"/>
      <c r="I87" s="39"/>
      <c r="J87" s="190">
        <f>BK87</f>
        <v>0</v>
      </c>
      <c r="K87" s="39"/>
      <c r="L87" s="43"/>
      <c r="M87" s="94"/>
      <c r="N87" s="191"/>
      <c r="O87" s="95"/>
      <c r="P87" s="192">
        <f>P88</f>
        <v>0</v>
      </c>
      <c r="Q87" s="95"/>
      <c r="R87" s="192">
        <f>R88</f>
        <v>0</v>
      </c>
      <c r="S87" s="95"/>
      <c r="T87" s="193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68</v>
      </c>
      <c r="AU87" s="16" t="s">
        <v>101</v>
      </c>
      <c r="BK87" s="194">
        <f>BK88</f>
        <v>0</v>
      </c>
    </row>
    <row r="88" s="12" customFormat="1" ht="25.92" customHeight="1">
      <c r="A88" s="12"/>
      <c r="B88" s="195"/>
      <c r="C88" s="196"/>
      <c r="D88" s="197" t="s">
        <v>68</v>
      </c>
      <c r="E88" s="198" t="s">
        <v>126</v>
      </c>
      <c r="F88" s="198" t="s">
        <v>127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P89</f>
        <v>0</v>
      </c>
      <c r="Q88" s="203"/>
      <c r="R88" s="204">
        <f>R89</f>
        <v>0</v>
      </c>
      <c r="S88" s="203"/>
      <c r="T88" s="20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6" t="s">
        <v>76</v>
      </c>
      <c r="AT88" s="207" t="s">
        <v>68</v>
      </c>
      <c r="AU88" s="207" t="s">
        <v>69</v>
      </c>
      <c r="AY88" s="206" t="s">
        <v>128</v>
      </c>
      <c r="BK88" s="208">
        <f>BK89</f>
        <v>0</v>
      </c>
    </row>
    <row r="89" s="12" customFormat="1" ht="22.8" customHeight="1">
      <c r="A89" s="12"/>
      <c r="B89" s="195"/>
      <c r="C89" s="196"/>
      <c r="D89" s="197" t="s">
        <v>68</v>
      </c>
      <c r="E89" s="209" t="s">
        <v>76</v>
      </c>
      <c r="F89" s="209" t="s">
        <v>129</v>
      </c>
      <c r="G89" s="196"/>
      <c r="H89" s="196"/>
      <c r="I89" s="199"/>
      <c r="J89" s="210">
        <f>BK89</f>
        <v>0</v>
      </c>
      <c r="K89" s="196"/>
      <c r="L89" s="201"/>
      <c r="M89" s="202"/>
      <c r="N89" s="203"/>
      <c r="O89" s="203"/>
      <c r="P89" s="204">
        <f>SUM(P90:P117)</f>
        <v>0</v>
      </c>
      <c r="Q89" s="203"/>
      <c r="R89" s="204">
        <f>SUM(R90:R117)</f>
        <v>0</v>
      </c>
      <c r="S89" s="203"/>
      <c r="T89" s="205">
        <f>SUM(T90:T117)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76</v>
      </c>
      <c r="AT89" s="207" t="s">
        <v>68</v>
      </c>
      <c r="AU89" s="207" t="s">
        <v>76</v>
      </c>
      <c r="AY89" s="206" t="s">
        <v>128</v>
      </c>
      <c r="BK89" s="208">
        <f>SUM(BK90:BK117)</f>
        <v>0</v>
      </c>
    </row>
    <row r="90" s="2" customFormat="1" ht="21.75" customHeight="1">
      <c r="A90" s="37"/>
      <c r="B90" s="38"/>
      <c r="C90" s="211" t="s">
        <v>76</v>
      </c>
      <c r="D90" s="211" t="s">
        <v>130</v>
      </c>
      <c r="E90" s="212" t="s">
        <v>423</v>
      </c>
      <c r="F90" s="213" t="s">
        <v>424</v>
      </c>
      <c r="G90" s="214" t="s">
        <v>276</v>
      </c>
      <c r="H90" s="215">
        <v>24</v>
      </c>
      <c r="I90" s="216"/>
      <c r="J90" s="217">
        <f>ROUND(I90*H90,2)</f>
        <v>0</v>
      </c>
      <c r="K90" s="213" t="s">
        <v>134</v>
      </c>
      <c r="L90" s="43"/>
      <c r="M90" s="218" t="s">
        <v>19</v>
      </c>
      <c r="N90" s="219" t="s">
        <v>40</v>
      </c>
      <c r="O90" s="83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2" t="s">
        <v>135</v>
      </c>
      <c r="AT90" s="222" t="s">
        <v>130</v>
      </c>
      <c r="AU90" s="222" t="s">
        <v>78</v>
      </c>
      <c r="AY90" s="16" t="s">
        <v>128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76</v>
      </c>
      <c r="BK90" s="223">
        <f>ROUND(I90*H90,2)</f>
        <v>0</v>
      </c>
      <c r="BL90" s="16" t="s">
        <v>135</v>
      </c>
      <c r="BM90" s="222" t="s">
        <v>425</v>
      </c>
    </row>
    <row r="91" s="2" customFormat="1">
      <c r="A91" s="37"/>
      <c r="B91" s="38"/>
      <c r="C91" s="39"/>
      <c r="D91" s="224" t="s">
        <v>137</v>
      </c>
      <c r="E91" s="39"/>
      <c r="F91" s="225" t="s">
        <v>426</v>
      </c>
      <c r="G91" s="39"/>
      <c r="H91" s="39"/>
      <c r="I91" s="226"/>
      <c r="J91" s="39"/>
      <c r="K91" s="39"/>
      <c r="L91" s="43"/>
      <c r="M91" s="227"/>
      <c r="N91" s="228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78</v>
      </c>
    </row>
    <row r="92" s="2" customFormat="1">
      <c r="A92" s="37"/>
      <c r="B92" s="38"/>
      <c r="C92" s="39"/>
      <c r="D92" s="229" t="s">
        <v>149</v>
      </c>
      <c r="E92" s="39"/>
      <c r="F92" s="230" t="s">
        <v>427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149</v>
      </c>
      <c r="AU92" s="16" t="s">
        <v>78</v>
      </c>
    </row>
    <row r="93" s="13" customFormat="1">
      <c r="A93" s="13"/>
      <c r="B93" s="231"/>
      <c r="C93" s="232"/>
      <c r="D93" s="229" t="s">
        <v>151</v>
      </c>
      <c r="E93" s="233" t="s">
        <v>19</v>
      </c>
      <c r="F93" s="234" t="s">
        <v>428</v>
      </c>
      <c r="G93" s="232"/>
      <c r="H93" s="235">
        <v>24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151</v>
      </c>
      <c r="AU93" s="241" t="s">
        <v>78</v>
      </c>
      <c r="AV93" s="13" t="s">
        <v>78</v>
      </c>
      <c r="AW93" s="13" t="s">
        <v>31</v>
      </c>
      <c r="AX93" s="13" t="s">
        <v>76</v>
      </c>
      <c r="AY93" s="241" t="s">
        <v>128</v>
      </c>
    </row>
    <row r="94" s="2" customFormat="1" ht="16.5" customHeight="1">
      <c r="A94" s="37"/>
      <c r="B94" s="38"/>
      <c r="C94" s="211" t="s">
        <v>78</v>
      </c>
      <c r="D94" s="211" t="s">
        <v>130</v>
      </c>
      <c r="E94" s="212" t="s">
        <v>429</v>
      </c>
      <c r="F94" s="213" t="s">
        <v>430</v>
      </c>
      <c r="G94" s="214" t="s">
        <v>332</v>
      </c>
      <c r="H94" s="215">
        <v>48</v>
      </c>
      <c r="I94" s="216"/>
      <c r="J94" s="217">
        <f>ROUND(I94*H94,2)</f>
        <v>0</v>
      </c>
      <c r="K94" s="213" t="s">
        <v>19</v>
      </c>
      <c r="L94" s="43"/>
      <c r="M94" s="218" t="s">
        <v>19</v>
      </c>
      <c r="N94" s="219" t="s">
        <v>40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135</v>
      </c>
      <c r="AT94" s="222" t="s">
        <v>130</v>
      </c>
      <c r="AU94" s="222" t="s">
        <v>78</v>
      </c>
      <c r="AY94" s="16" t="s">
        <v>128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76</v>
      </c>
      <c r="BK94" s="223">
        <f>ROUND(I94*H94,2)</f>
        <v>0</v>
      </c>
      <c r="BL94" s="16" t="s">
        <v>135</v>
      </c>
      <c r="BM94" s="222" t="s">
        <v>431</v>
      </c>
    </row>
    <row r="95" s="2" customFormat="1">
      <c r="A95" s="37"/>
      <c r="B95" s="38"/>
      <c r="C95" s="39"/>
      <c r="D95" s="229" t="s">
        <v>149</v>
      </c>
      <c r="E95" s="39"/>
      <c r="F95" s="230" t="s">
        <v>432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78</v>
      </c>
    </row>
    <row r="96" s="13" customFormat="1">
      <c r="A96" s="13"/>
      <c r="B96" s="231"/>
      <c r="C96" s="232"/>
      <c r="D96" s="229" t="s">
        <v>151</v>
      </c>
      <c r="E96" s="233" t="s">
        <v>19</v>
      </c>
      <c r="F96" s="234" t="s">
        <v>433</v>
      </c>
      <c r="G96" s="232"/>
      <c r="H96" s="235">
        <v>48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151</v>
      </c>
      <c r="AU96" s="241" t="s">
        <v>78</v>
      </c>
      <c r="AV96" s="13" t="s">
        <v>78</v>
      </c>
      <c r="AW96" s="13" t="s">
        <v>31</v>
      </c>
      <c r="AX96" s="13" t="s">
        <v>76</v>
      </c>
      <c r="AY96" s="241" t="s">
        <v>128</v>
      </c>
    </row>
    <row r="97" s="2" customFormat="1" ht="16.5" customHeight="1">
      <c r="A97" s="37"/>
      <c r="B97" s="38"/>
      <c r="C97" s="211" t="s">
        <v>143</v>
      </c>
      <c r="D97" s="211" t="s">
        <v>130</v>
      </c>
      <c r="E97" s="212" t="s">
        <v>434</v>
      </c>
      <c r="F97" s="213" t="s">
        <v>435</v>
      </c>
      <c r="G97" s="214" t="s">
        <v>133</v>
      </c>
      <c r="H97" s="215">
        <v>14.4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40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135</v>
      </c>
      <c r="AT97" s="222" t="s">
        <v>130</v>
      </c>
      <c r="AU97" s="222" t="s">
        <v>78</v>
      </c>
      <c r="AY97" s="16" t="s">
        <v>128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76</v>
      </c>
      <c r="BK97" s="223">
        <f>ROUND(I97*H97,2)</f>
        <v>0</v>
      </c>
      <c r="BL97" s="16" t="s">
        <v>135</v>
      </c>
      <c r="BM97" s="222" t="s">
        <v>436</v>
      </c>
    </row>
    <row r="98" s="2" customFormat="1">
      <c r="A98" s="37"/>
      <c r="B98" s="38"/>
      <c r="C98" s="39"/>
      <c r="D98" s="229" t="s">
        <v>149</v>
      </c>
      <c r="E98" s="39"/>
      <c r="F98" s="230" t="s">
        <v>437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78</v>
      </c>
    </row>
    <row r="99" s="13" customFormat="1">
      <c r="A99" s="13"/>
      <c r="B99" s="231"/>
      <c r="C99" s="232"/>
      <c r="D99" s="229" t="s">
        <v>151</v>
      </c>
      <c r="E99" s="233" t="s">
        <v>19</v>
      </c>
      <c r="F99" s="234" t="s">
        <v>438</v>
      </c>
      <c r="G99" s="232"/>
      <c r="H99" s="235">
        <v>14.4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151</v>
      </c>
      <c r="AU99" s="241" t="s">
        <v>78</v>
      </c>
      <c r="AV99" s="13" t="s">
        <v>78</v>
      </c>
      <c r="AW99" s="13" t="s">
        <v>31</v>
      </c>
      <c r="AX99" s="13" t="s">
        <v>76</v>
      </c>
      <c r="AY99" s="241" t="s">
        <v>128</v>
      </c>
    </row>
    <row r="100" s="2" customFormat="1" ht="16.5" customHeight="1">
      <c r="A100" s="37"/>
      <c r="B100" s="38"/>
      <c r="C100" s="211" t="s">
        <v>135</v>
      </c>
      <c r="D100" s="211" t="s">
        <v>130</v>
      </c>
      <c r="E100" s="212" t="s">
        <v>439</v>
      </c>
      <c r="F100" s="213" t="s">
        <v>440</v>
      </c>
      <c r="G100" s="214" t="s">
        <v>332</v>
      </c>
      <c r="H100" s="215">
        <v>2</v>
      </c>
      <c r="I100" s="216"/>
      <c r="J100" s="217">
        <f>ROUND(I100*H100,2)</f>
        <v>0</v>
      </c>
      <c r="K100" s="213" t="s">
        <v>19</v>
      </c>
      <c r="L100" s="43"/>
      <c r="M100" s="218" t="s">
        <v>19</v>
      </c>
      <c r="N100" s="219" t="s">
        <v>40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135</v>
      </c>
      <c r="AT100" s="222" t="s">
        <v>130</v>
      </c>
      <c r="AU100" s="222" t="s">
        <v>78</v>
      </c>
      <c r="AY100" s="16" t="s">
        <v>128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76</v>
      </c>
      <c r="BK100" s="223">
        <f>ROUND(I100*H100,2)</f>
        <v>0</v>
      </c>
      <c r="BL100" s="16" t="s">
        <v>135</v>
      </c>
      <c r="BM100" s="222" t="s">
        <v>441</v>
      </c>
    </row>
    <row r="101" s="2" customFormat="1">
      <c r="A101" s="37"/>
      <c r="B101" s="38"/>
      <c r="C101" s="39"/>
      <c r="D101" s="229" t="s">
        <v>149</v>
      </c>
      <c r="E101" s="39"/>
      <c r="F101" s="230" t="s">
        <v>442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78</v>
      </c>
    </row>
    <row r="102" s="13" customFormat="1">
      <c r="A102" s="13"/>
      <c r="B102" s="231"/>
      <c r="C102" s="232"/>
      <c r="D102" s="229" t="s">
        <v>151</v>
      </c>
      <c r="E102" s="233" t="s">
        <v>19</v>
      </c>
      <c r="F102" s="234" t="s">
        <v>78</v>
      </c>
      <c r="G102" s="232"/>
      <c r="H102" s="235">
        <v>2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151</v>
      </c>
      <c r="AU102" s="241" t="s">
        <v>78</v>
      </c>
      <c r="AV102" s="13" t="s">
        <v>78</v>
      </c>
      <c r="AW102" s="13" t="s">
        <v>31</v>
      </c>
      <c r="AX102" s="13" t="s">
        <v>76</v>
      </c>
      <c r="AY102" s="241" t="s">
        <v>128</v>
      </c>
    </row>
    <row r="103" s="2" customFormat="1" ht="16.5" customHeight="1">
      <c r="A103" s="37"/>
      <c r="B103" s="38"/>
      <c r="C103" s="211" t="s">
        <v>158</v>
      </c>
      <c r="D103" s="211" t="s">
        <v>130</v>
      </c>
      <c r="E103" s="212" t="s">
        <v>443</v>
      </c>
      <c r="F103" s="213" t="s">
        <v>444</v>
      </c>
      <c r="G103" s="214" t="s">
        <v>332</v>
      </c>
      <c r="H103" s="215">
        <v>48</v>
      </c>
      <c r="I103" s="216"/>
      <c r="J103" s="217">
        <f>ROUND(I103*H103,2)</f>
        <v>0</v>
      </c>
      <c r="K103" s="213" t="s">
        <v>19</v>
      </c>
      <c r="L103" s="43"/>
      <c r="M103" s="218" t="s">
        <v>19</v>
      </c>
      <c r="N103" s="219" t="s">
        <v>40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135</v>
      </c>
      <c r="AT103" s="222" t="s">
        <v>130</v>
      </c>
      <c r="AU103" s="222" t="s">
        <v>78</v>
      </c>
      <c r="AY103" s="16" t="s">
        <v>128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76</v>
      </c>
      <c r="BK103" s="223">
        <f>ROUND(I103*H103,2)</f>
        <v>0</v>
      </c>
      <c r="BL103" s="16" t="s">
        <v>135</v>
      </c>
      <c r="BM103" s="222" t="s">
        <v>445</v>
      </c>
    </row>
    <row r="104" s="2" customFormat="1">
      <c r="A104" s="37"/>
      <c r="B104" s="38"/>
      <c r="C104" s="39"/>
      <c r="D104" s="229" t="s">
        <v>149</v>
      </c>
      <c r="E104" s="39"/>
      <c r="F104" s="230" t="s">
        <v>446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78</v>
      </c>
    </row>
    <row r="105" s="13" customFormat="1">
      <c r="A105" s="13"/>
      <c r="B105" s="231"/>
      <c r="C105" s="232"/>
      <c r="D105" s="229" t="s">
        <v>151</v>
      </c>
      <c r="E105" s="233" t="s">
        <v>19</v>
      </c>
      <c r="F105" s="234" t="s">
        <v>433</v>
      </c>
      <c r="G105" s="232"/>
      <c r="H105" s="235">
        <v>48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151</v>
      </c>
      <c r="AU105" s="241" t="s">
        <v>78</v>
      </c>
      <c r="AV105" s="13" t="s">
        <v>78</v>
      </c>
      <c r="AW105" s="13" t="s">
        <v>31</v>
      </c>
      <c r="AX105" s="13" t="s">
        <v>76</v>
      </c>
      <c r="AY105" s="241" t="s">
        <v>128</v>
      </c>
    </row>
    <row r="106" s="2" customFormat="1" ht="16.5" customHeight="1">
      <c r="A106" s="37"/>
      <c r="B106" s="38"/>
      <c r="C106" s="211" t="s">
        <v>165</v>
      </c>
      <c r="D106" s="211" t="s">
        <v>130</v>
      </c>
      <c r="E106" s="212" t="s">
        <v>404</v>
      </c>
      <c r="F106" s="213" t="s">
        <v>405</v>
      </c>
      <c r="G106" s="214" t="s">
        <v>332</v>
      </c>
      <c r="H106" s="215">
        <v>1200</v>
      </c>
      <c r="I106" s="216"/>
      <c r="J106" s="217">
        <f>ROUND(I106*H106,2)</f>
        <v>0</v>
      </c>
      <c r="K106" s="213" t="s">
        <v>19</v>
      </c>
      <c r="L106" s="43"/>
      <c r="M106" s="218" t="s">
        <v>19</v>
      </c>
      <c r="N106" s="219" t="s">
        <v>40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135</v>
      </c>
      <c r="AT106" s="222" t="s">
        <v>130</v>
      </c>
      <c r="AU106" s="222" t="s">
        <v>78</v>
      </c>
      <c r="AY106" s="16" t="s">
        <v>128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76</v>
      </c>
      <c r="BK106" s="223">
        <f>ROUND(I106*H106,2)</f>
        <v>0</v>
      </c>
      <c r="BL106" s="16" t="s">
        <v>135</v>
      </c>
      <c r="BM106" s="222" t="s">
        <v>447</v>
      </c>
    </row>
    <row r="107" s="2" customFormat="1">
      <c r="A107" s="37"/>
      <c r="B107" s="38"/>
      <c r="C107" s="39"/>
      <c r="D107" s="229" t="s">
        <v>149</v>
      </c>
      <c r="E107" s="39"/>
      <c r="F107" s="230" t="s">
        <v>448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78</v>
      </c>
    </row>
    <row r="108" s="13" customFormat="1">
      <c r="A108" s="13"/>
      <c r="B108" s="231"/>
      <c r="C108" s="232"/>
      <c r="D108" s="229" t="s">
        <v>151</v>
      </c>
      <c r="E108" s="233" t="s">
        <v>19</v>
      </c>
      <c r="F108" s="234" t="s">
        <v>449</v>
      </c>
      <c r="G108" s="232"/>
      <c r="H108" s="235">
        <v>1200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151</v>
      </c>
      <c r="AU108" s="241" t="s">
        <v>78</v>
      </c>
      <c r="AV108" s="13" t="s">
        <v>78</v>
      </c>
      <c r="AW108" s="13" t="s">
        <v>31</v>
      </c>
      <c r="AX108" s="13" t="s">
        <v>76</v>
      </c>
      <c r="AY108" s="241" t="s">
        <v>128</v>
      </c>
    </row>
    <row r="109" s="2" customFormat="1" ht="16.5" customHeight="1">
      <c r="A109" s="37"/>
      <c r="B109" s="38"/>
      <c r="C109" s="211" t="s">
        <v>172</v>
      </c>
      <c r="D109" s="211" t="s">
        <v>130</v>
      </c>
      <c r="E109" s="212" t="s">
        <v>408</v>
      </c>
      <c r="F109" s="213" t="s">
        <v>409</v>
      </c>
      <c r="G109" s="214" t="s">
        <v>146</v>
      </c>
      <c r="H109" s="215">
        <v>120</v>
      </c>
      <c r="I109" s="216"/>
      <c r="J109" s="217">
        <f>ROUND(I109*H109,2)</f>
        <v>0</v>
      </c>
      <c r="K109" s="213" t="s">
        <v>19</v>
      </c>
      <c r="L109" s="43"/>
      <c r="M109" s="218" t="s">
        <v>19</v>
      </c>
      <c r="N109" s="219" t="s">
        <v>40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135</v>
      </c>
      <c r="AT109" s="222" t="s">
        <v>130</v>
      </c>
      <c r="AU109" s="222" t="s">
        <v>78</v>
      </c>
      <c r="AY109" s="16" t="s">
        <v>128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76</v>
      </c>
      <c r="BK109" s="223">
        <f>ROUND(I109*H109,2)</f>
        <v>0</v>
      </c>
      <c r="BL109" s="16" t="s">
        <v>135</v>
      </c>
      <c r="BM109" s="222" t="s">
        <v>450</v>
      </c>
    </row>
    <row r="110" s="2" customFormat="1">
      <c r="A110" s="37"/>
      <c r="B110" s="38"/>
      <c r="C110" s="39"/>
      <c r="D110" s="229" t="s">
        <v>149</v>
      </c>
      <c r="E110" s="39"/>
      <c r="F110" s="230" t="s">
        <v>451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149</v>
      </c>
      <c r="AU110" s="16" t="s">
        <v>78</v>
      </c>
    </row>
    <row r="111" s="13" customFormat="1">
      <c r="A111" s="13"/>
      <c r="B111" s="231"/>
      <c r="C111" s="232"/>
      <c r="D111" s="229" t="s">
        <v>151</v>
      </c>
      <c r="E111" s="233" t="s">
        <v>19</v>
      </c>
      <c r="F111" s="234" t="s">
        <v>452</v>
      </c>
      <c r="G111" s="232"/>
      <c r="H111" s="235">
        <v>120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151</v>
      </c>
      <c r="AU111" s="241" t="s">
        <v>78</v>
      </c>
      <c r="AV111" s="13" t="s">
        <v>78</v>
      </c>
      <c r="AW111" s="13" t="s">
        <v>31</v>
      </c>
      <c r="AX111" s="13" t="s">
        <v>76</v>
      </c>
      <c r="AY111" s="241" t="s">
        <v>128</v>
      </c>
    </row>
    <row r="112" s="2" customFormat="1" ht="16.5" customHeight="1">
      <c r="A112" s="37"/>
      <c r="B112" s="38"/>
      <c r="C112" s="211" t="s">
        <v>179</v>
      </c>
      <c r="D112" s="211" t="s">
        <v>130</v>
      </c>
      <c r="E112" s="212" t="s">
        <v>413</v>
      </c>
      <c r="F112" s="213" t="s">
        <v>414</v>
      </c>
      <c r="G112" s="214" t="s">
        <v>146</v>
      </c>
      <c r="H112" s="215">
        <v>480</v>
      </c>
      <c r="I112" s="216"/>
      <c r="J112" s="217">
        <f>ROUND(I112*H112,2)</f>
        <v>0</v>
      </c>
      <c r="K112" s="213" t="s">
        <v>19</v>
      </c>
      <c r="L112" s="43"/>
      <c r="M112" s="218" t="s">
        <v>19</v>
      </c>
      <c r="N112" s="219" t="s">
        <v>40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135</v>
      </c>
      <c r="AT112" s="222" t="s">
        <v>130</v>
      </c>
      <c r="AU112" s="222" t="s">
        <v>78</v>
      </c>
      <c r="AY112" s="16" t="s">
        <v>128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76</v>
      </c>
      <c r="BK112" s="223">
        <f>ROUND(I112*H112,2)</f>
        <v>0</v>
      </c>
      <c r="BL112" s="16" t="s">
        <v>135</v>
      </c>
      <c r="BM112" s="222" t="s">
        <v>453</v>
      </c>
    </row>
    <row r="113" s="2" customFormat="1">
      <c r="A113" s="37"/>
      <c r="B113" s="38"/>
      <c r="C113" s="39"/>
      <c r="D113" s="229" t="s">
        <v>149</v>
      </c>
      <c r="E113" s="39"/>
      <c r="F113" s="230" t="s">
        <v>454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149</v>
      </c>
      <c r="AU113" s="16" t="s">
        <v>78</v>
      </c>
    </row>
    <row r="114" s="13" customFormat="1">
      <c r="A114" s="13"/>
      <c r="B114" s="231"/>
      <c r="C114" s="232"/>
      <c r="D114" s="229" t="s">
        <v>151</v>
      </c>
      <c r="E114" s="233" t="s">
        <v>19</v>
      </c>
      <c r="F114" s="234" t="s">
        <v>455</v>
      </c>
      <c r="G114" s="232"/>
      <c r="H114" s="235">
        <v>480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151</v>
      </c>
      <c r="AU114" s="241" t="s">
        <v>78</v>
      </c>
      <c r="AV114" s="13" t="s">
        <v>78</v>
      </c>
      <c r="AW114" s="13" t="s">
        <v>31</v>
      </c>
      <c r="AX114" s="13" t="s">
        <v>76</v>
      </c>
      <c r="AY114" s="241" t="s">
        <v>128</v>
      </c>
    </row>
    <row r="115" s="2" customFormat="1" ht="16.5" customHeight="1">
      <c r="A115" s="37"/>
      <c r="B115" s="38"/>
      <c r="C115" s="242" t="s">
        <v>186</v>
      </c>
      <c r="D115" s="242" t="s">
        <v>280</v>
      </c>
      <c r="E115" s="243" t="s">
        <v>417</v>
      </c>
      <c r="F115" s="244" t="s">
        <v>418</v>
      </c>
      <c r="G115" s="245" t="s">
        <v>146</v>
      </c>
      <c r="H115" s="246">
        <v>120</v>
      </c>
      <c r="I115" s="247"/>
      <c r="J115" s="248">
        <f>ROUND(I115*H115,2)</f>
        <v>0</v>
      </c>
      <c r="K115" s="244" t="s">
        <v>19</v>
      </c>
      <c r="L115" s="249"/>
      <c r="M115" s="250" t="s">
        <v>19</v>
      </c>
      <c r="N115" s="251" t="s">
        <v>40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179</v>
      </c>
      <c r="AT115" s="222" t="s">
        <v>280</v>
      </c>
      <c r="AU115" s="222" t="s">
        <v>78</v>
      </c>
      <c r="AY115" s="16" t="s">
        <v>128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76</v>
      </c>
      <c r="BK115" s="223">
        <f>ROUND(I115*H115,2)</f>
        <v>0</v>
      </c>
      <c r="BL115" s="16" t="s">
        <v>135</v>
      </c>
      <c r="BM115" s="222" t="s">
        <v>456</v>
      </c>
    </row>
    <row r="116" s="2" customFormat="1">
      <c r="A116" s="37"/>
      <c r="B116" s="38"/>
      <c r="C116" s="39"/>
      <c r="D116" s="229" t="s">
        <v>149</v>
      </c>
      <c r="E116" s="39"/>
      <c r="F116" s="230" t="s">
        <v>454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78</v>
      </c>
    </row>
    <row r="117" s="13" customFormat="1">
      <c r="A117" s="13"/>
      <c r="B117" s="231"/>
      <c r="C117" s="232"/>
      <c r="D117" s="229" t="s">
        <v>151</v>
      </c>
      <c r="E117" s="233" t="s">
        <v>19</v>
      </c>
      <c r="F117" s="234" t="s">
        <v>457</v>
      </c>
      <c r="G117" s="232"/>
      <c r="H117" s="235">
        <v>120</v>
      </c>
      <c r="I117" s="236"/>
      <c r="J117" s="232"/>
      <c r="K117" s="232"/>
      <c r="L117" s="237"/>
      <c r="M117" s="256"/>
      <c r="N117" s="257"/>
      <c r="O117" s="257"/>
      <c r="P117" s="257"/>
      <c r="Q117" s="257"/>
      <c r="R117" s="257"/>
      <c r="S117" s="257"/>
      <c r="T117" s="25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151</v>
      </c>
      <c r="AU117" s="241" t="s">
        <v>78</v>
      </c>
      <c r="AV117" s="13" t="s">
        <v>78</v>
      </c>
      <c r="AW117" s="13" t="s">
        <v>31</v>
      </c>
      <c r="AX117" s="13" t="s">
        <v>76</v>
      </c>
      <c r="AY117" s="241" t="s">
        <v>128</v>
      </c>
    </row>
    <row r="118" s="2" customFormat="1" ht="6.96" customHeight="1">
      <c r="A118" s="37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bd+DW8eqpDFO+PxkTgoKk84jooUCOnjEjQeLi3zanCchkzEd+Fs05FH5BRAFa8dACkIu2jzhpX3Uu98/FwKTYw==" hashValue="T5z0Ti5e7DQ7ETs1YeaZMk3T/7M+3shRlns+He2oR8KrAzuv7DglVKQWbOlzF3bWbvFXzi4ULyvsrre1MhVAYQ==" algorithmName="SHA-512" password="CC35"/>
  <autoFilter ref="C86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1848523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VPC 3N a 4R Andělská Hora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94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458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14. 12. 2022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tr">
        <f>IF('Rekapitulace stavby'!AN10="","",'Rekapitulace stavby'!AN10)</f>
        <v/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tr">
        <f>IF('Rekapitulace stavby'!E11="","",'Rekapitulace stavby'!E11)</f>
        <v xml:space="preserve"> </v>
      </c>
      <c r="F15" s="37"/>
      <c r="G15" s="37"/>
      <c r="H15" s="37"/>
      <c r="I15" s="141" t="s">
        <v>27</v>
      </c>
      <c r="J15" s="132" t="str">
        <f>IF('Rekapitulace stavby'!AN11="","",'Rekapitulace stavby'!AN11)</f>
        <v/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27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1" t="s">
        <v>26</v>
      </c>
      <c r="J20" s="132" t="str">
        <f>IF('Rekapitulace stavby'!AN16="","",'Rekapitulace stavby'!AN16)</f>
        <v/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tr">
        <f>IF('Rekapitulace stavby'!E17="","",'Rekapitulace stavby'!E17)</f>
        <v xml:space="preserve"> </v>
      </c>
      <c r="F21" s="37"/>
      <c r="G21" s="37"/>
      <c r="H21" s="37"/>
      <c r="I21" s="141" t="s">
        <v>27</v>
      </c>
      <c r="J21" s="132" t="str">
        <f>IF('Rekapitulace stavby'!AN17="","",'Rekapitulace stavby'!AN17)</f>
        <v/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27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33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35</v>
      </c>
      <c r="E30" s="37"/>
      <c r="F30" s="37"/>
      <c r="G30" s="37"/>
      <c r="H30" s="37"/>
      <c r="I30" s="37"/>
      <c r="J30" s="152">
        <f>ROUND(J94,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37</v>
      </c>
      <c r="G32" s="37"/>
      <c r="H32" s="37"/>
      <c r="I32" s="153" t="s">
        <v>36</v>
      </c>
      <c r="J32" s="153" t="s">
        <v>38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39</v>
      </c>
      <c r="E33" s="141" t="s">
        <v>40</v>
      </c>
      <c r="F33" s="155">
        <f>ROUND((SUM(BE94:BE283)),  2)</f>
        <v>0</v>
      </c>
      <c r="G33" s="37"/>
      <c r="H33" s="37"/>
      <c r="I33" s="156">
        <v>0.20999999999999999</v>
      </c>
      <c r="J33" s="155">
        <f>ROUND(((SUM(BE94:BE283))*I33),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55">
        <f>ROUND((SUM(BF94:BF283)),  2)</f>
        <v>0</v>
      </c>
      <c r="G34" s="37"/>
      <c r="H34" s="37"/>
      <c r="I34" s="156">
        <v>0.14999999999999999</v>
      </c>
      <c r="J34" s="155">
        <f>ROUND(((SUM(BF94:BF283))*I34),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55">
        <f>ROUND((SUM(BG94:BG283)),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55">
        <f>ROUND((SUM(BH94:BH283)),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ROUND((SUM(BI94:BI283)),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VPC 3N a 4R Andělská Hora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202212043 - VPC 4R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14. 12. 2022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99</v>
      </c>
      <c r="D57" s="170"/>
      <c r="E57" s="170"/>
      <c r="F57" s="170"/>
      <c r="G57" s="170"/>
      <c r="H57" s="170"/>
      <c r="I57" s="170"/>
      <c r="J57" s="171" t="s">
        <v>100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67</v>
      </c>
      <c r="D59" s="39"/>
      <c r="E59" s="39"/>
      <c r="F59" s="39"/>
      <c r="G59" s="39"/>
      <c r="H59" s="39"/>
      <c r="I59" s="39"/>
      <c r="J59" s="101">
        <f>J94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9" customFormat="1" ht="24.96" customHeight="1">
      <c r="A60" s="9"/>
      <c r="B60" s="173"/>
      <c r="C60" s="174"/>
      <c r="D60" s="175" t="s">
        <v>102</v>
      </c>
      <c r="E60" s="176"/>
      <c r="F60" s="176"/>
      <c r="G60" s="176"/>
      <c r="H60" s="176"/>
      <c r="I60" s="176"/>
      <c r="J60" s="177">
        <f>J95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103</v>
      </c>
      <c r="E61" s="181"/>
      <c r="F61" s="181"/>
      <c r="G61" s="181"/>
      <c r="H61" s="181"/>
      <c r="I61" s="181"/>
      <c r="J61" s="182">
        <f>J96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459</v>
      </c>
      <c r="E62" s="181"/>
      <c r="F62" s="181"/>
      <c r="G62" s="181"/>
      <c r="H62" s="181"/>
      <c r="I62" s="181"/>
      <c r="J62" s="182">
        <f>J157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460</v>
      </c>
      <c r="E63" s="181"/>
      <c r="F63" s="181"/>
      <c r="G63" s="181"/>
      <c r="H63" s="181"/>
      <c r="I63" s="181"/>
      <c r="J63" s="182">
        <f>J169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104</v>
      </c>
      <c r="E64" s="181"/>
      <c r="F64" s="181"/>
      <c r="G64" s="181"/>
      <c r="H64" s="181"/>
      <c r="I64" s="181"/>
      <c r="J64" s="182">
        <f>J187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24"/>
      <c r="D65" s="180" t="s">
        <v>461</v>
      </c>
      <c r="E65" s="181"/>
      <c r="F65" s="181"/>
      <c r="G65" s="181"/>
      <c r="H65" s="181"/>
      <c r="I65" s="181"/>
      <c r="J65" s="182">
        <f>J225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105</v>
      </c>
      <c r="E66" s="181"/>
      <c r="F66" s="181"/>
      <c r="G66" s="181"/>
      <c r="H66" s="181"/>
      <c r="I66" s="181"/>
      <c r="J66" s="182">
        <f>J234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462</v>
      </c>
      <c r="E67" s="181"/>
      <c r="F67" s="181"/>
      <c r="G67" s="181"/>
      <c r="H67" s="181"/>
      <c r="I67" s="181"/>
      <c r="J67" s="182">
        <f>J246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106</v>
      </c>
      <c r="E68" s="181"/>
      <c r="F68" s="181"/>
      <c r="G68" s="181"/>
      <c r="H68" s="181"/>
      <c r="I68" s="181"/>
      <c r="J68" s="182">
        <f>J254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J257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108</v>
      </c>
      <c r="E70" s="181"/>
      <c r="F70" s="181"/>
      <c r="G70" s="181"/>
      <c r="H70" s="181"/>
      <c r="I70" s="181"/>
      <c r="J70" s="182">
        <f>J258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109</v>
      </c>
      <c r="E71" s="181"/>
      <c r="F71" s="181"/>
      <c r="G71" s="181"/>
      <c r="H71" s="181"/>
      <c r="I71" s="181"/>
      <c r="J71" s="182">
        <f>J269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110</v>
      </c>
      <c r="E72" s="181"/>
      <c r="F72" s="181"/>
      <c r="G72" s="181"/>
      <c r="H72" s="181"/>
      <c r="I72" s="181"/>
      <c r="J72" s="182">
        <f>J274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111</v>
      </c>
      <c r="E73" s="181"/>
      <c r="F73" s="181"/>
      <c r="G73" s="181"/>
      <c r="H73" s="181"/>
      <c r="I73" s="181"/>
      <c r="J73" s="182">
        <f>J277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112</v>
      </c>
      <c r="E74" s="181"/>
      <c r="F74" s="181"/>
      <c r="G74" s="181"/>
      <c r="H74" s="181"/>
      <c r="I74" s="181"/>
      <c r="J74" s="182">
        <f>J281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2" t="s">
        <v>113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16</v>
      </c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68" t="str">
        <f>E7</f>
        <v>Polní cesty VPC 3N a 4R Andělská Hora</v>
      </c>
      <c r="F84" s="31"/>
      <c r="G84" s="31"/>
      <c r="H84" s="31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94</v>
      </c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68" t="str">
        <f>E9</f>
        <v>202212043 - VPC 4R</v>
      </c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21</v>
      </c>
      <c r="D88" s="39"/>
      <c r="E88" s="39"/>
      <c r="F88" s="26" t="str">
        <f>F12</f>
        <v xml:space="preserve"> </v>
      </c>
      <c r="G88" s="39"/>
      <c r="H88" s="39"/>
      <c r="I88" s="31" t="s">
        <v>23</v>
      </c>
      <c r="J88" s="71" t="str">
        <f>IF(J12="","",J12)</f>
        <v>14. 12. 2022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25</v>
      </c>
      <c r="D90" s="39"/>
      <c r="E90" s="39"/>
      <c r="F90" s="26" t="str">
        <f>E15</f>
        <v xml:space="preserve"> </v>
      </c>
      <c r="G90" s="39"/>
      <c r="H90" s="39"/>
      <c r="I90" s="31" t="s">
        <v>30</v>
      </c>
      <c r="J90" s="35" t="str">
        <f>E21</f>
        <v xml:space="preserve"> 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28</v>
      </c>
      <c r="D91" s="39"/>
      <c r="E91" s="39"/>
      <c r="F91" s="26" t="str">
        <f>IF(E18="","",E18)</f>
        <v>Vyplň údaj</v>
      </c>
      <c r="G91" s="39"/>
      <c r="H91" s="39"/>
      <c r="I91" s="31" t="s">
        <v>32</v>
      </c>
      <c r="J91" s="35" t="str">
        <f>E24</f>
        <v xml:space="preserve"> 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1" customFormat="1" ht="29.28" customHeight="1">
      <c r="A93" s="184"/>
      <c r="B93" s="185"/>
      <c r="C93" s="186" t="s">
        <v>114</v>
      </c>
      <c r="D93" s="187" t="s">
        <v>54</v>
      </c>
      <c r="E93" s="187" t="s">
        <v>50</v>
      </c>
      <c r="F93" s="187" t="s">
        <v>51</v>
      </c>
      <c r="G93" s="187" t="s">
        <v>115</v>
      </c>
      <c r="H93" s="187" t="s">
        <v>116</v>
      </c>
      <c r="I93" s="187" t="s">
        <v>117</v>
      </c>
      <c r="J93" s="187" t="s">
        <v>100</v>
      </c>
      <c r="K93" s="188" t="s">
        <v>118</v>
      </c>
      <c r="L93" s="189"/>
      <c r="M93" s="91" t="s">
        <v>19</v>
      </c>
      <c r="N93" s="92" t="s">
        <v>39</v>
      </c>
      <c r="O93" s="92" t="s">
        <v>119</v>
      </c>
      <c r="P93" s="92" t="s">
        <v>120</v>
      </c>
      <c r="Q93" s="92" t="s">
        <v>121</v>
      </c>
      <c r="R93" s="92" t="s">
        <v>122</v>
      </c>
      <c r="S93" s="92" t="s">
        <v>123</v>
      </c>
      <c r="T93" s="93" t="s">
        <v>124</v>
      </c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</row>
    <row r="94" s="2" customFormat="1" ht="22.8" customHeight="1">
      <c r="A94" s="37"/>
      <c r="B94" s="38"/>
      <c r="C94" s="98" t="s">
        <v>125</v>
      </c>
      <c r="D94" s="39"/>
      <c r="E94" s="39"/>
      <c r="F94" s="39"/>
      <c r="G94" s="39"/>
      <c r="H94" s="39"/>
      <c r="I94" s="39"/>
      <c r="J94" s="190">
        <f>BK94</f>
        <v>0</v>
      </c>
      <c r="K94" s="39"/>
      <c r="L94" s="43"/>
      <c r="M94" s="94"/>
      <c r="N94" s="191"/>
      <c r="O94" s="95"/>
      <c r="P94" s="192">
        <f>P95+P257</f>
        <v>0</v>
      </c>
      <c r="Q94" s="95"/>
      <c r="R94" s="192">
        <f>R95+R257</f>
        <v>3630.8508151599999</v>
      </c>
      <c r="S94" s="95"/>
      <c r="T94" s="193">
        <f>T95+T257</f>
        <v>2.1339999999999999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68</v>
      </c>
      <c r="AU94" s="16" t="s">
        <v>101</v>
      </c>
      <c r="BK94" s="194">
        <f>BK95+BK257</f>
        <v>0</v>
      </c>
    </row>
    <row r="95" s="12" customFormat="1" ht="25.92" customHeight="1">
      <c r="A95" s="12"/>
      <c r="B95" s="195"/>
      <c r="C95" s="196"/>
      <c r="D95" s="197" t="s">
        <v>68</v>
      </c>
      <c r="E95" s="198" t="s">
        <v>126</v>
      </c>
      <c r="F95" s="198" t="s">
        <v>127</v>
      </c>
      <c r="G95" s="196"/>
      <c r="H95" s="196"/>
      <c r="I95" s="199"/>
      <c r="J95" s="200">
        <f>BK95</f>
        <v>0</v>
      </c>
      <c r="K95" s="196"/>
      <c r="L95" s="201"/>
      <c r="M95" s="202"/>
      <c r="N95" s="203"/>
      <c r="O95" s="203"/>
      <c r="P95" s="204">
        <f>P96+P157+P169+P187+P225+P234+P246+P254</f>
        <v>0</v>
      </c>
      <c r="Q95" s="203"/>
      <c r="R95" s="204">
        <f>R96+R157+R169+R187+R225+R234+R246+R254</f>
        <v>3630.8508151599999</v>
      </c>
      <c r="S95" s="203"/>
      <c r="T95" s="205">
        <f>T96+T157+T169+T187+T225+T234+T246+T254</f>
        <v>2.1339999999999999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76</v>
      </c>
      <c r="AT95" s="207" t="s">
        <v>68</v>
      </c>
      <c r="AU95" s="207" t="s">
        <v>69</v>
      </c>
      <c r="AY95" s="206" t="s">
        <v>128</v>
      </c>
      <c r="BK95" s="208">
        <f>BK96+BK157+BK169+BK187+BK225+BK234+BK246+BK254</f>
        <v>0</v>
      </c>
    </row>
    <row r="96" s="12" customFormat="1" ht="22.8" customHeight="1">
      <c r="A96" s="12"/>
      <c r="B96" s="195"/>
      <c r="C96" s="196"/>
      <c r="D96" s="197" t="s">
        <v>68</v>
      </c>
      <c r="E96" s="209" t="s">
        <v>76</v>
      </c>
      <c r="F96" s="209" t="s">
        <v>129</v>
      </c>
      <c r="G96" s="196"/>
      <c r="H96" s="196"/>
      <c r="I96" s="199"/>
      <c r="J96" s="210">
        <f>BK96</f>
        <v>0</v>
      </c>
      <c r="K96" s="196"/>
      <c r="L96" s="201"/>
      <c r="M96" s="202"/>
      <c r="N96" s="203"/>
      <c r="O96" s="203"/>
      <c r="P96" s="204">
        <f>SUM(P97:P156)</f>
        <v>0</v>
      </c>
      <c r="Q96" s="203"/>
      <c r="R96" s="204">
        <f>SUM(R97:R156)</f>
        <v>0</v>
      </c>
      <c r="S96" s="203"/>
      <c r="T96" s="205">
        <f>SUM(T97:T156)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76</v>
      </c>
      <c r="AT96" s="207" t="s">
        <v>68</v>
      </c>
      <c r="AU96" s="207" t="s">
        <v>76</v>
      </c>
      <c r="AY96" s="206" t="s">
        <v>128</v>
      </c>
      <c r="BK96" s="208">
        <f>SUM(BK97:BK156)</f>
        <v>0</v>
      </c>
    </row>
    <row r="97" s="2" customFormat="1" ht="21.75" customHeight="1">
      <c r="A97" s="37"/>
      <c r="B97" s="38"/>
      <c r="C97" s="211" t="s">
        <v>76</v>
      </c>
      <c r="D97" s="211" t="s">
        <v>130</v>
      </c>
      <c r="E97" s="212" t="s">
        <v>463</v>
      </c>
      <c r="F97" s="213" t="s">
        <v>464</v>
      </c>
      <c r="G97" s="214" t="s">
        <v>276</v>
      </c>
      <c r="H97" s="215">
        <v>3</v>
      </c>
      <c r="I97" s="216"/>
      <c r="J97" s="217">
        <f>ROUND(I97*H97,2)</f>
        <v>0</v>
      </c>
      <c r="K97" s="213" t="s">
        <v>134</v>
      </c>
      <c r="L97" s="43"/>
      <c r="M97" s="218" t="s">
        <v>19</v>
      </c>
      <c r="N97" s="219" t="s">
        <v>40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135</v>
      </c>
      <c r="AT97" s="222" t="s">
        <v>130</v>
      </c>
      <c r="AU97" s="222" t="s">
        <v>78</v>
      </c>
      <c r="AY97" s="16" t="s">
        <v>128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76</v>
      </c>
      <c r="BK97" s="223">
        <f>ROUND(I97*H97,2)</f>
        <v>0</v>
      </c>
      <c r="BL97" s="16" t="s">
        <v>135</v>
      </c>
      <c r="BM97" s="222" t="s">
        <v>465</v>
      </c>
    </row>
    <row r="98" s="2" customFormat="1">
      <c r="A98" s="37"/>
      <c r="B98" s="38"/>
      <c r="C98" s="39"/>
      <c r="D98" s="224" t="s">
        <v>137</v>
      </c>
      <c r="E98" s="39"/>
      <c r="F98" s="225" t="s">
        <v>466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78</v>
      </c>
    </row>
    <row r="99" s="2" customFormat="1" ht="24.15" customHeight="1">
      <c r="A99" s="37"/>
      <c r="B99" s="38"/>
      <c r="C99" s="211" t="s">
        <v>78</v>
      </c>
      <c r="D99" s="211" t="s">
        <v>130</v>
      </c>
      <c r="E99" s="212" t="s">
        <v>467</v>
      </c>
      <c r="F99" s="213" t="s">
        <v>468</v>
      </c>
      <c r="G99" s="214" t="s">
        <v>276</v>
      </c>
      <c r="H99" s="215">
        <v>1</v>
      </c>
      <c r="I99" s="216"/>
      <c r="J99" s="217">
        <f>ROUND(I99*H99,2)</f>
        <v>0</v>
      </c>
      <c r="K99" s="213" t="s">
        <v>134</v>
      </c>
      <c r="L99" s="43"/>
      <c r="M99" s="218" t="s">
        <v>19</v>
      </c>
      <c r="N99" s="219" t="s">
        <v>40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135</v>
      </c>
      <c r="AT99" s="222" t="s">
        <v>130</v>
      </c>
      <c r="AU99" s="222" t="s">
        <v>78</v>
      </c>
      <c r="AY99" s="16" t="s">
        <v>128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76</v>
      </c>
      <c r="BK99" s="223">
        <f>ROUND(I99*H99,2)</f>
        <v>0</v>
      </c>
      <c r="BL99" s="16" t="s">
        <v>135</v>
      </c>
      <c r="BM99" s="222" t="s">
        <v>469</v>
      </c>
    </row>
    <row r="100" s="2" customFormat="1">
      <c r="A100" s="37"/>
      <c r="B100" s="38"/>
      <c r="C100" s="39"/>
      <c r="D100" s="224" t="s">
        <v>137</v>
      </c>
      <c r="E100" s="39"/>
      <c r="F100" s="225" t="s">
        <v>470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78</v>
      </c>
    </row>
    <row r="101" s="2" customFormat="1" ht="21.75" customHeight="1">
      <c r="A101" s="37"/>
      <c r="B101" s="38"/>
      <c r="C101" s="211" t="s">
        <v>143</v>
      </c>
      <c r="D101" s="211" t="s">
        <v>130</v>
      </c>
      <c r="E101" s="212" t="s">
        <v>471</v>
      </c>
      <c r="F101" s="213" t="s">
        <v>472</v>
      </c>
      <c r="G101" s="214" t="s">
        <v>276</v>
      </c>
      <c r="H101" s="215">
        <v>4</v>
      </c>
      <c r="I101" s="216"/>
      <c r="J101" s="217">
        <f>ROUND(I101*H101,2)</f>
        <v>0</v>
      </c>
      <c r="K101" s="213" t="s">
        <v>134</v>
      </c>
      <c r="L101" s="43"/>
      <c r="M101" s="218" t="s">
        <v>19</v>
      </c>
      <c r="N101" s="219" t="s">
        <v>40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135</v>
      </c>
      <c r="AT101" s="222" t="s">
        <v>130</v>
      </c>
      <c r="AU101" s="222" t="s">
        <v>78</v>
      </c>
      <c r="AY101" s="16" t="s">
        <v>128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76</v>
      </c>
      <c r="BK101" s="223">
        <f>ROUND(I101*H101,2)</f>
        <v>0</v>
      </c>
      <c r="BL101" s="16" t="s">
        <v>135</v>
      </c>
      <c r="BM101" s="222" t="s">
        <v>473</v>
      </c>
    </row>
    <row r="102" s="2" customFormat="1">
      <c r="A102" s="37"/>
      <c r="B102" s="38"/>
      <c r="C102" s="39"/>
      <c r="D102" s="224" t="s">
        <v>137</v>
      </c>
      <c r="E102" s="39"/>
      <c r="F102" s="225" t="s">
        <v>474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78</v>
      </c>
    </row>
    <row r="103" s="2" customFormat="1" ht="16.5" customHeight="1">
      <c r="A103" s="37"/>
      <c r="B103" s="38"/>
      <c r="C103" s="211" t="s">
        <v>135</v>
      </c>
      <c r="D103" s="211" t="s">
        <v>130</v>
      </c>
      <c r="E103" s="212" t="s">
        <v>139</v>
      </c>
      <c r="F103" s="213" t="s">
        <v>140</v>
      </c>
      <c r="G103" s="214" t="s">
        <v>133</v>
      </c>
      <c r="H103" s="215">
        <v>2432.3200000000002</v>
      </c>
      <c r="I103" s="216"/>
      <c r="J103" s="217">
        <f>ROUND(I103*H103,2)</f>
        <v>0</v>
      </c>
      <c r="K103" s="213" t="s">
        <v>134</v>
      </c>
      <c r="L103" s="43"/>
      <c r="M103" s="218" t="s">
        <v>19</v>
      </c>
      <c r="N103" s="219" t="s">
        <v>40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135</v>
      </c>
      <c r="AT103" s="222" t="s">
        <v>130</v>
      </c>
      <c r="AU103" s="222" t="s">
        <v>78</v>
      </c>
      <c r="AY103" s="16" t="s">
        <v>128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76</v>
      </c>
      <c r="BK103" s="223">
        <f>ROUND(I103*H103,2)</f>
        <v>0</v>
      </c>
      <c r="BL103" s="16" t="s">
        <v>135</v>
      </c>
      <c r="BM103" s="222" t="s">
        <v>475</v>
      </c>
    </row>
    <row r="104" s="2" customFormat="1">
      <c r="A104" s="37"/>
      <c r="B104" s="38"/>
      <c r="C104" s="39"/>
      <c r="D104" s="224" t="s">
        <v>137</v>
      </c>
      <c r="E104" s="39"/>
      <c r="F104" s="225" t="s">
        <v>142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78</v>
      </c>
    </row>
    <row r="105" s="13" customFormat="1">
      <c r="A105" s="13"/>
      <c r="B105" s="231"/>
      <c r="C105" s="232"/>
      <c r="D105" s="229" t="s">
        <v>151</v>
      </c>
      <c r="E105" s="233" t="s">
        <v>19</v>
      </c>
      <c r="F105" s="234" t="s">
        <v>476</v>
      </c>
      <c r="G105" s="232"/>
      <c r="H105" s="235">
        <v>2432.3200000000002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151</v>
      </c>
      <c r="AU105" s="241" t="s">
        <v>78</v>
      </c>
      <c r="AV105" s="13" t="s">
        <v>78</v>
      </c>
      <c r="AW105" s="13" t="s">
        <v>31</v>
      </c>
      <c r="AX105" s="13" t="s">
        <v>76</v>
      </c>
      <c r="AY105" s="241" t="s">
        <v>128</v>
      </c>
    </row>
    <row r="106" s="2" customFormat="1" ht="24.15" customHeight="1">
      <c r="A106" s="37"/>
      <c r="B106" s="38"/>
      <c r="C106" s="211" t="s">
        <v>158</v>
      </c>
      <c r="D106" s="211" t="s">
        <v>130</v>
      </c>
      <c r="E106" s="212" t="s">
        <v>144</v>
      </c>
      <c r="F106" s="213" t="s">
        <v>145</v>
      </c>
      <c r="G106" s="214" t="s">
        <v>146</v>
      </c>
      <c r="H106" s="215">
        <v>144.43700000000001</v>
      </c>
      <c r="I106" s="216"/>
      <c r="J106" s="217">
        <f>ROUND(I106*H106,2)</f>
        <v>0</v>
      </c>
      <c r="K106" s="213" t="s">
        <v>134</v>
      </c>
      <c r="L106" s="43"/>
      <c r="M106" s="218" t="s">
        <v>19</v>
      </c>
      <c r="N106" s="219" t="s">
        <v>40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135</v>
      </c>
      <c r="AT106" s="222" t="s">
        <v>130</v>
      </c>
      <c r="AU106" s="222" t="s">
        <v>78</v>
      </c>
      <c r="AY106" s="16" t="s">
        <v>128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76</v>
      </c>
      <c r="BK106" s="223">
        <f>ROUND(I106*H106,2)</f>
        <v>0</v>
      </c>
      <c r="BL106" s="16" t="s">
        <v>135</v>
      </c>
      <c r="BM106" s="222" t="s">
        <v>477</v>
      </c>
    </row>
    <row r="107" s="2" customFormat="1">
      <c r="A107" s="37"/>
      <c r="B107" s="38"/>
      <c r="C107" s="39"/>
      <c r="D107" s="224" t="s">
        <v>137</v>
      </c>
      <c r="E107" s="39"/>
      <c r="F107" s="225" t="s">
        <v>148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78</v>
      </c>
    </row>
    <row r="108" s="2" customFormat="1">
      <c r="A108" s="37"/>
      <c r="B108" s="38"/>
      <c r="C108" s="39"/>
      <c r="D108" s="229" t="s">
        <v>149</v>
      </c>
      <c r="E108" s="39"/>
      <c r="F108" s="230" t="s">
        <v>478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78</v>
      </c>
    </row>
    <row r="109" s="13" customFormat="1">
      <c r="A109" s="13"/>
      <c r="B109" s="231"/>
      <c r="C109" s="232"/>
      <c r="D109" s="229" t="s">
        <v>151</v>
      </c>
      <c r="E109" s="233" t="s">
        <v>19</v>
      </c>
      <c r="F109" s="234" t="s">
        <v>479</v>
      </c>
      <c r="G109" s="232"/>
      <c r="H109" s="235">
        <v>144.43700000000001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151</v>
      </c>
      <c r="AU109" s="241" t="s">
        <v>78</v>
      </c>
      <c r="AV109" s="13" t="s">
        <v>78</v>
      </c>
      <c r="AW109" s="13" t="s">
        <v>31</v>
      </c>
      <c r="AX109" s="13" t="s">
        <v>76</v>
      </c>
      <c r="AY109" s="241" t="s">
        <v>128</v>
      </c>
    </row>
    <row r="110" s="2" customFormat="1" ht="21.75" customHeight="1">
      <c r="A110" s="37"/>
      <c r="B110" s="38"/>
      <c r="C110" s="211" t="s">
        <v>165</v>
      </c>
      <c r="D110" s="211" t="s">
        <v>130</v>
      </c>
      <c r="E110" s="212" t="s">
        <v>480</v>
      </c>
      <c r="F110" s="213" t="s">
        <v>481</v>
      </c>
      <c r="G110" s="214" t="s">
        <v>146</v>
      </c>
      <c r="H110" s="215">
        <v>535.46000000000004</v>
      </c>
      <c r="I110" s="216"/>
      <c r="J110" s="217">
        <f>ROUND(I110*H110,2)</f>
        <v>0</v>
      </c>
      <c r="K110" s="213" t="s">
        <v>134</v>
      </c>
      <c r="L110" s="43"/>
      <c r="M110" s="218" t="s">
        <v>19</v>
      </c>
      <c r="N110" s="219" t="s">
        <v>40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135</v>
      </c>
      <c r="AT110" s="222" t="s">
        <v>130</v>
      </c>
      <c r="AU110" s="222" t="s">
        <v>78</v>
      </c>
      <c r="AY110" s="16" t="s">
        <v>128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76</v>
      </c>
      <c r="BK110" s="223">
        <f>ROUND(I110*H110,2)</f>
        <v>0</v>
      </c>
      <c r="BL110" s="16" t="s">
        <v>135</v>
      </c>
      <c r="BM110" s="222" t="s">
        <v>482</v>
      </c>
    </row>
    <row r="111" s="2" customFormat="1">
      <c r="A111" s="37"/>
      <c r="B111" s="38"/>
      <c r="C111" s="39"/>
      <c r="D111" s="224" t="s">
        <v>137</v>
      </c>
      <c r="E111" s="39"/>
      <c r="F111" s="225" t="s">
        <v>483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78</v>
      </c>
    </row>
    <row r="112" s="13" customFormat="1">
      <c r="A112" s="13"/>
      <c r="B112" s="231"/>
      <c r="C112" s="232"/>
      <c r="D112" s="229" t="s">
        <v>151</v>
      </c>
      <c r="E112" s="233" t="s">
        <v>19</v>
      </c>
      <c r="F112" s="234" t="s">
        <v>484</v>
      </c>
      <c r="G112" s="232"/>
      <c r="H112" s="235">
        <v>535.46000000000004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151</v>
      </c>
      <c r="AU112" s="241" t="s">
        <v>78</v>
      </c>
      <c r="AV112" s="13" t="s">
        <v>78</v>
      </c>
      <c r="AW112" s="13" t="s">
        <v>31</v>
      </c>
      <c r="AX112" s="13" t="s">
        <v>76</v>
      </c>
      <c r="AY112" s="241" t="s">
        <v>128</v>
      </c>
    </row>
    <row r="113" s="2" customFormat="1" ht="21.75" customHeight="1">
      <c r="A113" s="37"/>
      <c r="B113" s="38"/>
      <c r="C113" s="211" t="s">
        <v>172</v>
      </c>
      <c r="D113" s="211" t="s">
        <v>130</v>
      </c>
      <c r="E113" s="212" t="s">
        <v>485</v>
      </c>
      <c r="F113" s="213" t="s">
        <v>486</v>
      </c>
      <c r="G113" s="214" t="s">
        <v>146</v>
      </c>
      <c r="H113" s="215">
        <v>76</v>
      </c>
      <c r="I113" s="216"/>
      <c r="J113" s="217">
        <f>ROUND(I113*H113,2)</f>
        <v>0</v>
      </c>
      <c r="K113" s="213" t="s">
        <v>134</v>
      </c>
      <c r="L113" s="43"/>
      <c r="M113" s="218" t="s">
        <v>19</v>
      </c>
      <c r="N113" s="219" t="s">
        <v>40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135</v>
      </c>
      <c r="AT113" s="222" t="s">
        <v>130</v>
      </c>
      <c r="AU113" s="222" t="s">
        <v>78</v>
      </c>
      <c r="AY113" s="16" t="s">
        <v>128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76</v>
      </c>
      <c r="BK113" s="223">
        <f>ROUND(I113*H113,2)</f>
        <v>0</v>
      </c>
      <c r="BL113" s="16" t="s">
        <v>135</v>
      </c>
      <c r="BM113" s="222" t="s">
        <v>487</v>
      </c>
    </row>
    <row r="114" s="2" customFormat="1">
      <c r="A114" s="37"/>
      <c r="B114" s="38"/>
      <c r="C114" s="39"/>
      <c r="D114" s="224" t="s">
        <v>137</v>
      </c>
      <c r="E114" s="39"/>
      <c r="F114" s="225" t="s">
        <v>488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78</v>
      </c>
    </row>
    <row r="115" s="2" customFormat="1" ht="24.15" customHeight="1">
      <c r="A115" s="37"/>
      <c r="B115" s="38"/>
      <c r="C115" s="211" t="s">
        <v>179</v>
      </c>
      <c r="D115" s="211" t="s">
        <v>130</v>
      </c>
      <c r="E115" s="212" t="s">
        <v>489</v>
      </c>
      <c r="F115" s="213" t="s">
        <v>490</v>
      </c>
      <c r="G115" s="214" t="s">
        <v>146</v>
      </c>
      <c r="H115" s="215">
        <v>32.463999999999999</v>
      </c>
      <c r="I115" s="216"/>
      <c r="J115" s="217">
        <f>ROUND(I115*H115,2)</f>
        <v>0</v>
      </c>
      <c r="K115" s="213" t="s">
        <v>134</v>
      </c>
      <c r="L115" s="43"/>
      <c r="M115" s="218" t="s">
        <v>19</v>
      </c>
      <c r="N115" s="219" t="s">
        <v>40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135</v>
      </c>
      <c r="AT115" s="222" t="s">
        <v>130</v>
      </c>
      <c r="AU115" s="222" t="s">
        <v>78</v>
      </c>
      <c r="AY115" s="16" t="s">
        <v>128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76</v>
      </c>
      <c r="BK115" s="223">
        <f>ROUND(I115*H115,2)</f>
        <v>0</v>
      </c>
      <c r="BL115" s="16" t="s">
        <v>135</v>
      </c>
      <c r="BM115" s="222" t="s">
        <v>491</v>
      </c>
    </row>
    <row r="116" s="2" customFormat="1">
      <c r="A116" s="37"/>
      <c r="B116" s="38"/>
      <c r="C116" s="39"/>
      <c r="D116" s="224" t="s">
        <v>137</v>
      </c>
      <c r="E116" s="39"/>
      <c r="F116" s="225" t="s">
        <v>492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78</v>
      </c>
    </row>
    <row r="117" s="2" customFormat="1">
      <c r="A117" s="37"/>
      <c r="B117" s="38"/>
      <c r="C117" s="39"/>
      <c r="D117" s="229" t="s">
        <v>149</v>
      </c>
      <c r="E117" s="39"/>
      <c r="F117" s="230" t="s">
        <v>493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149</v>
      </c>
      <c r="AU117" s="16" t="s">
        <v>78</v>
      </c>
    </row>
    <row r="118" s="13" customFormat="1">
      <c r="A118" s="13"/>
      <c r="B118" s="231"/>
      <c r="C118" s="232"/>
      <c r="D118" s="229" t="s">
        <v>151</v>
      </c>
      <c r="E118" s="233" t="s">
        <v>19</v>
      </c>
      <c r="F118" s="234" t="s">
        <v>494</v>
      </c>
      <c r="G118" s="232"/>
      <c r="H118" s="235">
        <v>32.463999999999999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151</v>
      </c>
      <c r="AU118" s="241" t="s">
        <v>78</v>
      </c>
      <c r="AV118" s="13" t="s">
        <v>78</v>
      </c>
      <c r="AW118" s="13" t="s">
        <v>31</v>
      </c>
      <c r="AX118" s="13" t="s">
        <v>76</v>
      </c>
      <c r="AY118" s="241" t="s">
        <v>128</v>
      </c>
    </row>
    <row r="119" s="2" customFormat="1" ht="37.8" customHeight="1">
      <c r="A119" s="37"/>
      <c r="B119" s="38"/>
      <c r="C119" s="211" t="s">
        <v>186</v>
      </c>
      <c r="D119" s="211" t="s">
        <v>130</v>
      </c>
      <c r="E119" s="212" t="s">
        <v>159</v>
      </c>
      <c r="F119" s="213" t="s">
        <v>160</v>
      </c>
      <c r="G119" s="214" t="s">
        <v>146</v>
      </c>
      <c r="H119" s="215">
        <v>288.86599999999999</v>
      </c>
      <c r="I119" s="216"/>
      <c r="J119" s="217">
        <f>ROUND(I119*H119,2)</f>
        <v>0</v>
      </c>
      <c r="K119" s="213" t="s">
        <v>134</v>
      </c>
      <c r="L119" s="43"/>
      <c r="M119" s="218" t="s">
        <v>19</v>
      </c>
      <c r="N119" s="219" t="s">
        <v>40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135</v>
      </c>
      <c r="AT119" s="222" t="s">
        <v>130</v>
      </c>
      <c r="AU119" s="222" t="s">
        <v>78</v>
      </c>
      <c r="AY119" s="16" t="s">
        <v>128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76</v>
      </c>
      <c r="BK119" s="223">
        <f>ROUND(I119*H119,2)</f>
        <v>0</v>
      </c>
      <c r="BL119" s="16" t="s">
        <v>135</v>
      </c>
      <c r="BM119" s="222" t="s">
        <v>495</v>
      </c>
    </row>
    <row r="120" s="2" customFormat="1">
      <c r="A120" s="37"/>
      <c r="B120" s="38"/>
      <c r="C120" s="39"/>
      <c r="D120" s="224" t="s">
        <v>137</v>
      </c>
      <c r="E120" s="39"/>
      <c r="F120" s="225" t="s">
        <v>162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78</v>
      </c>
    </row>
    <row r="121" s="2" customFormat="1">
      <c r="A121" s="37"/>
      <c r="B121" s="38"/>
      <c r="C121" s="39"/>
      <c r="D121" s="229" t="s">
        <v>149</v>
      </c>
      <c r="E121" s="39"/>
      <c r="F121" s="230" t="s">
        <v>163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78</v>
      </c>
    </row>
    <row r="122" s="13" customFormat="1">
      <c r="A122" s="13"/>
      <c r="B122" s="231"/>
      <c r="C122" s="232"/>
      <c r="D122" s="229" t="s">
        <v>151</v>
      </c>
      <c r="E122" s="233" t="s">
        <v>19</v>
      </c>
      <c r="F122" s="234" t="s">
        <v>496</v>
      </c>
      <c r="G122" s="232"/>
      <c r="H122" s="235">
        <v>288.86599999999999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151</v>
      </c>
      <c r="AU122" s="241" t="s">
        <v>78</v>
      </c>
      <c r="AV122" s="13" t="s">
        <v>78</v>
      </c>
      <c r="AW122" s="13" t="s">
        <v>31</v>
      </c>
      <c r="AX122" s="13" t="s">
        <v>76</v>
      </c>
      <c r="AY122" s="241" t="s">
        <v>128</v>
      </c>
    </row>
    <row r="123" s="2" customFormat="1" ht="37.8" customHeight="1">
      <c r="A123" s="37"/>
      <c r="B123" s="38"/>
      <c r="C123" s="211" t="s">
        <v>192</v>
      </c>
      <c r="D123" s="211" t="s">
        <v>130</v>
      </c>
      <c r="E123" s="212" t="s">
        <v>166</v>
      </c>
      <c r="F123" s="213" t="s">
        <v>167</v>
      </c>
      <c r="G123" s="214" t="s">
        <v>146</v>
      </c>
      <c r="H123" s="215">
        <v>591.60000000000002</v>
      </c>
      <c r="I123" s="216"/>
      <c r="J123" s="217">
        <f>ROUND(I123*H123,2)</f>
        <v>0</v>
      </c>
      <c r="K123" s="213" t="s">
        <v>134</v>
      </c>
      <c r="L123" s="43"/>
      <c r="M123" s="218" t="s">
        <v>19</v>
      </c>
      <c r="N123" s="219" t="s">
        <v>40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135</v>
      </c>
      <c r="AT123" s="222" t="s">
        <v>130</v>
      </c>
      <c r="AU123" s="222" t="s">
        <v>78</v>
      </c>
      <c r="AY123" s="16" t="s">
        <v>128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76</v>
      </c>
      <c r="BK123" s="223">
        <f>ROUND(I123*H123,2)</f>
        <v>0</v>
      </c>
      <c r="BL123" s="16" t="s">
        <v>135</v>
      </c>
      <c r="BM123" s="222" t="s">
        <v>497</v>
      </c>
    </row>
    <row r="124" s="2" customFormat="1">
      <c r="A124" s="37"/>
      <c r="B124" s="38"/>
      <c r="C124" s="39"/>
      <c r="D124" s="224" t="s">
        <v>137</v>
      </c>
      <c r="E124" s="39"/>
      <c r="F124" s="225" t="s">
        <v>169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78</v>
      </c>
    </row>
    <row r="125" s="2" customFormat="1">
      <c r="A125" s="37"/>
      <c r="B125" s="38"/>
      <c r="C125" s="39"/>
      <c r="D125" s="229" t="s">
        <v>149</v>
      </c>
      <c r="E125" s="39"/>
      <c r="F125" s="230" t="s">
        <v>170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149</v>
      </c>
      <c r="AU125" s="16" t="s">
        <v>78</v>
      </c>
    </row>
    <row r="126" s="13" customFormat="1">
      <c r="A126" s="13"/>
      <c r="B126" s="231"/>
      <c r="C126" s="232"/>
      <c r="D126" s="229" t="s">
        <v>151</v>
      </c>
      <c r="E126" s="233" t="s">
        <v>19</v>
      </c>
      <c r="F126" s="234" t="s">
        <v>498</v>
      </c>
      <c r="G126" s="232"/>
      <c r="H126" s="235">
        <v>591.60000000000002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151</v>
      </c>
      <c r="AU126" s="241" t="s">
        <v>78</v>
      </c>
      <c r="AV126" s="13" t="s">
        <v>78</v>
      </c>
      <c r="AW126" s="13" t="s">
        <v>31</v>
      </c>
      <c r="AX126" s="13" t="s">
        <v>76</v>
      </c>
      <c r="AY126" s="241" t="s">
        <v>128</v>
      </c>
    </row>
    <row r="127" s="2" customFormat="1" ht="37.8" customHeight="1">
      <c r="A127" s="37"/>
      <c r="B127" s="38"/>
      <c r="C127" s="211" t="s">
        <v>200</v>
      </c>
      <c r="D127" s="211" t="s">
        <v>130</v>
      </c>
      <c r="E127" s="212" t="s">
        <v>173</v>
      </c>
      <c r="F127" s="213" t="s">
        <v>174</v>
      </c>
      <c r="G127" s="214" t="s">
        <v>146</v>
      </c>
      <c r="H127" s="215">
        <v>535.46000000000004</v>
      </c>
      <c r="I127" s="216"/>
      <c r="J127" s="217">
        <f>ROUND(I127*H127,2)</f>
        <v>0</v>
      </c>
      <c r="K127" s="213" t="s">
        <v>134</v>
      </c>
      <c r="L127" s="43"/>
      <c r="M127" s="218" t="s">
        <v>19</v>
      </c>
      <c r="N127" s="219" t="s">
        <v>40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135</v>
      </c>
      <c r="AT127" s="222" t="s">
        <v>130</v>
      </c>
      <c r="AU127" s="222" t="s">
        <v>78</v>
      </c>
      <c r="AY127" s="16" t="s">
        <v>128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76</v>
      </c>
      <c r="BK127" s="223">
        <f>ROUND(I127*H127,2)</f>
        <v>0</v>
      </c>
      <c r="BL127" s="16" t="s">
        <v>135</v>
      </c>
      <c r="BM127" s="222" t="s">
        <v>499</v>
      </c>
    </row>
    <row r="128" s="2" customFormat="1">
      <c r="A128" s="37"/>
      <c r="B128" s="38"/>
      <c r="C128" s="39"/>
      <c r="D128" s="224" t="s">
        <v>137</v>
      </c>
      <c r="E128" s="39"/>
      <c r="F128" s="225" t="s">
        <v>176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78</v>
      </c>
    </row>
    <row r="129" s="2" customFormat="1">
      <c r="A129" s="37"/>
      <c r="B129" s="38"/>
      <c r="C129" s="39"/>
      <c r="D129" s="229" t="s">
        <v>149</v>
      </c>
      <c r="E129" s="39"/>
      <c r="F129" s="230" t="s">
        <v>177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78</v>
      </c>
    </row>
    <row r="130" s="13" customFormat="1">
      <c r="A130" s="13"/>
      <c r="B130" s="231"/>
      <c r="C130" s="232"/>
      <c r="D130" s="229" t="s">
        <v>151</v>
      </c>
      <c r="E130" s="233" t="s">
        <v>19</v>
      </c>
      <c r="F130" s="234" t="s">
        <v>500</v>
      </c>
      <c r="G130" s="232"/>
      <c r="H130" s="235">
        <v>535.46000000000004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151</v>
      </c>
      <c r="AU130" s="241" t="s">
        <v>78</v>
      </c>
      <c r="AV130" s="13" t="s">
        <v>78</v>
      </c>
      <c r="AW130" s="13" t="s">
        <v>31</v>
      </c>
      <c r="AX130" s="13" t="s">
        <v>76</v>
      </c>
      <c r="AY130" s="241" t="s">
        <v>128</v>
      </c>
    </row>
    <row r="131" s="2" customFormat="1" ht="16.5" customHeight="1">
      <c r="A131" s="37"/>
      <c r="B131" s="38"/>
      <c r="C131" s="211" t="s">
        <v>206</v>
      </c>
      <c r="D131" s="211" t="s">
        <v>130</v>
      </c>
      <c r="E131" s="212" t="s">
        <v>180</v>
      </c>
      <c r="F131" s="213" t="s">
        <v>181</v>
      </c>
      <c r="G131" s="214" t="s">
        <v>146</v>
      </c>
      <c r="H131" s="215">
        <v>144.43700000000001</v>
      </c>
      <c r="I131" s="216"/>
      <c r="J131" s="217">
        <f>ROUND(I131*H131,2)</f>
        <v>0</v>
      </c>
      <c r="K131" s="213" t="s">
        <v>134</v>
      </c>
      <c r="L131" s="43"/>
      <c r="M131" s="218" t="s">
        <v>19</v>
      </c>
      <c r="N131" s="219" t="s">
        <v>40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135</v>
      </c>
      <c r="AT131" s="222" t="s">
        <v>130</v>
      </c>
      <c r="AU131" s="222" t="s">
        <v>78</v>
      </c>
      <c r="AY131" s="16" t="s">
        <v>128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76</v>
      </c>
      <c r="BK131" s="223">
        <f>ROUND(I131*H131,2)</f>
        <v>0</v>
      </c>
      <c r="BL131" s="16" t="s">
        <v>135</v>
      </c>
      <c r="BM131" s="222" t="s">
        <v>501</v>
      </c>
    </row>
    <row r="132" s="2" customFormat="1">
      <c r="A132" s="37"/>
      <c r="B132" s="38"/>
      <c r="C132" s="39"/>
      <c r="D132" s="224" t="s">
        <v>137</v>
      </c>
      <c r="E132" s="39"/>
      <c r="F132" s="225" t="s">
        <v>183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78</v>
      </c>
    </row>
    <row r="133" s="2" customFormat="1">
      <c r="A133" s="37"/>
      <c r="B133" s="38"/>
      <c r="C133" s="39"/>
      <c r="D133" s="229" t="s">
        <v>149</v>
      </c>
      <c r="E133" s="39"/>
      <c r="F133" s="230" t="s">
        <v>502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78</v>
      </c>
    </row>
    <row r="134" s="13" customFormat="1">
      <c r="A134" s="13"/>
      <c r="B134" s="231"/>
      <c r="C134" s="232"/>
      <c r="D134" s="229" t="s">
        <v>151</v>
      </c>
      <c r="E134" s="233" t="s">
        <v>19</v>
      </c>
      <c r="F134" s="234" t="s">
        <v>479</v>
      </c>
      <c r="G134" s="232"/>
      <c r="H134" s="235">
        <v>144.43700000000001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151</v>
      </c>
      <c r="AU134" s="241" t="s">
        <v>78</v>
      </c>
      <c r="AV134" s="13" t="s">
        <v>78</v>
      </c>
      <c r="AW134" s="13" t="s">
        <v>31</v>
      </c>
      <c r="AX134" s="13" t="s">
        <v>76</v>
      </c>
      <c r="AY134" s="241" t="s">
        <v>128</v>
      </c>
    </row>
    <row r="135" s="2" customFormat="1" ht="24.15" customHeight="1">
      <c r="A135" s="37"/>
      <c r="B135" s="38"/>
      <c r="C135" s="211" t="s">
        <v>212</v>
      </c>
      <c r="D135" s="211" t="s">
        <v>130</v>
      </c>
      <c r="E135" s="212" t="s">
        <v>187</v>
      </c>
      <c r="F135" s="213" t="s">
        <v>188</v>
      </c>
      <c r="G135" s="214" t="s">
        <v>146</v>
      </c>
      <c r="H135" s="215">
        <v>127.953</v>
      </c>
      <c r="I135" s="216"/>
      <c r="J135" s="217">
        <f>ROUND(I135*H135,2)</f>
        <v>0</v>
      </c>
      <c r="K135" s="213" t="s">
        <v>134</v>
      </c>
      <c r="L135" s="43"/>
      <c r="M135" s="218" t="s">
        <v>19</v>
      </c>
      <c r="N135" s="219" t="s">
        <v>40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135</v>
      </c>
      <c r="AT135" s="222" t="s">
        <v>130</v>
      </c>
      <c r="AU135" s="222" t="s">
        <v>78</v>
      </c>
      <c r="AY135" s="16" t="s">
        <v>128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76</v>
      </c>
      <c r="BK135" s="223">
        <f>ROUND(I135*H135,2)</f>
        <v>0</v>
      </c>
      <c r="BL135" s="16" t="s">
        <v>135</v>
      </c>
      <c r="BM135" s="222" t="s">
        <v>503</v>
      </c>
    </row>
    <row r="136" s="2" customFormat="1">
      <c r="A136" s="37"/>
      <c r="B136" s="38"/>
      <c r="C136" s="39"/>
      <c r="D136" s="224" t="s">
        <v>137</v>
      </c>
      <c r="E136" s="39"/>
      <c r="F136" s="225" t="s">
        <v>190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78</v>
      </c>
    </row>
    <row r="137" s="13" customFormat="1">
      <c r="A137" s="13"/>
      <c r="B137" s="231"/>
      <c r="C137" s="232"/>
      <c r="D137" s="229" t="s">
        <v>151</v>
      </c>
      <c r="E137" s="233" t="s">
        <v>19</v>
      </c>
      <c r="F137" s="234" t="s">
        <v>504</v>
      </c>
      <c r="G137" s="232"/>
      <c r="H137" s="235">
        <v>127.953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151</v>
      </c>
      <c r="AU137" s="241" t="s">
        <v>78</v>
      </c>
      <c r="AV137" s="13" t="s">
        <v>78</v>
      </c>
      <c r="AW137" s="13" t="s">
        <v>31</v>
      </c>
      <c r="AX137" s="13" t="s">
        <v>76</v>
      </c>
      <c r="AY137" s="241" t="s">
        <v>128</v>
      </c>
    </row>
    <row r="138" s="2" customFormat="1" ht="24.15" customHeight="1">
      <c r="A138" s="37"/>
      <c r="B138" s="38"/>
      <c r="C138" s="211" t="s">
        <v>218</v>
      </c>
      <c r="D138" s="211" t="s">
        <v>130</v>
      </c>
      <c r="E138" s="212" t="s">
        <v>193</v>
      </c>
      <c r="F138" s="213" t="s">
        <v>194</v>
      </c>
      <c r="G138" s="214" t="s">
        <v>195</v>
      </c>
      <c r="H138" s="215">
        <v>937.05499999999995</v>
      </c>
      <c r="I138" s="216"/>
      <c r="J138" s="217">
        <f>ROUND(I138*H138,2)</f>
        <v>0</v>
      </c>
      <c r="K138" s="213" t="s">
        <v>134</v>
      </c>
      <c r="L138" s="43"/>
      <c r="M138" s="218" t="s">
        <v>19</v>
      </c>
      <c r="N138" s="219" t="s">
        <v>40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135</v>
      </c>
      <c r="AT138" s="222" t="s">
        <v>130</v>
      </c>
      <c r="AU138" s="222" t="s">
        <v>78</v>
      </c>
      <c r="AY138" s="16" t="s">
        <v>128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76</v>
      </c>
      <c r="BK138" s="223">
        <f>ROUND(I138*H138,2)</f>
        <v>0</v>
      </c>
      <c r="BL138" s="16" t="s">
        <v>135</v>
      </c>
      <c r="BM138" s="222" t="s">
        <v>505</v>
      </c>
    </row>
    <row r="139" s="2" customFormat="1">
      <c r="A139" s="37"/>
      <c r="B139" s="38"/>
      <c r="C139" s="39"/>
      <c r="D139" s="224" t="s">
        <v>137</v>
      </c>
      <c r="E139" s="39"/>
      <c r="F139" s="225" t="s">
        <v>197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78</v>
      </c>
    </row>
    <row r="140" s="2" customFormat="1">
      <c r="A140" s="37"/>
      <c r="B140" s="38"/>
      <c r="C140" s="39"/>
      <c r="D140" s="229" t="s">
        <v>149</v>
      </c>
      <c r="E140" s="39"/>
      <c r="F140" s="230" t="s">
        <v>198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149</v>
      </c>
      <c r="AU140" s="16" t="s">
        <v>78</v>
      </c>
    </row>
    <row r="141" s="13" customFormat="1">
      <c r="A141" s="13"/>
      <c r="B141" s="231"/>
      <c r="C141" s="232"/>
      <c r="D141" s="229" t="s">
        <v>151</v>
      </c>
      <c r="E141" s="233" t="s">
        <v>19</v>
      </c>
      <c r="F141" s="234" t="s">
        <v>506</v>
      </c>
      <c r="G141" s="232"/>
      <c r="H141" s="235">
        <v>937.05499999999995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151</v>
      </c>
      <c r="AU141" s="241" t="s">
        <v>78</v>
      </c>
      <c r="AV141" s="13" t="s">
        <v>78</v>
      </c>
      <c r="AW141" s="13" t="s">
        <v>31</v>
      </c>
      <c r="AX141" s="13" t="s">
        <v>76</v>
      </c>
      <c r="AY141" s="241" t="s">
        <v>128</v>
      </c>
    </row>
    <row r="142" s="2" customFormat="1" ht="24.15" customHeight="1">
      <c r="A142" s="37"/>
      <c r="B142" s="38"/>
      <c r="C142" s="211" t="s">
        <v>8</v>
      </c>
      <c r="D142" s="211" t="s">
        <v>130</v>
      </c>
      <c r="E142" s="212" t="s">
        <v>201</v>
      </c>
      <c r="F142" s="213" t="s">
        <v>202</v>
      </c>
      <c r="G142" s="214" t="s">
        <v>146</v>
      </c>
      <c r="H142" s="215">
        <v>1803.2349999999999</v>
      </c>
      <c r="I142" s="216"/>
      <c r="J142" s="217">
        <f>ROUND(I142*H142,2)</f>
        <v>0</v>
      </c>
      <c r="K142" s="213" t="s">
        <v>134</v>
      </c>
      <c r="L142" s="43"/>
      <c r="M142" s="218" t="s">
        <v>19</v>
      </c>
      <c r="N142" s="219" t="s">
        <v>40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135</v>
      </c>
      <c r="AT142" s="222" t="s">
        <v>130</v>
      </c>
      <c r="AU142" s="222" t="s">
        <v>78</v>
      </c>
      <c r="AY142" s="16" t="s">
        <v>128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76</v>
      </c>
      <c r="BK142" s="223">
        <f>ROUND(I142*H142,2)</f>
        <v>0</v>
      </c>
      <c r="BL142" s="16" t="s">
        <v>135</v>
      </c>
      <c r="BM142" s="222" t="s">
        <v>507</v>
      </c>
    </row>
    <row r="143" s="2" customFormat="1">
      <c r="A143" s="37"/>
      <c r="B143" s="38"/>
      <c r="C143" s="39"/>
      <c r="D143" s="224" t="s">
        <v>137</v>
      </c>
      <c r="E143" s="39"/>
      <c r="F143" s="225" t="s">
        <v>204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137</v>
      </c>
      <c r="AU143" s="16" t="s">
        <v>78</v>
      </c>
    </row>
    <row r="144" s="13" customFormat="1">
      <c r="A144" s="13"/>
      <c r="B144" s="231"/>
      <c r="C144" s="232"/>
      <c r="D144" s="229" t="s">
        <v>151</v>
      </c>
      <c r="E144" s="233" t="s">
        <v>19</v>
      </c>
      <c r="F144" s="234" t="s">
        <v>508</v>
      </c>
      <c r="G144" s="232"/>
      <c r="H144" s="235">
        <v>1803.2349999999999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151</v>
      </c>
      <c r="AU144" s="241" t="s">
        <v>78</v>
      </c>
      <c r="AV144" s="13" t="s">
        <v>78</v>
      </c>
      <c r="AW144" s="13" t="s">
        <v>31</v>
      </c>
      <c r="AX144" s="13" t="s">
        <v>76</v>
      </c>
      <c r="AY144" s="241" t="s">
        <v>128</v>
      </c>
    </row>
    <row r="145" s="2" customFormat="1" ht="24.15" customHeight="1">
      <c r="A145" s="37"/>
      <c r="B145" s="38"/>
      <c r="C145" s="211" t="s">
        <v>227</v>
      </c>
      <c r="D145" s="211" t="s">
        <v>130</v>
      </c>
      <c r="E145" s="212" t="s">
        <v>207</v>
      </c>
      <c r="F145" s="213" t="s">
        <v>208</v>
      </c>
      <c r="G145" s="214" t="s">
        <v>146</v>
      </c>
      <c r="H145" s="215">
        <v>323.90600000000001</v>
      </c>
      <c r="I145" s="216"/>
      <c r="J145" s="217">
        <f>ROUND(I145*H145,2)</f>
        <v>0</v>
      </c>
      <c r="K145" s="213" t="s">
        <v>134</v>
      </c>
      <c r="L145" s="43"/>
      <c r="M145" s="218" t="s">
        <v>19</v>
      </c>
      <c r="N145" s="219" t="s">
        <v>40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135</v>
      </c>
      <c r="AT145" s="222" t="s">
        <v>130</v>
      </c>
      <c r="AU145" s="222" t="s">
        <v>78</v>
      </c>
      <c r="AY145" s="16" t="s">
        <v>128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76</v>
      </c>
      <c r="BK145" s="223">
        <f>ROUND(I145*H145,2)</f>
        <v>0</v>
      </c>
      <c r="BL145" s="16" t="s">
        <v>135</v>
      </c>
      <c r="BM145" s="222" t="s">
        <v>509</v>
      </c>
    </row>
    <row r="146" s="2" customFormat="1">
      <c r="A146" s="37"/>
      <c r="B146" s="38"/>
      <c r="C146" s="39"/>
      <c r="D146" s="224" t="s">
        <v>137</v>
      </c>
      <c r="E146" s="39"/>
      <c r="F146" s="225" t="s">
        <v>210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78</v>
      </c>
    </row>
    <row r="147" s="13" customFormat="1">
      <c r="A147" s="13"/>
      <c r="B147" s="231"/>
      <c r="C147" s="232"/>
      <c r="D147" s="229" t="s">
        <v>151</v>
      </c>
      <c r="E147" s="233" t="s">
        <v>19</v>
      </c>
      <c r="F147" s="234" t="s">
        <v>510</v>
      </c>
      <c r="G147" s="232"/>
      <c r="H147" s="235">
        <v>323.90600000000001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151</v>
      </c>
      <c r="AU147" s="241" t="s">
        <v>78</v>
      </c>
      <c r="AV147" s="13" t="s">
        <v>78</v>
      </c>
      <c r="AW147" s="13" t="s">
        <v>31</v>
      </c>
      <c r="AX147" s="13" t="s">
        <v>76</v>
      </c>
      <c r="AY147" s="241" t="s">
        <v>128</v>
      </c>
    </row>
    <row r="148" s="2" customFormat="1" ht="21.75" customHeight="1">
      <c r="A148" s="37"/>
      <c r="B148" s="38"/>
      <c r="C148" s="211" t="s">
        <v>233</v>
      </c>
      <c r="D148" s="211" t="s">
        <v>130</v>
      </c>
      <c r="E148" s="212" t="s">
        <v>213</v>
      </c>
      <c r="F148" s="213" t="s">
        <v>214</v>
      </c>
      <c r="G148" s="214" t="s">
        <v>133</v>
      </c>
      <c r="H148" s="215">
        <v>2159.377</v>
      </c>
      <c r="I148" s="216"/>
      <c r="J148" s="217">
        <f>ROUND(I148*H148,2)</f>
        <v>0</v>
      </c>
      <c r="K148" s="213" t="s">
        <v>134</v>
      </c>
      <c r="L148" s="43"/>
      <c r="M148" s="218" t="s">
        <v>19</v>
      </c>
      <c r="N148" s="219" t="s">
        <v>40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135</v>
      </c>
      <c r="AT148" s="222" t="s">
        <v>130</v>
      </c>
      <c r="AU148" s="222" t="s">
        <v>78</v>
      </c>
      <c r="AY148" s="16" t="s">
        <v>128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76</v>
      </c>
      <c r="BK148" s="223">
        <f>ROUND(I148*H148,2)</f>
        <v>0</v>
      </c>
      <c r="BL148" s="16" t="s">
        <v>135</v>
      </c>
      <c r="BM148" s="222" t="s">
        <v>511</v>
      </c>
    </row>
    <row r="149" s="2" customFormat="1">
      <c r="A149" s="37"/>
      <c r="B149" s="38"/>
      <c r="C149" s="39"/>
      <c r="D149" s="224" t="s">
        <v>137</v>
      </c>
      <c r="E149" s="39"/>
      <c r="F149" s="225" t="s">
        <v>216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137</v>
      </c>
      <c r="AU149" s="16" t="s">
        <v>78</v>
      </c>
    </row>
    <row r="150" s="13" customFormat="1">
      <c r="A150" s="13"/>
      <c r="B150" s="231"/>
      <c r="C150" s="232"/>
      <c r="D150" s="229" t="s">
        <v>151</v>
      </c>
      <c r="E150" s="233" t="s">
        <v>19</v>
      </c>
      <c r="F150" s="234" t="s">
        <v>512</v>
      </c>
      <c r="G150" s="232"/>
      <c r="H150" s="235">
        <v>2159.377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151</v>
      </c>
      <c r="AU150" s="241" t="s">
        <v>78</v>
      </c>
      <c r="AV150" s="13" t="s">
        <v>78</v>
      </c>
      <c r="AW150" s="13" t="s">
        <v>31</v>
      </c>
      <c r="AX150" s="13" t="s">
        <v>76</v>
      </c>
      <c r="AY150" s="241" t="s">
        <v>128</v>
      </c>
    </row>
    <row r="151" s="2" customFormat="1" ht="24.15" customHeight="1">
      <c r="A151" s="37"/>
      <c r="B151" s="38"/>
      <c r="C151" s="211" t="s">
        <v>239</v>
      </c>
      <c r="D151" s="211" t="s">
        <v>130</v>
      </c>
      <c r="E151" s="212" t="s">
        <v>219</v>
      </c>
      <c r="F151" s="213" t="s">
        <v>220</v>
      </c>
      <c r="G151" s="214" t="s">
        <v>133</v>
      </c>
      <c r="H151" s="215">
        <v>7.4800000000000004</v>
      </c>
      <c r="I151" s="216"/>
      <c r="J151" s="217">
        <f>ROUND(I151*H151,2)</f>
        <v>0</v>
      </c>
      <c r="K151" s="213" t="s">
        <v>134</v>
      </c>
      <c r="L151" s="43"/>
      <c r="M151" s="218" t="s">
        <v>19</v>
      </c>
      <c r="N151" s="219" t="s">
        <v>40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135</v>
      </c>
      <c r="AT151" s="222" t="s">
        <v>130</v>
      </c>
      <c r="AU151" s="222" t="s">
        <v>78</v>
      </c>
      <c r="AY151" s="16" t="s">
        <v>128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76</v>
      </c>
      <c r="BK151" s="223">
        <f>ROUND(I151*H151,2)</f>
        <v>0</v>
      </c>
      <c r="BL151" s="16" t="s">
        <v>135</v>
      </c>
      <c r="BM151" s="222" t="s">
        <v>513</v>
      </c>
    </row>
    <row r="152" s="2" customFormat="1">
      <c r="A152" s="37"/>
      <c r="B152" s="38"/>
      <c r="C152" s="39"/>
      <c r="D152" s="224" t="s">
        <v>137</v>
      </c>
      <c r="E152" s="39"/>
      <c r="F152" s="225" t="s">
        <v>222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78</v>
      </c>
    </row>
    <row r="153" s="2" customFormat="1" ht="24.15" customHeight="1">
      <c r="A153" s="37"/>
      <c r="B153" s="38"/>
      <c r="C153" s="211" t="s">
        <v>245</v>
      </c>
      <c r="D153" s="211" t="s">
        <v>130</v>
      </c>
      <c r="E153" s="212" t="s">
        <v>223</v>
      </c>
      <c r="F153" s="213" t="s">
        <v>224</v>
      </c>
      <c r="G153" s="214" t="s">
        <v>133</v>
      </c>
      <c r="H153" s="215">
        <v>102.41</v>
      </c>
      <c r="I153" s="216"/>
      <c r="J153" s="217">
        <f>ROUND(I153*H153,2)</f>
        <v>0</v>
      </c>
      <c r="K153" s="213" t="s">
        <v>134</v>
      </c>
      <c r="L153" s="43"/>
      <c r="M153" s="218" t="s">
        <v>19</v>
      </c>
      <c r="N153" s="219" t="s">
        <v>40</v>
      </c>
      <c r="O153" s="83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135</v>
      </c>
      <c r="AT153" s="222" t="s">
        <v>130</v>
      </c>
      <c r="AU153" s="222" t="s">
        <v>78</v>
      </c>
      <c r="AY153" s="16" t="s">
        <v>128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76</v>
      </c>
      <c r="BK153" s="223">
        <f>ROUND(I153*H153,2)</f>
        <v>0</v>
      </c>
      <c r="BL153" s="16" t="s">
        <v>135</v>
      </c>
      <c r="BM153" s="222" t="s">
        <v>514</v>
      </c>
    </row>
    <row r="154" s="2" customFormat="1">
      <c r="A154" s="37"/>
      <c r="B154" s="38"/>
      <c r="C154" s="39"/>
      <c r="D154" s="224" t="s">
        <v>137</v>
      </c>
      <c r="E154" s="39"/>
      <c r="F154" s="225" t="s">
        <v>226</v>
      </c>
      <c r="G154" s="39"/>
      <c r="H154" s="39"/>
      <c r="I154" s="226"/>
      <c r="J154" s="39"/>
      <c r="K154" s="39"/>
      <c r="L154" s="43"/>
      <c r="M154" s="227"/>
      <c r="N154" s="22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78</v>
      </c>
    </row>
    <row r="155" s="2" customFormat="1" ht="24.15" customHeight="1">
      <c r="A155" s="37"/>
      <c r="B155" s="38"/>
      <c r="C155" s="211" t="s">
        <v>251</v>
      </c>
      <c r="D155" s="211" t="s">
        <v>130</v>
      </c>
      <c r="E155" s="212" t="s">
        <v>228</v>
      </c>
      <c r="F155" s="213" t="s">
        <v>229</v>
      </c>
      <c r="G155" s="214" t="s">
        <v>133</v>
      </c>
      <c r="H155" s="215">
        <v>109.89</v>
      </c>
      <c r="I155" s="216"/>
      <c r="J155" s="217">
        <f>ROUND(I155*H155,2)</f>
        <v>0</v>
      </c>
      <c r="K155" s="213" t="s">
        <v>134</v>
      </c>
      <c r="L155" s="43"/>
      <c r="M155" s="218" t="s">
        <v>19</v>
      </c>
      <c r="N155" s="219" t="s">
        <v>40</v>
      </c>
      <c r="O155" s="8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135</v>
      </c>
      <c r="AT155" s="222" t="s">
        <v>130</v>
      </c>
      <c r="AU155" s="222" t="s">
        <v>78</v>
      </c>
      <c r="AY155" s="16" t="s">
        <v>128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76</v>
      </c>
      <c r="BK155" s="223">
        <f>ROUND(I155*H155,2)</f>
        <v>0</v>
      </c>
      <c r="BL155" s="16" t="s">
        <v>135</v>
      </c>
      <c r="BM155" s="222" t="s">
        <v>515</v>
      </c>
    </row>
    <row r="156" s="2" customFormat="1">
      <c r="A156" s="37"/>
      <c r="B156" s="38"/>
      <c r="C156" s="39"/>
      <c r="D156" s="224" t="s">
        <v>137</v>
      </c>
      <c r="E156" s="39"/>
      <c r="F156" s="225" t="s">
        <v>231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78</v>
      </c>
    </row>
    <row r="157" s="12" customFormat="1" ht="22.8" customHeight="1">
      <c r="A157" s="12"/>
      <c r="B157" s="195"/>
      <c r="C157" s="196"/>
      <c r="D157" s="197" t="s">
        <v>68</v>
      </c>
      <c r="E157" s="209" t="s">
        <v>78</v>
      </c>
      <c r="F157" s="209" t="s">
        <v>516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SUM(P158:P168)</f>
        <v>0</v>
      </c>
      <c r="Q157" s="203"/>
      <c r="R157" s="204">
        <f>SUM(R158:R168)</f>
        <v>181.46914764000002</v>
      </c>
      <c r="S157" s="203"/>
      <c r="T157" s="205">
        <f>SUM(T158:T168)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6" t="s">
        <v>76</v>
      </c>
      <c r="AT157" s="207" t="s">
        <v>68</v>
      </c>
      <c r="AU157" s="207" t="s">
        <v>76</v>
      </c>
      <c r="AY157" s="206" t="s">
        <v>128</v>
      </c>
      <c r="BK157" s="208">
        <f>SUM(BK158:BK168)</f>
        <v>0</v>
      </c>
    </row>
    <row r="158" s="2" customFormat="1" ht="24.15" customHeight="1">
      <c r="A158" s="37"/>
      <c r="B158" s="38"/>
      <c r="C158" s="211" t="s">
        <v>7</v>
      </c>
      <c r="D158" s="211" t="s">
        <v>130</v>
      </c>
      <c r="E158" s="212" t="s">
        <v>517</v>
      </c>
      <c r="F158" s="213" t="s">
        <v>518</v>
      </c>
      <c r="G158" s="214" t="s">
        <v>146</v>
      </c>
      <c r="H158" s="215">
        <v>52.960000000000001</v>
      </c>
      <c r="I158" s="216"/>
      <c r="J158" s="217">
        <f>ROUND(I158*H158,2)</f>
        <v>0</v>
      </c>
      <c r="K158" s="213" t="s">
        <v>134</v>
      </c>
      <c r="L158" s="43"/>
      <c r="M158" s="218" t="s">
        <v>19</v>
      </c>
      <c r="N158" s="219" t="s">
        <v>40</v>
      </c>
      <c r="O158" s="83"/>
      <c r="P158" s="220">
        <f>O158*H158</f>
        <v>0</v>
      </c>
      <c r="Q158" s="220">
        <v>1.6299999999999999</v>
      </c>
      <c r="R158" s="220">
        <f>Q158*H158</f>
        <v>86.324799999999996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135</v>
      </c>
      <c r="AT158" s="222" t="s">
        <v>130</v>
      </c>
      <c r="AU158" s="222" t="s">
        <v>78</v>
      </c>
      <c r="AY158" s="16" t="s">
        <v>128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76</v>
      </c>
      <c r="BK158" s="223">
        <f>ROUND(I158*H158,2)</f>
        <v>0</v>
      </c>
      <c r="BL158" s="16" t="s">
        <v>135</v>
      </c>
      <c r="BM158" s="222" t="s">
        <v>519</v>
      </c>
    </row>
    <row r="159" s="2" customFormat="1">
      <c r="A159" s="37"/>
      <c r="B159" s="38"/>
      <c r="C159" s="39"/>
      <c r="D159" s="224" t="s">
        <v>137</v>
      </c>
      <c r="E159" s="39"/>
      <c r="F159" s="225" t="s">
        <v>520</v>
      </c>
      <c r="G159" s="39"/>
      <c r="H159" s="39"/>
      <c r="I159" s="226"/>
      <c r="J159" s="39"/>
      <c r="K159" s="39"/>
      <c r="L159" s="43"/>
      <c r="M159" s="227"/>
      <c r="N159" s="22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137</v>
      </c>
      <c r="AU159" s="16" t="s">
        <v>78</v>
      </c>
    </row>
    <row r="160" s="13" customFormat="1">
      <c r="A160" s="13"/>
      <c r="B160" s="231"/>
      <c r="C160" s="232"/>
      <c r="D160" s="229" t="s">
        <v>151</v>
      </c>
      <c r="E160" s="233" t="s">
        <v>19</v>
      </c>
      <c r="F160" s="234" t="s">
        <v>521</v>
      </c>
      <c r="G160" s="232"/>
      <c r="H160" s="235">
        <v>52.960000000000001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151</v>
      </c>
      <c r="AU160" s="241" t="s">
        <v>78</v>
      </c>
      <c r="AV160" s="13" t="s">
        <v>78</v>
      </c>
      <c r="AW160" s="13" t="s">
        <v>31</v>
      </c>
      <c r="AX160" s="13" t="s">
        <v>76</v>
      </c>
      <c r="AY160" s="241" t="s">
        <v>128</v>
      </c>
    </row>
    <row r="161" s="2" customFormat="1" ht="37.8" customHeight="1">
      <c r="A161" s="37"/>
      <c r="B161" s="38"/>
      <c r="C161" s="211" t="s">
        <v>261</v>
      </c>
      <c r="D161" s="211" t="s">
        <v>130</v>
      </c>
      <c r="E161" s="212" t="s">
        <v>522</v>
      </c>
      <c r="F161" s="213" t="s">
        <v>523</v>
      </c>
      <c r="G161" s="214" t="s">
        <v>524</v>
      </c>
      <c r="H161" s="215">
        <v>331</v>
      </c>
      <c r="I161" s="216"/>
      <c r="J161" s="217">
        <f>ROUND(I161*H161,2)</f>
        <v>0</v>
      </c>
      <c r="K161" s="213" t="s">
        <v>134</v>
      </c>
      <c r="L161" s="43"/>
      <c r="M161" s="218" t="s">
        <v>19</v>
      </c>
      <c r="N161" s="219" t="s">
        <v>40</v>
      </c>
      <c r="O161" s="83"/>
      <c r="P161" s="220">
        <f>O161*H161</f>
        <v>0</v>
      </c>
      <c r="Q161" s="220">
        <v>0.28736</v>
      </c>
      <c r="R161" s="220">
        <f>Q161*H161</f>
        <v>95.116160000000008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135</v>
      </c>
      <c r="AT161" s="222" t="s">
        <v>130</v>
      </c>
      <c r="AU161" s="222" t="s">
        <v>78</v>
      </c>
      <c r="AY161" s="16" t="s">
        <v>128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76</v>
      </c>
      <c r="BK161" s="223">
        <f>ROUND(I161*H161,2)</f>
        <v>0</v>
      </c>
      <c r="BL161" s="16" t="s">
        <v>135</v>
      </c>
      <c r="BM161" s="222" t="s">
        <v>525</v>
      </c>
    </row>
    <row r="162" s="2" customFormat="1">
      <c r="A162" s="37"/>
      <c r="B162" s="38"/>
      <c r="C162" s="39"/>
      <c r="D162" s="224" t="s">
        <v>137</v>
      </c>
      <c r="E162" s="39"/>
      <c r="F162" s="225" t="s">
        <v>526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78</v>
      </c>
    </row>
    <row r="163" s="2" customFormat="1" ht="16.5" customHeight="1">
      <c r="A163" s="37"/>
      <c r="B163" s="38"/>
      <c r="C163" s="211" t="s">
        <v>266</v>
      </c>
      <c r="D163" s="211" t="s">
        <v>130</v>
      </c>
      <c r="E163" s="212" t="s">
        <v>527</v>
      </c>
      <c r="F163" s="213" t="s">
        <v>528</v>
      </c>
      <c r="G163" s="214" t="s">
        <v>133</v>
      </c>
      <c r="H163" s="215">
        <v>11.412000000000001</v>
      </c>
      <c r="I163" s="216"/>
      <c r="J163" s="217">
        <f>ROUND(I163*H163,2)</f>
        <v>0</v>
      </c>
      <c r="K163" s="213" t="s">
        <v>134</v>
      </c>
      <c r="L163" s="43"/>
      <c r="M163" s="218" t="s">
        <v>19</v>
      </c>
      <c r="N163" s="219" t="s">
        <v>40</v>
      </c>
      <c r="O163" s="83"/>
      <c r="P163" s="220">
        <f>O163*H163</f>
        <v>0</v>
      </c>
      <c r="Q163" s="220">
        <v>0.00247</v>
      </c>
      <c r="R163" s="220">
        <f>Q163*H163</f>
        <v>0.028187640000000003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135</v>
      </c>
      <c r="AT163" s="222" t="s">
        <v>130</v>
      </c>
      <c r="AU163" s="222" t="s">
        <v>78</v>
      </c>
      <c r="AY163" s="16" t="s">
        <v>128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76</v>
      </c>
      <c r="BK163" s="223">
        <f>ROUND(I163*H163,2)</f>
        <v>0</v>
      </c>
      <c r="BL163" s="16" t="s">
        <v>135</v>
      </c>
      <c r="BM163" s="222" t="s">
        <v>529</v>
      </c>
    </row>
    <row r="164" s="2" customFormat="1">
      <c r="A164" s="37"/>
      <c r="B164" s="38"/>
      <c r="C164" s="39"/>
      <c r="D164" s="224" t="s">
        <v>137</v>
      </c>
      <c r="E164" s="39"/>
      <c r="F164" s="225" t="s">
        <v>530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78</v>
      </c>
    </row>
    <row r="165" s="13" customFormat="1">
      <c r="A165" s="13"/>
      <c r="B165" s="231"/>
      <c r="C165" s="232"/>
      <c r="D165" s="229" t="s">
        <v>151</v>
      </c>
      <c r="E165" s="233" t="s">
        <v>19</v>
      </c>
      <c r="F165" s="234" t="s">
        <v>531</v>
      </c>
      <c r="G165" s="232"/>
      <c r="H165" s="235">
        <v>11.412000000000001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151</v>
      </c>
      <c r="AU165" s="241" t="s">
        <v>78</v>
      </c>
      <c r="AV165" s="13" t="s">
        <v>78</v>
      </c>
      <c r="AW165" s="13" t="s">
        <v>31</v>
      </c>
      <c r="AX165" s="13" t="s">
        <v>76</v>
      </c>
      <c r="AY165" s="241" t="s">
        <v>128</v>
      </c>
    </row>
    <row r="166" s="2" customFormat="1" ht="16.5" customHeight="1">
      <c r="A166" s="37"/>
      <c r="B166" s="38"/>
      <c r="C166" s="211" t="s">
        <v>273</v>
      </c>
      <c r="D166" s="211" t="s">
        <v>130</v>
      </c>
      <c r="E166" s="212" t="s">
        <v>532</v>
      </c>
      <c r="F166" s="213" t="s">
        <v>533</v>
      </c>
      <c r="G166" s="214" t="s">
        <v>133</v>
      </c>
      <c r="H166" s="215">
        <v>11.412000000000001</v>
      </c>
      <c r="I166" s="216"/>
      <c r="J166" s="217">
        <f>ROUND(I166*H166,2)</f>
        <v>0</v>
      </c>
      <c r="K166" s="213" t="s">
        <v>134</v>
      </c>
      <c r="L166" s="43"/>
      <c r="M166" s="218" t="s">
        <v>19</v>
      </c>
      <c r="N166" s="219" t="s">
        <v>40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135</v>
      </c>
      <c r="AT166" s="222" t="s">
        <v>130</v>
      </c>
      <c r="AU166" s="222" t="s">
        <v>78</v>
      </c>
      <c r="AY166" s="16" t="s">
        <v>128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76</v>
      </c>
      <c r="BK166" s="223">
        <f>ROUND(I166*H166,2)</f>
        <v>0</v>
      </c>
      <c r="BL166" s="16" t="s">
        <v>135</v>
      </c>
      <c r="BM166" s="222" t="s">
        <v>534</v>
      </c>
    </row>
    <row r="167" s="2" customFormat="1">
      <c r="A167" s="37"/>
      <c r="B167" s="38"/>
      <c r="C167" s="39"/>
      <c r="D167" s="224" t="s">
        <v>137</v>
      </c>
      <c r="E167" s="39"/>
      <c r="F167" s="225" t="s">
        <v>535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137</v>
      </c>
      <c r="AU167" s="16" t="s">
        <v>78</v>
      </c>
    </row>
    <row r="168" s="13" customFormat="1">
      <c r="A168" s="13"/>
      <c r="B168" s="231"/>
      <c r="C168" s="232"/>
      <c r="D168" s="229" t="s">
        <v>151</v>
      </c>
      <c r="E168" s="233" t="s">
        <v>19</v>
      </c>
      <c r="F168" s="234" t="s">
        <v>531</v>
      </c>
      <c r="G168" s="232"/>
      <c r="H168" s="235">
        <v>11.412000000000001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151</v>
      </c>
      <c r="AU168" s="241" t="s">
        <v>78</v>
      </c>
      <c r="AV168" s="13" t="s">
        <v>78</v>
      </c>
      <c r="AW168" s="13" t="s">
        <v>31</v>
      </c>
      <c r="AX168" s="13" t="s">
        <v>76</v>
      </c>
      <c r="AY168" s="241" t="s">
        <v>128</v>
      </c>
    </row>
    <row r="169" s="12" customFormat="1" ht="22.8" customHeight="1">
      <c r="A169" s="12"/>
      <c r="B169" s="195"/>
      <c r="C169" s="196"/>
      <c r="D169" s="197" t="s">
        <v>68</v>
      </c>
      <c r="E169" s="209" t="s">
        <v>135</v>
      </c>
      <c r="F169" s="209" t="s">
        <v>536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SUM(P170:P186)</f>
        <v>0</v>
      </c>
      <c r="Q169" s="203"/>
      <c r="R169" s="204">
        <f>SUM(R170:R186)</f>
        <v>20.544261200000001</v>
      </c>
      <c r="S169" s="203"/>
      <c r="T169" s="205">
        <f>SUM(T170:T186)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76</v>
      </c>
      <c r="AT169" s="207" t="s">
        <v>68</v>
      </c>
      <c r="AU169" s="207" t="s">
        <v>76</v>
      </c>
      <c r="AY169" s="206" t="s">
        <v>128</v>
      </c>
      <c r="BK169" s="208">
        <f>SUM(BK170:BK186)</f>
        <v>0</v>
      </c>
    </row>
    <row r="170" s="2" customFormat="1" ht="16.5" customHeight="1">
      <c r="A170" s="37"/>
      <c r="B170" s="38"/>
      <c r="C170" s="211" t="s">
        <v>279</v>
      </c>
      <c r="D170" s="211" t="s">
        <v>130</v>
      </c>
      <c r="E170" s="212" t="s">
        <v>537</v>
      </c>
      <c r="F170" s="213" t="s">
        <v>538</v>
      </c>
      <c r="G170" s="214" t="s">
        <v>133</v>
      </c>
      <c r="H170" s="215">
        <v>18.148</v>
      </c>
      <c r="I170" s="216"/>
      <c r="J170" s="217">
        <f>ROUND(I170*H170,2)</f>
        <v>0</v>
      </c>
      <c r="K170" s="213" t="s">
        <v>134</v>
      </c>
      <c r="L170" s="43"/>
      <c r="M170" s="218" t="s">
        <v>19</v>
      </c>
      <c r="N170" s="219" t="s">
        <v>40</v>
      </c>
      <c r="O170" s="83"/>
      <c r="P170" s="220">
        <f>O170*H170</f>
        <v>0</v>
      </c>
      <c r="Q170" s="220">
        <v>0.24532999999999999</v>
      </c>
      <c r="R170" s="220">
        <f>Q170*H170</f>
        <v>4.4522488400000002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135</v>
      </c>
      <c r="AT170" s="222" t="s">
        <v>130</v>
      </c>
      <c r="AU170" s="222" t="s">
        <v>78</v>
      </c>
      <c r="AY170" s="16" t="s">
        <v>128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76</v>
      </c>
      <c r="BK170" s="223">
        <f>ROUND(I170*H170,2)</f>
        <v>0</v>
      </c>
      <c r="BL170" s="16" t="s">
        <v>135</v>
      </c>
      <c r="BM170" s="222" t="s">
        <v>539</v>
      </c>
    </row>
    <row r="171" s="2" customFormat="1">
      <c r="A171" s="37"/>
      <c r="B171" s="38"/>
      <c r="C171" s="39"/>
      <c r="D171" s="224" t="s">
        <v>137</v>
      </c>
      <c r="E171" s="39"/>
      <c r="F171" s="225" t="s">
        <v>540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78</v>
      </c>
    </row>
    <row r="172" s="2" customFormat="1">
      <c r="A172" s="37"/>
      <c r="B172" s="38"/>
      <c r="C172" s="39"/>
      <c r="D172" s="229" t="s">
        <v>149</v>
      </c>
      <c r="E172" s="39"/>
      <c r="F172" s="230" t="s">
        <v>365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149</v>
      </c>
      <c r="AU172" s="16" t="s">
        <v>78</v>
      </c>
    </row>
    <row r="173" s="13" customFormat="1">
      <c r="A173" s="13"/>
      <c r="B173" s="231"/>
      <c r="C173" s="232"/>
      <c r="D173" s="229" t="s">
        <v>151</v>
      </c>
      <c r="E173" s="233" t="s">
        <v>19</v>
      </c>
      <c r="F173" s="234" t="s">
        <v>541</v>
      </c>
      <c r="G173" s="232"/>
      <c r="H173" s="235">
        <v>18.148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151</v>
      </c>
      <c r="AU173" s="241" t="s">
        <v>78</v>
      </c>
      <c r="AV173" s="13" t="s">
        <v>78</v>
      </c>
      <c r="AW173" s="13" t="s">
        <v>31</v>
      </c>
      <c r="AX173" s="13" t="s">
        <v>76</v>
      </c>
      <c r="AY173" s="241" t="s">
        <v>128</v>
      </c>
    </row>
    <row r="174" s="2" customFormat="1" ht="24.15" customHeight="1">
      <c r="A174" s="37"/>
      <c r="B174" s="38"/>
      <c r="C174" s="211" t="s">
        <v>286</v>
      </c>
      <c r="D174" s="211" t="s">
        <v>130</v>
      </c>
      <c r="E174" s="212" t="s">
        <v>542</v>
      </c>
      <c r="F174" s="213" t="s">
        <v>543</v>
      </c>
      <c r="G174" s="214" t="s">
        <v>146</v>
      </c>
      <c r="H174" s="215">
        <v>1.4550000000000001</v>
      </c>
      <c r="I174" s="216"/>
      <c r="J174" s="217">
        <f>ROUND(I174*H174,2)</f>
        <v>0</v>
      </c>
      <c r="K174" s="213" t="s">
        <v>134</v>
      </c>
      <c r="L174" s="43"/>
      <c r="M174" s="218" t="s">
        <v>19</v>
      </c>
      <c r="N174" s="219" t="s">
        <v>40</v>
      </c>
      <c r="O174" s="83"/>
      <c r="P174" s="220">
        <f>O174*H174</f>
        <v>0</v>
      </c>
      <c r="Q174" s="220">
        <v>2.49255</v>
      </c>
      <c r="R174" s="220">
        <f>Q174*H174</f>
        <v>3.62666025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135</v>
      </c>
      <c r="AT174" s="222" t="s">
        <v>130</v>
      </c>
      <c r="AU174" s="222" t="s">
        <v>78</v>
      </c>
      <c r="AY174" s="16" t="s">
        <v>128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76</v>
      </c>
      <c r="BK174" s="223">
        <f>ROUND(I174*H174,2)</f>
        <v>0</v>
      </c>
      <c r="BL174" s="16" t="s">
        <v>135</v>
      </c>
      <c r="BM174" s="222" t="s">
        <v>544</v>
      </c>
    </row>
    <row r="175" s="2" customFormat="1">
      <c r="A175" s="37"/>
      <c r="B175" s="38"/>
      <c r="C175" s="39"/>
      <c r="D175" s="224" t="s">
        <v>137</v>
      </c>
      <c r="E175" s="39"/>
      <c r="F175" s="225" t="s">
        <v>545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78</v>
      </c>
    </row>
    <row r="176" s="2" customFormat="1">
      <c r="A176" s="37"/>
      <c r="B176" s="38"/>
      <c r="C176" s="39"/>
      <c r="D176" s="229" t="s">
        <v>149</v>
      </c>
      <c r="E176" s="39"/>
      <c r="F176" s="230" t="s">
        <v>546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149</v>
      </c>
      <c r="AU176" s="16" t="s">
        <v>78</v>
      </c>
    </row>
    <row r="177" s="13" customFormat="1">
      <c r="A177" s="13"/>
      <c r="B177" s="231"/>
      <c r="C177" s="232"/>
      <c r="D177" s="229" t="s">
        <v>151</v>
      </c>
      <c r="E177" s="233" t="s">
        <v>19</v>
      </c>
      <c r="F177" s="234" t="s">
        <v>547</v>
      </c>
      <c r="G177" s="232"/>
      <c r="H177" s="235">
        <v>1.4550000000000001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151</v>
      </c>
      <c r="AU177" s="241" t="s">
        <v>78</v>
      </c>
      <c r="AV177" s="13" t="s">
        <v>78</v>
      </c>
      <c r="AW177" s="13" t="s">
        <v>31</v>
      </c>
      <c r="AX177" s="13" t="s">
        <v>76</v>
      </c>
      <c r="AY177" s="241" t="s">
        <v>128</v>
      </c>
    </row>
    <row r="178" s="2" customFormat="1" ht="24.15" customHeight="1">
      <c r="A178" s="37"/>
      <c r="B178" s="38"/>
      <c r="C178" s="211" t="s">
        <v>295</v>
      </c>
      <c r="D178" s="211" t="s">
        <v>130</v>
      </c>
      <c r="E178" s="212" t="s">
        <v>548</v>
      </c>
      <c r="F178" s="213" t="s">
        <v>549</v>
      </c>
      <c r="G178" s="214" t="s">
        <v>146</v>
      </c>
      <c r="H178" s="215">
        <v>2.8530000000000002</v>
      </c>
      <c r="I178" s="216"/>
      <c r="J178" s="217">
        <f>ROUND(I178*H178,2)</f>
        <v>0</v>
      </c>
      <c r="K178" s="213" t="s">
        <v>134</v>
      </c>
      <c r="L178" s="43"/>
      <c r="M178" s="218" t="s">
        <v>19</v>
      </c>
      <c r="N178" s="219" t="s">
        <v>40</v>
      </c>
      <c r="O178" s="83"/>
      <c r="P178" s="220">
        <f>O178*H178</f>
        <v>0</v>
      </c>
      <c r="Q178" s="220">
        <v>2.5018699999999998</v>
      </c>
      <c r="R178" s="220">
        <f>Q178*H178</f>
        <v>7.1378351100000001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135</v>
      </c>
      <c r="AT178" s="222" t="s">
        <v>130</v>
      </c>
      <c r="AU178" s="222" t="s">
        <v>78</v>
      </c>
      <c r="AY178" s="16" t="s">
        <v>128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76</v>
      </c>
      <c r="BK178" s="223">
        <f>ROUND(I178*H178,2)</f>
        <v>0</v>
      </c>
      <c r="BL178" s="16" t="s">
        <v>135</v>
      </c>
      <c r="BM178" s="222" t="s">
        <v>550</v>
      </c>
    </row>
    <row r="179" s="2" customFormat="1">
      <c r="A179" s="37"/>
      <c r="B179" s="38"/>
      <c r="C179" s="39"/>
      <c r="D179" s="224" t="s">
        <v>137</v>
      </c>
      <c r="E179" s="39"/>
      <c r="F179" s="225" t="s">
        <v>551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78</v>
      </c>
    </row>
    <row r="180" s="13" customFormat="1">
      <c r="A180" s="13"/>
      <c r="B180" s="231"/>
      <c r="C180" s="232"/>
      <c r="D180" s="229" t="s">
        <v>151</v>
      </c>
      <c r="E180" s="233" t="s">
        <v>19</v>
      </c>
      <c r="F180" s="234" t="s">
        <v>552</v>
      </c>
      <c r="G180" s="232"/>
      <c r="H180" s="235">
        <v>2.8530000000000002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151</v>
      </c>
      <c r="AU180" s="241" t="s">
        <v>78</v>
      </c>
      <c r="AV180" s="13" t="s">
        <v>78</v>
      </c>
      <c r="AW180" s="13" t="s">
        <v>31</v>
      </c>
      <c r="AX180" s="13" t="s">
        <v>76</v>
      </c>
      <c r="AY180" s="241" t="s">
        <v>128</v>
      </c>
    </row>
    <row r="181" s="2" customFormat="1" ht="16.5" customHeight="1">
      <c r="A181" s="37"/>
      <c r="B181" s="38"/>
      <c r="C181" s="211" t="s">
        <v>302</v>
      </c>
      <c r="D181" s="211" t="s">
        <v>130</v>
      </c>
      <c r="E181" s="212" t="s">
        <v>553</v>
      </c>
      <c r="F181" s="213" t="s">
        <v>554</v>
      </c>
      <c r="G181" s="214" t="s">
        <v>195</v>
      </c>
      <c r="H181" s="215">
        <v>0.44500000000000001</v>
      </c>
      <c r="I181" s="216"/>
      <c r="J181" s="217">
        <f>ROUND(I181*H181,2)</f>
        <v>0</v>
      </c>
      <c r="K181" s="213" t="s">
        <v>134</v>
      </c>
      <c r="L181" s="43"/>
      <c r="M181" s="218" t="s">
        <v>19</v>
      </c>
      <c r="N181" s="219" t="s">
        <v>40</v>
      </c>
      <c r="O181" s="83"/>
      <c r="P181" s="220">
        <f>O181*H181</f>
        <v>0</v>
      </c>
      <c r="Q181" s="220">
        <v>1.0506</v>
      </c>
      <c r="R181" s="220">
        <f>Q181*H181</f>
        <v>0.46751700000000002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135</v>
      </c>
      <c r="AT181" s="222" t="s">
        <v>130</v>
      </c>
      <c r="AU181" s="222" t="s">
        <v>78</v>
      </c>
      <c r="AY181" s="16" t="s">
        <v>128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76</v>
      </c>
      <c r="BK181" s="223">
        <f>ROUND(I181*H181,2)</f>
        <v>0</v>
      </c>
      <c r="BL181" s="16" t="s">
        <v>135</v>
      </c>
      <c r="BM181" s="222" t="s">
        <v>555</v>
      </c>
    </row>
    <row r="182" s="2" customFormat="1">
      <c r="A182" s="37"/>
      <c r="B182" s="38"/>
      <c r="C182" s="39"/>
      <c r="D182" s="224" t="s">
        <v>137</v>
      </c>
      <c r="E182" s="39"/>
      <c r="F182" s="225" t="s">
        <v>556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137</v>
      </c>
      <c r="AU182" s="16" t="s">
        <v>78</v>
      </c>
    </row>
    <row r="183" s="2" customFormat="1">
      <c r="A183" s="37"/>
      <c r="B183" s="38"/>
      <c r="C183" s="39"/>
      <c r="D183" s="229" t="s">
        <v>149</v>
      </c>
      <c r="E183" s="39"/>
      <c r="F183" s="230" t="s">
        <v>557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78</v>
      </c>
    </row>
    <row r="184" s="13" customFormat="1">
      <c r="A184" s="13"/>
      <c r="B184" s="231"/>
      <c r="C184" s="232"/>
      <c r="D184" s="229" t="s">
        <v>151</v>
      </c>
      <c r="E184" s="233" t="s">
        <v>19</v>
      </c>
      <c r="F184" s="234" t="s">
        <v>558</v>
      </c>
      <c r="G184" s="232"/>
      <c r="H184" s="235">
        <v>0.44500000000000001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151</v>
      </c>
      <c r="AU184" s="241" t="s">
        <v>78</v>
      </c>
      <c r="AV184" s="13" t="s">
        <v>78</v>
      </c>
      <c r="AW184" s="13" t="s">
        <v>31</v>
      </c>
      <c r="AX184" s="13" t="s">
        <v>76</v>
      </c>
      <c r="AY184" s="241" t="s">
        <v>128</v>
      </c>
    </row>
    <row r="185" s="2" customFormat="1" ht="16.5" customHeight="1">
      <c r="A185" s="37"/>
      <c r="B185" s="38"/>
      <c r="C185" s="211" t="s">
        <v>307</v>
      </c>
      <c r="D185" s="211" t="s">
        <v>130</v>
      </c>
      <c r="E185" s="212" t="s">
        <v>559</v>
      </c>
      <c r="F185" s="213" t="s">
        <v>560</v>
      </c>
      <c r="G185" s="214" t="s">
        <v>146</v>
      </c>
      <c r="H185" s="215">
        <v>2</v>
      </c>
      <c r="I185" s="216"/>
      <c r="J185" s="217">
        <f>ROUND(I185*H185,2)</f>
        <v>0</v>
      </c>
      <c r="K185" s="213" t="s">
        <v>134</v>
      </c>
      <c r="L185" s="43"/>
      <c r="M185" s="218" t="s">
        <v>19</v>
      </c>
      <c r="N185" s="219" t="s">
        <v>40</v>
      </c>
      <c r="O185" s="83"/>
      <c r="P185" s="220">
        <f>O185*H185</f>
        <v>0</v>
      </c>
      <c r="Q185" s="220">
        <v>2.4300000000000002</v>
      </c>
      <c r="R185" s="220">
        <f>Q185*H185</f>
        <v>4.8600000000000003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135</v>
      </c>
      <c r="AT185" s="222" t="s">
        <v>130</v>
      </c>
      <c r="AU185" s="222" t="s">
        <v>78</v>
      </c>
      <c r="AY185" s="16" t="s">
        <v>128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76</v>
      </c>
      <c r="BK185" s="223">
        <f>ROUND(I185*H185,2)</f>
        <v>0</v>
      </c>
      <c r="BL185" s="16" t="s">
        <v>135</v>
      </c>
      <c r="BM185" s="222" t="s">
        <v>561</v>
      </c>
    </row>
    <row r="186" s="2" customFormat="1">
      <c r="A186" s="37"/>
      <c r="B186" s="38"/>
      <c r="C186" s="39"/>
      <c r="D186" s="224" t="s">
        <v>137</v>
      </c>
      <c r="E186" s="39"/>
      <c r="F186" s="225" t="s">
        <v>562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137</v>
      </c>
      <c r="AU186" s="16" t="s">
        <v>78</v>
      </c>
    </row>
    <row r="187" s="12" customFormat="1" ht="22.8" customHeight="1">
      <c r="A187" s="12"/>
      <c r="B187" s="195"/>
      <c r="C187" s="196"/>
      <c r="D187" s="197" t="s">
        <v>68</v>
      </c>
      <c r="E187" s="209" t="s">
        <v>158</v>
      </c>
      <c r="F187" s="209" t="s">
        <v>232</v>
      </c>
      <c r="G187" s="196"/>
      <c r="H187" s="196"/>
      <c r="I187" s="199"/>
      <c r="J187" s="210">
        <f>BK187</f>
        <v>0</v>
      </c>
      <c r="K187" s="196"/>
      <c r="L187" s="201"/>
      <c r="M187" s="202"/>
      <c r="N187" s="203"/>
      <c r="O187" s="203"/>
      <c r="P187" s="204">
        <f>SUM(P188:P224)</f>
        <v>0</v>
      </c>
      <c r="Q187" s="203"/>
      <c r="R187" s="204">
        <f>SUM(R188:R224)</f>
        <v>3377.0636033199999</v>
      </c>
      <c r="S187" s="203"/>
      <c r="T187" s="205">
        <f>SUM(T188:T224)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6" t="s">
        <v>76</v>
      </c>
      <c r="AT187" s="207" t="s">
        <v>68</v>
      </c>
      <c r="AU187" s="207" t="s">
        <v>76</v>
      </c>
      <c r="AY187" s="206" t="s">
        <v>128</v>
      </c>
      <c r="BK187" s="208">
        <f>SUM(BK188:BK224)</f>
        <v>0</v>
      </c>
    </row>
    <row r="188" s="2" customFormat="1" ht="21.75" customHeight="1">
      <c r="A188" s="37"/>
      <c r="B188" s="38"/>
      <c r="C188" s="211" t="s">
        <v>312</v>
      </c>
      <c r="D188" s="211" t="s">
        <v>130</v>
      </c>
      <c r="E188" s="212" t="s">
        <v>563</v>
      </c>
      <c r="F188" s="213" t="s">
        <v>564</v>
      </c>
      <c r="G188" s="214" t="s">
        <v>133</v>
      </c>
      <c r="H188" s="215">
        <v>19.544</v>
      </c>
      <c r="I188" s="216"/>
      <c r="J188" s="217">
        <f>ROUND(I188*H188,2)</f>
        <v>0</v>
      </c>
      <c r="K188" s="213" t="s">
        <v>134</v>
      </c>
      <c r="L188" s="43"/>
      <c r="M188" s="218" t="s">
        <v>19</v>
      </c>
      <c r="N188" s="219" t="s">
        <v>40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135</v>
      </c>
      <c r="AT188" s="222" t="s">
        <v>130</v>
      </c>
      <c r="AU188" s="222" t="s">
        <v>78</v>
      </c>
      <c r="AY188" s="16" t="s">
        <v>128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76</v>
      </c>
      <c r="BK188" s="223">
        <f>ROUND(I188*H188,2)</f>
        <v>0</v>
      </c>
      <c r="BL188" s="16" t="s">
        <v>135</v>
      </c>
      <c r="BM188" s="222" t="s">
        <v>565</v>
      </c>
    </row>
    <row r="189" s="2" customFormat="1">
      <c r="A189" s="37"/>
      <c r="B189" s="38"/>
      <c r="C189" s="39"/>
      <c r="D189" s="224" t="s">
        <v>137</v>
      </c>
      <c r="E189" s="39"/>
      <c r="F189" s="225" t="s">
        <v>566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78</v>
      </c>
    </row>
    <row r="190" s="13" customFormat="1">
      <c r="A190" s="13"/>
      <c r="B190" s="231"/>
      <c r="C190" s="232"/>
      <c r="D190" s="229" t="s">
        <v>151</v>
      </c>
      <c r="E190" s="233" t="s">
        <v>19</v>
      </c>
      <c r="F190" s="234" t="s">
        <v>567</v>
      </c>
      <c r="G190" s="232"/>
      <c r="H190" s="235">
        <v>19.544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151</v>
      </c>
      <c r="AU190" s="241" t="s">
        <v>78</v>
      </c>
      <c r="AV190" s="13" t="s">
        <v>78</v>
      </c>
      <c r="AW190" s="13" t="s">
        <v>31</v>
      </c>
      <c r="AX190" s="13" t="s">
        <v>76</v>
      </c>
      <c r="AY190" s="241" t="s">
        <v>128</v>
      </c>
    </row>
    <row r="191" s="2" customFormat="1" ht="24.15" customHeight="1">
      <c r="A191" s="37"/>
      <c r="B191" s="38"/>
      <c r="C191" s="211" t="s">
        <v>317</v>
      </c>
      <c r="D191" s="211" t="s">
        <v>130</v>
      </c>
      <c r="E191" s="212" t="s">
        <v>568</v>
      </c>
      <c r="F191" s="213" t="s">
        <v>569</v>
      </c>
      <c r="G191" s="214" t="s">
        <v>133</v>
      </c>
      <c r="H191" s="215">
        <v>15.215999999999999</v>
      </c>
      <c r="I191" s="216"/>
      <c r="J191" s="217">
        <f>ROUND(I191*H191,2)</f>
        <v>0</v>
      </c>
      <c r="K191" s="213" t="s">
        <v>134</v>
      </c>
      <c r="L191" s="43"/>
      <c r="M191" s="218" t="s">
        <v>19</v>
      </c>
      <c r="N191" s="219" t="s">
        <v>40</v>
      </c>
      <c r="O191" s="83"/>
      <c r="P191" s="220">
        <f>O191*H191</f>
        <v>0</v>
      </c>
      <c r="Q191" s="220">
        <v>0.48089999999999999</v>
      </c>
      <c r="R191" s="220">
        <f>Q191*H191</f>
        <v>7.3173743999999994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135</v>
      </c>
      <c r="AT191" s="222" t="s">
        <v>130</v>
      </c>
      <c r="AU191" s="222" t="s">
        <v>78</v>
      </c>
      <c r="AY191" s="16" t="s">
        <v>128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76</v>
      </c>
      <c r="BK191" s="223">
        <f>ROUND(I191*H191,2)</f>
        <v>0</v>
      </c>
      <c r="BL191" s="16" t="s">
        <v>135</v>
      </c>
      <c r="BM191" s="222" t="s">
        <v>570</v>
      </c>
    </row>
    <row r="192" s="2" customFormat="1">
      <c r="A192" s="37"/>
      <c r="B192" s="38"/>
      <c r="C192" s="39"/>
      <c r="D192" s="224" t="s">
        <v>137</v>
      </c>
      <c r="E192" s="39"/>
      <c r="F192" s="225" t="s">
        <v>571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137</v>
      </c>
      <c r="AU192" s="16" t="s">
        <v>78</v>
      </c>
    </row>
    <row r="193" s="13" customFormat="1">
      <c r="A193" s="13"/>
      <c r="B193" s="231"/>
      <c r="C193" s="232"/>
      <c r="D193" s="229" t="s">
        <v>151</v>
      </c>
      <c r="E193" s="233" t="s">
        <v>19</v>
      </c>
      <c r="F193" s="234" t="s">
        <v>572</v>
      </c>
      <c r="G193" s="232"/>
      <c r="H193" s="235">
        <v>15.215999999999999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151</v>
      </c>
      <c r="AU193" s="241" t="s">
        <v>78</v>
      </c>
      <c r="AV193" s="13" t="s">
        <v>78</v>
      </c>
      <c r="AW193" s="13" t="s">
        <v>31</v>
      </c>
      <c r="AX193" s="13" t="s">
        <v>76</v>
      </c>
      <c r="AY193" s="241" t="s">
        <v>128</v>
      </c>
    </row>
    <row r="194" s="2" customFormat="1" ht="21.75" customHeight="1">
      <c r="A194" s="37"/>
      <c r="B194" s="38"/>
      <c r="C194" s="211" t="s">
        <v>324</v>
      </c>
      <c r="D194" s="211" t="s">
        <v>130</v>
      </c>
      <c r="E194" s="212" t="s">
        <v>573</v>
      </c>
      <c r="F194" s="213" t="s">
        <v>574</v>
      </c>
      <c r="G194" s="214" t="s">
        <v>133</v>
      </c>
      <c r="H194" s="215">
        <v>7.6079999999999997</v>
      </c>
      <c r="I194" s="216"/>
      <c r="J194" s="217">
        <f>ROUND(I194*H194,2)</f>
        <v>0</v>
      </c>
      <c r="K194" s="213" t="s">
        <v>134</v>
      </c>
      <c r="L194" s="43"/>
      <c r="M194" s="218" t="s">
        <v>19</v>
      </c>
      <c r="N194" s="219" t="s">
        <v>40</v>
      </c>
      <c r="O194" s="83"/>
      <c r="P194" s="220">
        <f>O194*H194</f>
        <v>0</v>
      </c>
      <c r="Q194" s="220">
        <v>0.11500000000000001</v>
      </c>
      <c r="R194" s="220">
        <f>Q194*H194</f>
        <v>0.87492000000000003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135</v>
      </c>
      <c r="AT194" s="222" t="s">
        <v>130</v>
      </c>
      <c r="AU194" s="222" t="s">
        <v>78</v>
      </c>
      <c r="AY194" s="16" t="s">
        <v>128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76</v>
      </c>
      <c r="BK194" s="223">
        <f>ROUND(I194*H194,2)</f>
        <v>0</v>
      </c>
      <c r="BL194" s="16" t="s">
        <v>135</v>
      </c>
      <c r="BM194" s="222" t="s">
        <v>575</v>
      </c>
    </row>
    <row r="195" s="2" customFormat="1">
      <c r="A195" s="37"/>
      <c r="B195" s="38"/>
      <c r="C195" s="39"/>
      <c r="D195" s="224" t="s">
        <v>137</v>
      </c>
      <c r="E195" s="39"/>
      <c r="F195" s="225" t="s">
        <v>576</v>
      </c>
      <c r="G195" s="39"/>
      <c r="H195" s="39"/>
      <c r="I195" s="226"/>
      <c r="J195" s="39"/>
      <c r="K195" s="39"/>
      <c r="L195" s="43"/>
      <c r="M195" s="227"/>
      <c r="N195" s="228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78</v>
      </c>
    </row>
    <row r="196" s="13" customFormat="1">
      <c r="A196" s="13"/>
      <c r="B196" s="231"/>
      <c r="C196" s="232"/>
      <c r="D196" s="229" t="s">
        <v>151</v>
      </c>
      <c r="E196" s="233" t="s">
        <v>19</v>
      </c>
      <c r="F196" s="234" t="s">
        <v>577</v>
      </c>
      <c r="G196" s="232"/>
      <c r="H196" s="235">
        <v>7.6079999999999997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151</v>
      </c>
      <c r="AU196" s="241" t="s">
        <v>78</v>
      </c>
      <c r="AV196" s="13" t="s">
        <v>78</v>
      </c>
      <c r="AW196" s="13" t="s">
        <v>31</v>
      </c>
      <c r="AX196" s="13" t="s">
        <v>76</v>
      </c>
      <c r="AY196" s="241" t="s">
        <v>128</v>
      </c>
    </row>
    <row r="197" s="2" customFormat="1" ht="21.75" customHeight="1">
      <c r="A197" s="37"/>
      <c r="B197" s="38"/>
      <c r="C197" s="211" t="s">
        <v>329</v>
      </c>
      <c r="D197" s="211" t="s">
        <v>130</v>
      </c>
      <c r="E197" s="212" t="s">
        <v>234</v>
      </c>
      <c r="F197" s="213" t="s">
        <v>235</v>
      </c>
      <c r="G197" s="214" t="s">
        <v>133</v>
      </c>
      <c r="H197" s="215">
        <v>2159.377</v>
      </c>
      <c r="I197" s="216"/>
      <c r="J197" s="217">
        <f>ROUND(I197*H197,2)</f>
        <v>0</v>
      </c>
      <c r="K197" s="213" t="s">
        <v>134</v>
      </c>
      <c r="L197" s="43"/>
      <c r="M197" s="218" t="s">
        <v>19</v>
      </c>
      <c r="N197" s="219" t="s">
        <v>40</v>
      </c>
      <c r="O197" s="83"/>
      <c r="P197" s="220">
        <f>O197*H197</f>
        <v>0</v>
      </c>
      <c r="Q197" s="220">
        <v>0.23000000000000001</v>
      </c>
      <c r="R197" s="220">
        <f>Q197*H197</f>
        <v>496.65671000000003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135</v>
      </c>
      <c r="AT197" s="222" t="s">
        <v>130</v>
      </c>
      <c r="AU197" s="222" t="s">
        <v>78</v>
      </c>
      <c r="AY197" s="16" t="s">
        <v>128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76</v>
      </c>
      <c r="BK197" s="223">
        <f>ROUND(I197*H197,2)</f>
        <v>0</v>
      </c>
      <c r="BL197" s="16" t="s">
        <v>135</v>
      </c>
      <c r="BM197" s="222" t="s">
        <v>578</v>
      </c>
    </row>
    <row r="198" s="2" customFormat="1">
      <c r="A198" s="37"/>
      <c r="B198" s="38"/>
      <c r="C198" s="39"/>
      <c r="D198" s="224" t="s">
        <v>137</v>
      </c>
      <c r="E198" s="39"/>
      <c r="F198" s="225" t="s">
        <v>237</v>
      </c>
      <c r="G198" s="39"/>
      <c r="H198" s="39"/>
      <c r="I198" s="226"/>
      <c r="J198" s="39"/>
      <c r="K198" s="39"/>
      <c r="L198" s="43"/>
      <c r="M198" s="227"/>
      <c r="N198" s="22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137</v>
      </c>
      <c r="AU198" s="16" t="s">
        <v>78</v>
      </c>
    </row>
    <row r="199" s="2" customFormat="1">
      <c r="A199" s="37"/>
      <c r="B199" s="38"/>
      <c r="C199" s="39"/>
      <c r="D199" s="229" t="s">
        <v>149</v>
      </c>
      <c r="E199" s="39"/>
      <c r="F199" s="230" t="s">
        <v>579</v>
      </c>
      <c r="G199" s="39"/>
      <c r="H199" s="39"/>
      <c r="I199" s="226"/>
      <c r="J199" s="39"/>
      <c r="K199" s="39"/>
      <c r="L199" s="43"/>
      <c r="M199" s="227"/>
      <c r="N199" s="228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149</v>
      </c>
      <c r="AU199" s="16" t="s">
        <v>78</v>
      </c>
    </row>
    <row r="200" s="13" customFormat="1">
      <c r="A200" s="13"/>
      <c r="B200" s="231"/>
      <c r="C200" s="232"/>
      <c r="D200" s="229" t="s">
        <v>151</v>
      </c>
      <c r="E200" s="233" t="s">
        <v>19</v>
      </c>
      <c r="F200" s="234" t="s">
        <v>512</v>
      </c>
      <c r="G200" s="232"/>
      <c r="H200" s="235">
        <v>2159.377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151</v>
      </c>
      <c r="AU200" s="241" t="s">
        <v>78</v>
      </c>
      <c r="AV200" s="13" t="s">
        <v>78</v>
      </c>
      <c r="AW200" s="13" t="s">
        <v>31</v>
      </c>
      <c r="AX200" s="13" t="s">
        <v>76</v>
      </c>
      <c r="AY200" s="241" t="s">
        <v>128</v>
      </c>
    </row>
    <row r="201" s="2" customFormat="1" ht="21.75" customHeight="1">
      <c r="A201" s="37"/>
      <c r="B201" s="38"/>
      <c r="C201" s="211" t="s">
        <v>337</v>
      </c>
      <c r="D201" s="211" t="s">
        <v>130</v>
      </c>
      <c r="E201" s="212" t="s">
        <v>240</v>
      </c>
      <c r="F201" s="213" t="s">
        <v>241</v>
      </c>
      <c r="G201" s="214" t="s">
        <v>133</v>
      </c>
      <c r="H201" s="215">
        <v>4026.7840000000001</v>
      </c>
      <c r="I201" s="216"/>
      <c r="J201" s="217">
        <f>ROUND(I201*H201,2)</f>
        <v>0</v>
      </c>
      <c r="K201" s="213" t="s">
        <v>134</v>
      </c>
      <c r="L201" s="43"/>
      <c r="M201" s="218" t="s">
        <v>19</v>
      </c>
      <c r="N201" s="219" t="s">
        <v>40</v>
      </c>
      <c r="O201" s="83"/>
      <c r="P201" s="220">
        <f>O201*H201</f>
        <v>0</v>
      </c>
      <c r="Q201" s="220">
        <v>0.34499999999999997</v>
      </c>
      <c r="R201" s="220">
        <f>Q201*H201</f>
        <v>1389.2404799999999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135</v>
      </c>
      <c r="AT201" s="222" t="s">
        <v>130</v>
      </c>
      <c r="AU201" s="222" t="s">
        <v>78</v>
      </c>
      <c r="AY201" s="16" t="s">
        <v>128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76</v>
      </c>
      <c r="BK201" s="223">
        <f>ROUND(I201*H201,2)</f>
        <v>0</v>
      </c>
      <c r="BL201" s="16" t="s">
        <v>135</v>
      </c>
      <c r="BM201" s="222" t="s">
        <v>580</v>
      </c>
    </row>
    <row r="202" s="2" customFormat="1">
      <c r="A202" s="37"/>
      <c r="B202" s="38"/>
      <c r="C202" s="39"/>
      <c r="D202" s="224" t="s">
        <v>137</v>
      </c>
      <c r="E202" s="39"/>
      <c r="F202" s="225" t="s">
        <v>243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137</v>
      </c>
      <c r="AU202" s="16" t="s">
        <v>78</v>
      </c>
    </row>
    <row r="203" s="13" customFormat="1">
      <c r="A203" s="13"/>
      <c r="B203" s="231"/>
      <c r="C203" s="232"/>
      <c r="D203" s="229" t="s">
        <v>151</v>
      </c>
      <c r="E203" s="233" t="s">
        <v>19</v>
      </c>
      <c r="F203" s="234" t="s">
        <v>581</v>
      </c>
      <c r="G203" s="232"/>
      <c r="H203" s="235">
        <v>4026.7840000000001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151</v>
      </c>
      <c r="AU203" s="241" t="s">
        <v>78</v>
      </c>
      <c r="AV203" s="13" t="s">
        <v>78</v>
      </c>
      <c r="AW203" s="13" t="s">
        <v>31</v>
      </c>
      <c r="AX203" s="13" t="s">
        <v>76</v>
      </c>
      <c r="AY203" s="241" t="s">
        <v>128</v>
      </c>
    </row>
    <row r="204" s="2" customFormat="1" ht="21.75" customHeight="1">
      <c r="A204" s="37"/>
      <c r="B204" s="38"/>
      <c r="C204" s="211" t="s">
        <v>344</v>
      </c>
      <c r="D204" s="211" t="s">
        <v>130</v>
      </c>
      <c r="E204" s="212" t="s">
        <v>246</v>
      </c>
      <c r="F204" s="213" t="s">
        <v>247</v>
      </c>
      <c r="G204" s="214" t="s">
        <v>133</v>
      </c>
      <c r="H204" s="215">
        <v>2159.377</v>
      </c>
      <c r="I204" s="216"/>
      <c r="J204" s="217">
        <f>ROUND(I204*H204,2)</f>
        <v>0</v>
      </c>
      <c r="K204" s="213" t="s">
        <v>134</v>
      </c>
      <c r="L204" s="43"/>
      <c r="M204" s="218" t="s">
        <v>19</v>
      </c>
      <c r="N204" s="219" t="s">
        <v>40</v>
      </c>
      <c r="O204" s="83"/>
      <c r="P204" s="220">
        <f>O204*H204</f>
        <v>0</v>
      </c>
      <c r="Q204" s="220">
        <v>0.46000000000000002</v>
      </c>
      <c r="R204" s="220">
        <f>Q204*H204</f>
        <v>993.31342000000006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135</v>
      </c>
      <c r="AT204" s="222" t="s">
        <v>130</v>
      </c>
      <c r="AU204" s="222" t="s">
        <v>78</v>
      </c>
      <c r="AY204" s="16" t="s">
        <v>128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76</v>
      </c>
      <c r="BK204" s="223">
        <f>ROUND(I204*H204,2)</f>
        <v>0</v>
      </c>
      <c r="BL204" s="16" t="s">
        <v>135</v>
      </c>
      <c r="BM204" s="222" t="s">
        <v>582</v>
      </c>
    </row>
    <row r="205" s="2" customFormat="1">
      <c r="A205" s="37"/>
      <c r="B205" s="38"/>
      <c r="C205" s="39"/>
      <c r="D205" s="224" t="s">
        <v>137</v>
      </c>
      <c r="E205" s="39"/>
      <c r="F205" s="225" t="s">
        <v>249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78</v>
      </c>
    </row>
    <row r="206" s="2" customFormat="1">
      <c r="A206" s="37"/>
      <c r="B206" s="38"/>
      <c r="C206" s="39"/>
      <c r="D206" s="229" t="s">
        <v>149</v>
      </c>
      <c r="E206" s="39"/>
      <c r="F206" s="230" t="s">
        <v>250</v>
      </c>
      <c r="G206" s="39"/>
      <c r="H206" s="39"/>
      <c r="I206" s="226"/>
      <c r="J206" s="39"/>
      <c r="K206" s="39"/>
      <c r="L206" s="43"/>
      <c r="M206" s="227"/>
      <c r="N206" s="22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149</v>
      </c>
      <c r="AU206" s="16" t="s">
        <v>78</v>
      </c>
    </row>
    <row r="207" s="13" customFormat="1">
      <c r="A207" s="13"/>
      <c r="B207" s="231"/>
      <c r="C207" s="232"/>
      <c r="D207" s="229" t="s">
        <v>151</v>
      </c>
      <c r="E207" s="233" t="s">
        <v>19</v>
      </c>
      <c r="F207" s="234" t="s">
        <v>512</v>
      </c>
      <c r="G207" s="232"/>
      <c r="H207" s="235">
        <v>2159.377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151</v>
      </c>
      <c r="AU207" s="241" t="s">
        <v>78</v>
      </c>
      <c r="AV207" s="13" t="s">
        <v>78</v>
      </c>
      <c r="AW207" s="13" t="s">
        <v>31</v>
      </c>
      <c r="AX207" s="13" t="s">
        <v>76</v>
      </c>
      <c r="AY207" s="241" t="s">
        <v>128</v>
      </c>
    </row>
    <row r="208" s="2" customFormat="1" ht="21.75" customHeight="1">
      <c r="A208" s="37"/>
      <c r="B208" s="38"/>
      <c r="C208" s="211" t="s">
        <v>353</v>
      </c>
      <c r="D208" s="211" t="s">
        <v>130</v>
      </c>
      <c r="E208" s="212" t="s">
        <v>252</v>
      </c>
      <c r="F208" s="213" t="s">
        <v>253</v>
      </c>
      <c r="G208" s="214" t="s">
        <v>133</v>
      </c>
      <c r="H208" s="215">
        <v>221.03999999999999</v>
      </c>
      <c r="I208" s="216"/>
      <c r="J208" s="217">
        <f>ROUND(I208*H208,2)</f>
        <v>0</v>
      </c>
      <c r="K208" s="213" t="s">
        <v>134</v>
      </c>
      <c r="L208" s="43"/>
      <c r="M208" s="218" t="s">
        <v>19</v>
      </c>
      <c r="N208" s="219" t="s">
        <v>40</v>
      </c>
      <c r="O208" s="83"/>
      <c r="P208" s="220">
        <f>O208*H208</f>
        <v>0</v>
      </c>
      <c r="Q208" s="220">
        <v>0.23000000000000001</v>
      </c>
      <c r="R208" s="220">
        <f>Q208*H208</f>
        <v>50.839199999999998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135</v>
      </c>
      <c r="AT208" s="222" t="s">
        <v>130</v>
      </c>
      <c r="AU208" s="222" t="s">
        <v>78</v>
      </c>
      <c r="AY208" s="16" t="s">
        <v>128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76</v>
      </c>
      <c r="BK208" s="223">
        <f>ROUND(I208*H208,2)</f>
        <v>0</v>
      </c>
      <c r="BL208" s="16" t="s">
        <v>135</v>
      </c>
      <c r="BM208" s="222" t="s">
        <v>583</v>
      </c>
    </row>
    <row r="209" s="2" customFormat="1">
      <c r="A209" s="37"/>
      <c r="B209" s="38"/>
      <c r="C209" s="39"/>
      <c r="D209" s="224" t="s">
        <v>137</v>
      </c>
      <c r="E209" s="39"/>
      <c r="F209" s="225" t="s">
        <v>255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78</v>
      </c>
    </row>
    <row r="210" s="2" customFormat="1" ht="21.75" customHeight="1">
      <c r="A210" s="37"/>
      <c r="B210" s="38"/>
      <c r="C210" s="211" t="s">
        <v>584</v>
      </c>
      <c r="D210" s="211" t="s">
        <v>130</v>
      </c>
      <c r="E210" s="212" t="s">
        <v>256</v>
      </c>
      <c r="F210" s="213" t="s">
        <v>257</v>
      </c>
      <c r="G210" s="214" t="s">
        <v>133</v>
      </c>
      <c r="H210" s="215">
        <v>1570.5699999999999</v>
      </c>
      <c r="I210" s="216"/>
      <c r="J210" s="217">
        <f>ROUND(I210*H210,2)</f>
        <v>0</v>
      </c>
      <c r="K210" s="213" t="s">
        <v>134</v>
      </c>
      <c r="L210" s="43"/>
      <c r="M210" s="218" t="s">
        <v>19</v>
      </c>
      <c r="N210" s="219" t="s">
        <v>40</v>
      </c>
      <c r="O210" s="83"/>
      <c r="P210" s="220">
        <f>O210*H210</f>
        <v>0</v>
      </c>
      <c r="Q210" s="220">
        <v>0.019720000000000001</v>
      </c>
      <c r="R210" s="220">
        <f>Q210*H210</f>
        <v>30.971640400000002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135</v>
      </c>
      <c r="AT210" s="222" t="s">
        <v>130</v>
      </c>
      <c r="AU210" s="222" t="s">
        <v>78</v>
      </c>
      <c r="AY210" s="16" t="s">
        <v>128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76</v>
      </c>
      <c r="BK210" s="223">
        <f>ROUND(I210*H210,2)</f>
        <v>0</v>
      </c>
      <c r="BL210" s="16" t="s">
        <v>135</v>
      </c>
      <c r="BM210" s="222" t="s">
        <v>585</v>
      </c>
    </row>
    <row r="211" s="2" customFormat="1">
      <c r="A211" s="37"/>
      <c r="B211" s="38"/>
      <c r="C211" s="39"/>
      <c r="D211" s="224" t="s">
        <v>137</v>
      </c>
      <c r="E211" s="39"/>
      <c r="F211" s="225" t="s">
        <v>259</v>
      </c>
      <c r="G211" s="39"/>
      <c r="H211" s="39"/>
      <c r="I211" s="226"/>
      <c r="J211" s="39"/>
      <c r="K211" s="39"/>
      <c r="L211" s="43"/>
      <c r="M211" s="227"/>
      <c r="N211" s="228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78</v>
      </c>
    </row>
    <row r="212" s="13" customFormat="1">
      <c r="A212" s="13"/>
      <c r="B212" s="231"/>
      <c r="C212" s="232"/>
      <c r="D212" s="229" t="s">
        <v>151</v>
      </c>
      <c r="E212" s="233" t="s">
        <v>19</v>
      </c>
      <c r="F212" s="234" t="s">
        <v>586</v>
      </c>
      <c r="G212" s="232"/>
      <c r="H212" s="235">
        <v>1570.5699999999999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151</v>
      </c>
      <c r="AU212" s="241" t="s">
        <v>78</v>
      </c>
      <c r="AV212" s="13" t="s">
        <v>78</v>
      </c>
      <c r="AW212" s="13" t="s">
        <v>31</v>
      </c>
      <c r="AX212" s="13" t="s">
        <v>76</v>
      </c>
      <c r="AY212" s="241" t="s">
        <v>128</v>
      </c>
    </row>
    <row r="213" s="2" customFormat="1" ht="21.75" customHeight="1">
      <c r="A213" s="37"/>
      <c r="B213" s="38"/>
      <c r="C213" s="211" t="s">
        <v>587</v>
      </c>
      <c r="D213" s="211" t="s">
        <v>130</v>
      </c>
      <c r="E213" s="212" t="s">
        <v>262</v>
      </c>
      <c r="F213" s="213" t="s">
        <v>263</v>
      </c>
      <c r="G213" s="214" t="s">
        <v>133</v>
      </c>
      <c r="H213" s="215">
        <v>1570.5699999999999</v>
      </c>
      <c r="I213" s="216"/>
      <c r="J213" s="217">
        <f>ROUND(I213*H213,2)</f>
        <v>0</v>
      </c>
      <c r="K213" s="213" t="s">
        <v>134</v>
      </c>
      <c r="L213" s="43"/>
      <c r="M213" s="218" t="s">
        <v>19</v>
      </c>
      <c r="N213" s="219" t="s">
        <v>40</v>
      </c>
      <c r="O213" s="83"/>
      <c r="P213" s="220">
        <f>O213*H213</f>
        <v>0</v>
      </c>
      <c r="Q213" s="220">
        <v>0.023939999999999999</v>
      </c>
      <c r="R213" s="220">
        <f>Q213*H213</f>
        <v>37.599445799999998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135</v>
      </c>
      <c r="AT213" s="222" t="s">
        <v>130</v>
      </c>
      <c r="AU213" s="222" t="s">
        <v>78</v>
      </c>
      <c r="AY213" s="16" t="s">
        <v>128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76</v>
      </c>
      <c r="BK213" s="223">
        <f>ROUND(I213*H213,2)</f>
        <v>0</v>
      </c>
      <c r="BL213" s="16" t="s">
        <v>135</v>
      </c>
      <c r="BM213" s="222" t="s">
        <v>588</v>
      </c>
    </row>
    <row r="214" s="2" customFormat="1">
      <c r="A214" s="37"/>
      <c r="B214" s="38"/>
      <c r="C214" s="39"/>
      <c r="D214" s="224" t="s">
        <v>137</v>
      </c>
      <c r="E214" s="39"/>
      <c r="F214" s="225" t="s">
        <v>265</v>
      </c>
      <c r="G214" s="39"/>
      <c r="H214" s="39"/>
      <c r="I214" s="226"/>
      <c r="J214" s="39"/>
      <c r="K214" s="39"/>
      <c r="L214" s="43"/>
      <c r="M214" s="227"/>
      <c r="N214" s="22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137</v>
      </c>
      <c r="AU214" s="16" t="s">
        <v>78</v>
      </c>
    </row>
    <row r="215" s="13" customFormat="1">
      <c r="A215" s="13"/>
      <c r="B215" s="231"/>
      <c r="C215" s="232"/>
      <c r="D215" s="229" t="s">
        <v>151</v>
      </c>
      <c r="E215" s="233" t="s">
        <v>19</v>
      </c>
      <c r="F215" s="234" t="s">
        <v>586</v>
      </c>
      <c r="G215" s="232"/>
      <c r="H215" s="235">
        <v>1570.5699999999999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151</v>
      </c>
      <c r="AU215" s="241" t="s">
        <v>78</v>
      </c>
      <c r="AV215" s="13" t="s">
        <v>78</v>
      </c>
      <c r="AW215" s="13" t="s">
        <v>31</v>
      </c>
      <c r="AX215" s="13" t="s">
        <v>76</v>
      </c>
      <c r="AY215" s="241" t="s">
        <v>128</v>
      </c>
    </row>
    <row r="216" s="2" customFormat="1" ht="24.15" customHeight="1">
      <c r="A216" s="37"/>
      <c r="B216" s="38"/>
      <c r="C216" s="211" t="s">
        <v>589</v>
      </c>
      <c r="D216" s="211" t="s">
        <v>130</v>
      </c>
      <c r="E216" s="212" t="s">
        <v>267</v>
      </c>
      <c r="F216" s="213" t="s">
        <v>268</v>
      </c>
      <c r="G216" s="214" t="s">
        <v>133</v>
      </c>
      <c r="H216" s="215">
        <v>1618.6289999999999</v>
      </c>
      <c r="I216" s="216"/>
      <c r="J216" s="217">
        <f>ROUND(I216*H216,2)</f>
        <v>0</v>
      </c>
      <c r="K216" s="213" t="s">
        <v>134</v>
      </c>
      <c r="L216" s="43"/>
      <c r="M216" s="218" t="s">
        <v>19</v>
      </c>
      <c r="N216" s="219" t="s">
        <v>40</v>
      </c>
      <c r="O216" s="83"/>
      <c r="P216" s="220">
        <f>O216*H216</f>
        <v>0</v>
      </c>
      <c r="Q216" s="220">
        <v>0.2268</v>
      </c>
      <c r="R216" s="220">
        <f>Q216*H216</f>
        <v>367.10505719999998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135</v>
      </c>
      <c r="AT216" s="222" t="s">
        <v>130</v>
      </c>
      <c r="AU216" s="222" t="s">
        <v>78</v>
      </c>
      <c r="AY216" s="16" t="s">
        <v>128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76</v>
      </c>
      <c r="BK216" s="223">
        <f>ROUND(I216*H216,2)</f>
        <v>0</v>
      </c>
      <c r="BL216" s="16" t="s">
        <v>135</v>
      </c>
      <c r="BM216" s="222" t="s">
        <v>590</v>
      </c>
    </row>
    <row r="217" s="2" customFormat="1">
      <c r="A217" s="37"/>
      <c r="B217" s="38"/>
      <c r="C217" s="39"/>
      <c r="D217" s="224" t="s">
        <v>137</v>
      </c>
      <c r="E217" s="39"/>
      <c r="F217" s="225" t="s">
        <v>270</v>
      </c>
      <c r="G217" s="39"/>
      <c r="H217" s="39"/>
      <c r="I217" s="226"/>
      <c r="J217" s="39"/>
      <c r="K217" s="39"/>
      <c r="L217" s="43"/>
      <c r="M217" s="227"/>
      <c r="N217" s="228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137</v>
      </c>
      <c r="AU217" s="16" t="s">
        <v>78</v>
      </c>
    </row>
    <row r="218" s="13" customFormat="1">
      <c r="A218" s="13"/>
      <c r="B218" s="231"/>
      <c r="C218" s="232"/>
      <c r="D218" s="229" t="s">
        <v>151</v>
      </c>
      <c r="E218" s="233" t="s">
        <v>19</v>
      </c>
      <c r="F218" s="234" t="s">
        <v>591</v>
      </c>
      <c r="G218" s="232"/>
      <c r="H218" s="235">
        <v>1618.6289999999999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151</v>
      </c>
      <c r="AU218" s="241" t="s">
        <v>78</v>
      </c>
      <c r="AV218" s="13" t="s">
        <v>78</v>
      </c>
      <c r="AW218" s="13" t="s">
        <v>31</v>
      </c>
      <c r="AX218" s="13" t="s">
        <v>76</v>
      </c>
      <c r="AY218" s="241" t="s">
        <v>128</v>
      </c>
    </row>
    <row r="219" s="2" customFormat="1" ht="24.15" customHeight="1">
      <c r="A219" s="37"/>
      <c r="B219" s="38"/>
      <c r="C219" s="211" t="s">
        <v>592</v>
      </c>
      <c r="D219" s="211" t="s">
        <v>130</v>
      </c>
      <c r="E219" s="212" t="s">
        <v>593</v>
      </c>
      <c r="F219" s="213" t="s">
        <v>594</v>
      </c>
      <c r="G219" s="214" t="s">
        <v>133</v>
      </c>
      <c r="H219" s="215">
        <v>16.751999999999999</v>
      </c>
      <c r="I219" s="216"/>
      <c r="J219" s="217">
        <f>ROUND(I219*H219,2)</f>
        <v>0</v>
      </c>
      <c r="K219" s="213" t="s">
        <v>134</v>
      </c>
      <c r="L219" s="43"/>
      <c r="M219" s="218" t="s">
        <v>19</v>
      </c>
      <c r="N219" s="219" t="s">
        <v>40</v>
      </c>
      <c r="O219" s="83"/>
      <c r="P219" s="220">
        <f>O219*H219</f>
        <v>0</v>
      </c>
      <c r="Q219" s="220">
        <v>0.13403999999999999</v>
      </c>
      <c r="R219" s="220">
        <f>Q219*H219</f>
        <v>2.2454380799999996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135</v>
      </c>
      <c r="AT219" s="222" t="s">
        <v>130</v>
      </c>
      <c r="AU219" s="222" t="s">
        <v>78</v>
      </c>
      <c r="AY219" s="16" t="s">
        <v>128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76</v>
      </c>
      <c r="BK219" s="223">
        <f>ROUND(I219*H219,2)</f>
        <v>0</v>
      </c>
      <c r="BL219" s="16" t="s">
        <v>135</v>
      </c>
      <c r="BM219" s="222" t="s">
        <v>595</v>
      </c>
    </row>
    <row r="220" s="2" customFormat="1">
      <c r="A220" s="37"/>
      <c r="B220" s="38"/>
      <c r="C220" s="39"/>
      <c r="D220" s="224" t="s">
        <v>137</v>
      </c>
      <c r="E220" s="39"/>
      <c r="F220" s="225" t="s">
        <v>596</v>
      </c>
      <c r="G220" s="39"/>
      <c r="H220" s="39"/>
      <c r="I220" s="226"/>
      <c r="J220" s="39"/>
      <c r="K220" s="39"/>
      <c r="L220" s="43"/>
      <c r="M220" s="227"/>
      <c r="N220" s="228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137</v>
      </c>
      <c r="AU220" s="16" t="s">
        <v>78</v>
      </c>
    </row>
    <row r="221" s="13" customFormat="1">
      <c r="A221" s="13"/>
      <c r="B221" s="231"/>
      <c r="C221" s="232"/>
      <c r="D221" s="229" t="s">
        <v>151</v>
      </c>
      <c r="E221" s="233" t="s">
        <v>19</v>
      </c>
      <c r="F221" s="234" t="s">
        <v>597</v>
      </c>
      <c r="G221" s="232"/>
      <c r="H221" s="235">
        <v>16.751999999999999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151</v>
      </c>
      <c r="AU221" s="241" t="s">
        <v>78</v>
      </c>
      <c r="AV221" s="13" t="s">
        <v>78</v>
      </c>
      <c r="AW221" s="13" t="s">
        <v>31</v>
      </c>
      <c r="AX221" s="13" t="s">
        <v>76</v>
      </c>
      <c r="AY221" s="241" t="s">
        <v>128</v>
      </c>
    </row>
    <row r="222" s="2" customFormat="1" ht="24.15" customHeight="1">
      <c r="A222" s="37"/>
      <c r="B222" s="38"/>
      <c r="C222" s="211" t="s">
        <v>598</v>
      </c>
      <c r="D222" s="211" t="s">
        <v>130</v>
      </c>
      <c r="E222" s="212" t="s">
        <v>599</v>
      </c>
      <c r="F222" s="213" t="s">
        <v>600</v>
      </c>
      <c r="G222" s="214" t="s">
        <v>133</v>
      </c>
      <c r="H222" s="215">
        <v>16.751999999999999</v>
      </c>
      <c r="I222" s="216"/>
      <c r="J222" s="217">
        <f>ROUND(I222*H222,2)</f>
        <v>0</v>
      </c>
      <c r="K222" s="213" t="s">
        <v>134</v>
      </c>
      <c r="L222" s="43"/>
      <c r="M222" s="218" t="s">
        <v>19</v>
      </c>
      <c r="N222" s="219" t="s">
        <v>40</v>
      </c>
      <c r="O222" s="83"/>
      <c r="P222" s="220">
        <f>O222*H222</f>
        <v>0</v>
      </c>
      <c r="Q222" s="220">
        <v>0.053719999999999997</v>
      </c>
      <c r="R222" s="220">
        <f>Q222*H222</f>
        <v>0.89991743999999985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135</v>
      </c>
      <c r="AT222" s="222" t="s">
        <v>130</v>
      </c>
      <c r="AU222" s="222" t="s">
        <v>78</v>
      </c>
      <c r="AY222" s="16" t="s">
        <v>128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76</v>
      </c>
      <c r="BK222" s="223">
        <f>ROUND(I222*H222,2)</f>
        <v>0</v>
      </c>
      <c r="BL222" s="16" t="s">
        <v>135</v>
      </c>
      <c r="BM222" s="222" t="s">
        <v>601</v>
      </c>
    </row>
    <row r="223" s="2" customFormat="1">
      <c r="A223" s="37"/>
      <c r="B223" s="38"/>
      <c r="C223" s="39"/>
      <c r="D223" s="224" t="s">
        <v>137</v>
      </c>
      <c r="E223" s="39"/>
      <c r="F223" s="225" t="s">
        <v>602</v>
      </c>
      <c r="G223" s="39"/>
      <c r="H223" s="39"/>
      <c r="I223" s="226"/>
      <c r="J223" s="39"/>
      <c r="K223" s="39"/>
      <c r="L223" s="43"/>
      <c r="M223" s="227"/>
      <c r="N223" s="228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137</v>
      </c>
      <c r="AU223" s="16" t="s">
        <v>78</v>
      </c>
    </row>
    <row r="224" s="13" customFormat="1">
      <c r="A224" s="13"/>
      <c r="B224" s="231"/>
      <c r="C224" s="232"/>
      <c r="D224" s="229" t="s">
        <v>151</v>
      </c>
      <c r="E224" s="233" t="s">
        <v>19</v>
      </c>
      <c r="F224" s="234" t="s">
        <v>597</v>
      </c>
      <c r="G224" s="232"/>
      <c r="H224" s="235">
        <v>16.751999999999999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151</v>
      </c>
      <c r="AU224" s="241" t="s">
        <v>78</v>
      </c>
      <c r="AV224" s="13" t="s">
        <v>78</v>
      </c>
      <c r="AW224" s="13" t="s">
        <v>31</v>
      </c>
      <c r="AX224" s="13" t="s">
        <v>76</v>
      </c>
      <c r="AY224" s="241" t="s">
        <v>128</v>
      </c>
    </row>
    <row r="225" s="12" customFormat="1" ht="22.8" customHeight="1">
      <c r="A225" s="12"/>
      <c r="B225" s="195"/>
      <c r="C225" s="196"/>
      <c r="D225" s="197" t="s">
        <v>68</v>
      </c>
      <c r="E225" s="209" t="s">
        <v>179</v>
      </c>
      <c r="F225" s="209" t="s">
        <v>603</v>
      </c>
      <c r="G225" s="196"/>
      <c r="H225" s="196"/>
      <c r="I225" s="199"/>
      <c r="J225" s="210">
        <f>BK225</f>
        <v>0</v>
      </c>
      <c r="K225" s="196"/>
      <c r="L225" s="201"/>
      <c r="M225" s="202"/>
      <c r="N225" s="203"/>
      <c r="O225" s="203"/>
      <c r="P225" s="204">
        <f>SUM(P226:P233)</f>
        <v>0</v>
      </c>
      <c r="Q225" s="203"/>
      <c r="R225" s="204">
        <f>SUM(R226:R233)</f>
        <v>2.7896700000000001</v>
      </c>
      <c r="S225" s="203"/>
      <c r="T225" s="205">
        <f>SUM(T226:T233)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6" t="s">
        <v>76</v>
      </c>
      <c r="AT225" s="207" t="s">
        <v>68</v>
      </c>
      <c r="AU225" s="207" t="s">
        <v>76</v>
      </c>
      <c r="AY225" s="206" t="s">
        <v>128</v>
      </c>
      <c r="BK225" s="208">
        <f>SUM(BK226:BK233)</f>
        <v>0</v>
      </c>
    </row>
    <row r="226" s="2" customFormat="1" ht="21.75" customHeight="1">
      <c r="A226" s="37"/>
      <c r="B226" s="38"/>
      <c r="C226" s="211" t="s">
        <v>604</v>
      </c>
      <c r="D226" s="211" t="s">
        <v>130</v>
      </c>
      <c r="E226" s="212" t="s">
        <v>605</v>
      </c>
      <c r="F226" s="213" t="s">
        <v>606</v>
      </c>
      <c r="G226" s="214" t="s">
        <v>524</v>
      </c>
      <c r="H226" s="215">
        <v>25</v>
      </c>
      <c r="I226" s="216"/>
      <c r="J226" s="217">
        <f>ROUND(I226*H226,2)</f>
        <v>0</v>
      </c>
      <c r="K226" s="213" t="s">
        <v>134</v>
      </c>
      <c r="L226" s="43"/>
      <c r="M226" s="218" t="s">
        <v>19</v>
      </c>
      <c r="N226" s="219" t="s">
        <v>40</v>
      </c>
      <c r="O226" s="83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135</v>
      </c>
      <c r="AT226" s="222" t="s">
        <v>130</v>
      </c>
      <c r="AU226" s="222" t="s">
        <v>78</v>
      </c>
      <c r="AY226" s="16" t="s">
        <v>128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76</v>
      </c>
      <c r="BK226" s="223">
        <f>ROUND(I226*H226,2)</f>
        <v>0</v>
      </c>
      <c r="BL226" s="16" t="s">
        <v>135</v>
      </c>
      <c r="BM226" s="222" t="s">
        <v>607</v>
      </c>
    </row>
    <row r="227" s="2" customFormat="1">
      <c r="A227" s="37"/>
      <c r="B227" s="38"/>
      <c r="C227" s="39"/>
      <c r="D227" s="224" t="s">
        <v>137</v>
      </c>
      <c r="E227" s="39"/>
      <c r="F227" s="225" t="s">
        <v>608</v>
      </c>
      <c r="G227" s="39"/>
      <c r="H227" s="39"/>
      <c r="I227" s="226"/>
      <c r="J227" s="39"/>
      <c r="K227" s="39"/>
      <c r="L227" s="43"/>
      <c r="M227" s="227"/>
      <c r="N227" s="228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137</v>
      </c>
      <c r="AU227" s="16" t="s">
        <v>78</v>
      </c>
    </row>
    <row r="228" s="2" customFormat="1" ht="16.5" customHeight="1">
      <c r="A228" s="37"/>
      <c r="B228" s="38"/>
      <c r="C228" s="242" t="s">
        <v>609</v>
      </c>
      <c r="D228" s="242" t="s">
        <v>280</v>
      </c>
      <c r="E228" s="243" t="s">
        <v>610</v>
      </c>
      <c r="F228" s="244" t="s">
        <v>611</v>
      </c>
      <c r="G228" s="245" t="s">
        <v>524</v>
      </c>
      <c r="H228" s="246">
        <v>25</v>
      </c>
      <c r="I228" s="247"/>
      <c r="J228" s="248">
        <f>ROUND(I228*H228,2)</f>
        <v>0</v>
      </c>
      <c r="K228" s="244" t="s">
        <v>134</v>
      </c>
      <c r="L228" s="249"/>
      <c r="M228" s="250" t="s">
        <v>19</v>
      </c>
      <c r="N228" s="251" t="s">
        <v>40</v>
      </c>
      <c r="O228" s="83"/>
      <c r="P228" s="220">
        <f>O228*H228</f>
        <v>0</v>
      </c>
      <c r="Q228" s="220">
        <v>0.0028500000000000001</v>
      </c>
      <c r="R228" s="220">
        <f>Q228*H228</f>
        <v>0.071250000000000008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179</v>
      </c>
      <c r="AT228" s="222" t="s">
        <v>280</v>
      </c>
      <c r="AU228" s="222" t="s">
        <v>78</v>
      </c>
      <c r="AY228" s="16" t="s">
        <v>128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76</v>
      </c>
      <c r="BK228" s="223">
        <f>ROUND(I228*H228,2)</f>
        <v>0</v>
      </c>
      <c r="BL228" s="16" t="s">
        <v>135</v>
      </c>
      <c r="BM228" s="222" t="s">
        <v>612</v>
      </c>
    </row>
    <row r="229" s="2" customFormat="1" ht="16.5" customHeight="1">
      <c r="A229" s="37"/>
      <c r="B229" s="38"/>
      <c r="C229" s="211" t="s">
        <v>613</v>
      </c>
      <c r="D229" s="211" t="s">
        <v>130</v>
      </c>
      <c r="E229" s="212" t="s">
        <v>614</v>
      </c>
      <c r="F229" s="213" t="s">
        <v>615</v>
      </c>
      <c r="G229" s="214" t="s">
        <v>276</v>
      </c>
      <c r="H229" s="215">
        <v>2</v>
      </c>
      <c r="I229" s="216"/>
      <c r="J229" s="217">
        <f>ROUND(I229*H229,2)</f>
        <v>0</v>
      </c>
      <c r="K229" s="213" t="s">
        <v>134</v>
      </c>
      <c r="L229" s="43"/>
      <c r="M229" s="218" t="s">
        <v>19</v>
      </c>
      <c r="N229" s="219" t="s">
        <v>40</v>
      </c>
      <c r="O229" s="83"/>
      <c r="P229" s="220">
        <f>O229*H229</f>
        <v>0</v>
      </c>
      <c r="Q229" s="220">
        <v>1.29291</v>
      </c>
      <c r="R229" s="220">
        <f>Q229*H229</f>
        <v>2.58582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135</v>
      </c>
      <c r="AT229" s="222" t="s">
        <v>130</v>
      </c>
      <c r="AU229" s="222" t="s">
        <v>78</v>
      </c>
      <c r="AY229" s="16" t="s">
        <v>128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76</v>
      </c>
      <c r="BK229" s="223">
        <f>ROUND(I229*H229,2)</f>
        <v>0</v>
      </c>
      <c r="BL229" s="16" t="s">
        <v>135</v>
      </c>
      <c r="BM229" s="222" t="s">
        <v>616</v>
      </c>
    </row>
    <row r="230" s="2" customFormat="1">
      <c r="A230" s="37"/>
      <c r="B230" s="38"/>
      <c r="C230" s="39"/>
      <c r="D230" s="224" t="s">
        <v>137</v>
      </c>
      <c r="E230" s="39"/>
      <c r="F230" s="225" t="s">
        <v>617</v>
      </c>
      <c r="G230" s="39"/>
      <c r="H230" s="39"/>
      <c r="I230" s="226"/>
      <c r="J230" s="39"/>
      <c r="K230" s="39"/>
      <c r="L230" s="43"/>
      <c r="M230" s="227"/>
      <c r="N230" s="22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137</v>
      </c>
      <c r="AU230" s="16" t="s">
        <v>78</v>
      </c>
    </row>
    <row r="231" s="2" customFormat="1" ht="16.5" customHeight="1">
      <c r="A231" s="37"/>
      <c r="B231" s="38"/>
      <c r="C231" s="211" t="s">
        <v>618</v>
      </c>
      <c r="D231" s="211" t="s">
        <v>130</v>
      </c>
      <c r="E231" s="212" t="s">
        <v>619</v>
      </c>
      <c r="F231" s="213" t="s">
        <v>620</v>
      </c>
      <c r="G231" s="214" t="s">
        <v>276</v>
      </c>
      <c r="H231" s="215">
        <v>1</v>
      </c>
      <c r="I231" s="216"/>
      <c r="J231" s="217">
        <f>ROUND(I231*H231,2)</f>
        <v>0</v>
      </c>
      <c r="K231" s="213" t="s">
        <v>134</v>
      </c>
      <c r="L231" s="43"/>
      <c r="M231" s="218" t="s">
        <v>19</v>
      </c>
      <c r="N231" s="219" t="s">
        <v>40</v>
      </c>
      <c r="O231" s="83"/>
      <c r="P231" s="220">
        <f>O231*H231</f>
        <v>0</v>
      </c>
      <c r="Q231" s="220">
        <v>0.1326</v>
      </c>
      <c r="R231" s="220">
        <f>Q231*H231</f>
        <v>0.1326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135</v>
      </c>
      <c r="AT231" s="222" t="s">
        <v>130</v>
      </c>
      <c r="AU231" s="222" t="s">
        <v>78</v>
      </c>
      <c r="AY231" s="16" t="s">
        <v>128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76</v>
      </c>
      <c r="BK231" s="223">
        <f>ROUND(I231*H231,2)</f>
        <v>0</v>
      </c>
      <c r="BL231" s="16" t="s">
        <v>135</v>
      </c>
      <c r="BM231" s="222" t="s">
        <v>621</v>
      </c>
    </row>
    <row r="232" s="2" customFormat="1">
      <c r="A232" s="37"/>
      <c r="B232" s="38"/>
      <c r="C232" s="39"/>
      <c r="D232" s="224" t="s">
        <v>137</v>
      </c>
      <c r="E232" s="39"/>
      <c r="F232" s="225" t="s">
        <v>622</v>
      </c>
      <c r="G232" s="39"/>
      <c r="H232" s="39"/>
      <c r="I232" s="226"/>
      <c r="J232" s="39"/>
      <c r="K232" s="39"/>
      <c r="L232" s="43"/>
      <c r="M232" s="227"/>
      <c r="N232" s="22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78</v>
      </c>
    </row>
    <row r="233" s="2" customFormat="1" ht="16.5" customHeight="1">
      <c r="A233" s="37"/>
      <c r="B233" s="38"/>
      <c r="C233" s="242" t="s">
        <v>623</v>
      </c>
      <c r="D233" s="242" t="s">
        <v>280</v>
      </c>
      <c r="E233" s="243" t="s">
        <v>624</v>
      </c>
      <c r="F233" s="244" t="s">
        <v>625</v>
      </c>
      <c r="G233" s="245" t="s">
        <v>332</v>
      </c>
      <c r="H233" s="246">
        <v>1</v>
      </c>
      <c r="I233" s="247"/>
      <c r="J233" s="248">
        <f>ROUND(I233*H233,2)</f>
        <v>0</v>
      </c>
      <c r="K233" s="244" t="s">
        <v>19</v>
      </c>
      <c r="L233" s="249"/>
      <c r="M233" s="250" t="s">
        <v>19</v>
      </c>
      <c r="N233" s="251" t="s">
        <v>40</v>
      </c>
      <c r="O233" s="83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179</v>
      </c>
      <c r="AT233" s="222" t="s">
        <v>280</v>
      </c>
      <c r="AU233" s="222" t="s">
        <v>78</v>
      </c>
      <c r="AY233" s="16" t="s">
        <v>128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76</v>
      </c>
      <c r="BK233" s="223">
        <f>ROUND(I233*H233,2)</f>
        <v>0</v>
      </c>
      <c r="BL233" s="16" t="s">
        <v>135</v>
      </c>
      <c r="BM233" s="222" t="s">
        <v>626</v>
      </c>
    </row>
    <row r="234" s="12" customFormat="1" ht="22.8" customHeight="1">
      <c r="A234" s="12"/>
      <c r="B234" s="195"/>
      <c r="C234" s="196"/>
      <c r="D234" s="197" t="s">
        <v>68</v>
      </c>
      <c r="E234" s="209" t="s">
        <v>186</v>
      </c>
      <c r="F234" s="209" t="s">
        <v>272</v>
      </c>
      <c r="G234" s="196"/>
      <c r="H234" s="196"/>
      <c r="I234" s="199"/>
      <c r="J234" s="210">
        <f>BK234</f>
        <v>0</v>
      </c>
      <c r="K234" s="196"/>
      <c r="L234" s="201"/>
      <c r="M234" s="202"/>
      <c r="N234" s="203"/>
      <c r="O234" s="203"/>
      <c r="P234" s="204">
        <f>SUM(P235:P245)</f>
        <v>0</v>
      </c>
      <c r="Q234" s="203"/>
      <c r="R234" s="204">
        <f>SUM(R235:R245)</f>
        <v>48.984133</v>
      </c>
      <c r="S234" s="203"/>
      <c r="T234" s="205">
        <f>SUM(T235:T245)</f>
        <v>2.1339999999999999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6" t="s">
        <v>76</v>
      </c>
      <c r="AT234" s="207" t="s">
        <v>68</v>
      </c>
      <c r="AU234" s="207" t="s">
        <v>76</v>
      </c>
      <c r="AY234" s="206" t="s">
        <v>128</v>
      </c>
      <c r="BK234" s="208">
        <f>SUM(BK235:BK245)</f>
        <v>0</v>
      </c>
    </row>
    <row r="235" s="2" customFormat="1" ht="21.75" customHeight="1">
      <c r="A235" s="37"/>
      <c r="B235" s="38"/>
      <c r="C235" s="211" t="s">
        <v>627</v>
      </c>
      <c r="D235" s="211" t="s">
        <v>130</v>
      </c>
      <c r="E235" s="212" t="s">
        <v>628</v>
      </c>
      <c r="F235" s="213" t="s">
        <v>629</v>
      </c>
      <c r="G235" s="214" t="s">
        <v>276</v>
      </c>
      <c r="H235" s="215">
        <v>2</v>
      </c>
      <c r="I235" s="216"/>
      <c r="J235" s="217">
        <f>ROUND(I235*H235,2)</f>
        <v>0</v>
      </c>
      <c r="K235" s="213" t="s">
        <v>134</v>
      </c>
      <c r="L235" s="43"/>
      <c r="M235" s="218" t="s">
        <v>19</v>
      </c>
      <c r="N235" s="219" t="s">
        <v>40</v>
      </c>
      <c r="O235" s="83"/>
      <c r="P235" s="220">
        <f>O235*H235</f>
        <v>0</v>
      </c>
      <c r="Q235" s="220">
        <v>16.75142</v>
      </c>
      <c r="R235" s="220">
        <f>Q235*H235</f>
        <v>33.502839999999999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135</v>
      </c>
      <c r="AT235" s="222" t="s">
        <v>130</v>
      </c>
      <c r="AU235" s="222" t="s">
        <v>78</v>
      </c>
      <c r="AY235" s="16" t="s">
        <v>128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76</v>
      </c>
      <c r="BK235" s="223">
        <f>ROUND(I235*H235,2)</f>
        <v>0</v>
      </c>
      <c r="BL235" s="16" t="s">
        <v>135</v>
      </c>
      <c r="BM235" s="222" t="s">
        <v>630</v>
      </c>
    </row>
    <row r="236" s="2" customFormat="1">
      <c r="A236" s="37"/>
      <c r="B236" s="38"/>
      <c r="C236" s="39"/>
      <c r="D236" s="224" t="s">
        <v>137</v>
      </c>
      <c r="E236" s="39"/>
      <c r="F236" s="225" t="s">
        <v>631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78</v>
      </c>
    </row>
    <row r="237" s="2" customFormat="1" ht="16.5" customHeight="1">
      <c r="A237" s="37"/>
      <c r="B237" s="38"/>
      <c r="C237" s="211" t="s">
        <v>632</v>
      </c>
      <c r="D237" s="211" t="s">
        <v>130</v>
      </c>
      <c r="E237" s="212" t="s">
        <v>633</v>
      </c>
      <c r="F237" s="213" t="s">
        <v>634</v>
      </c>
      <c r="G237" s="214" t="s">
        <v>524</v>
      </c>
      <c r="H237" s="215">
        <v>7.5</v>
      </c>
      <c r="I237" s="216"/>
      <c r="J237" s="217">
        <f>ROUND(I237*H237,2)</f>
        <v>0</v>
      </c>
      <c r="K237" s="213" t="s">
        <v>134</v>
      </c>
      <c r="L237" s="43"/>
      <c r="M237" s="218" t="s">
        <v>19</v>
      </c>
      <c r="N237" s="219" t="s">
        <v>40</v>
      </c>
      <c r="O237" s="83"/>
      <c r="P237" s="220">
        <f>O237*H237</f>
        <v>0</v>
      </c>
      <c r="Q237" s="220">
        <v>0.88534999999999997</v>
      </c>
      <c r="R237" s="220">
        <f>Q237*H237</f>
        <v>6.6401249999999994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135</v>
      </c>
      <c r="AT237" s="222" t="s">
        <v>130</v>
      </c>
      <c r="AU237" s="222" t="s">
        <v>78</v>
      </c>
      <c r="AY237" s="16" t="s">
        <v>128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76</v>
      </c>
      <c r="BK237" s="223">
        <f>ROUND(I237*H237,2)</f>
        <v>0</v>
      </c>
      <c r="BL237" s="16" t="s">
        <v>135</v>
      </c>
      <c r="BM237" s="222" t="s">
        <v>635</v>
      </c>
    </row>
    <row r="238" s="2" customFormat="1">
      <c r="A238" s="37"/>
      <c r="B238" s="38"/>
      <c r="C238" s="39"/>
      <c r="D238" s="224" t="s">
        <v>137</v>
      </c>
      <c r="E238" s="39"/>
      <c r="F238" s="225" t="s">
        <v>636</v>
      </c>
      <c r="G238" s="39"/>
      <c r="H238" s="39"/>
      <c r="I238" s="226"/>
      <c r="J238" s="39"/>
      <c r="K238" s="39"/>
      <c r="L238" s="43"/>
      <c r="M238" s="227"/>
      <c r="N238" s="228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78</v>
      </c>
    </row>
    <row r="239" s="2" customFormat="1" ht="16.5" customHeight="1">
      <c r="A239" s="37"/>
      <c r="B239" s="38"/>
      <c r="C239" s="242" t="s">
        <v>637</v>
      </c>
      <c r="D239" s="242" t="s">
        <v>280</v>
      </c>
      <c r="E239" s="243" t="s">
        <v>638</v>
      </c>
      <c r="F239" s="244" t="s">
        <v>639</v>
      </c>
      <c r="G239" s="245" t="s">
        <v>276</v>
      </c>
      <c r="H239" s="246">
        <v>3</v>
      </c>
      <c r="I239" s="247"/>
      <c r="J239" s="248">
        <f>ROUND(I239*H239,2)</f>
        <v>0</v>
      </c>
      <c r="K239" s="244" t="s">
        <v>19</v>
      </c>
      <c r="L239" s="249"/>
      <c r="M239" s="250" t="s">
        <v>19</v>
      </c>
      <c r="N239" s="251" t="s">
        <v>40</v>
      </c>
      <c r="O239" s="83"/>
      <c r="P239" s="220">
        <f>O239*H239</f>
        <v>0</v>
      </c>
      <c r="Q239" s="220">
        <v>1.5</v>
      </c>
      <c r="R239" s="220">
        <f>Q239*H239</f>
        <v>4.5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179</v>
      </c>
      <c r="AT239" s="222" t="s">
        <v>280</v>
      </c>
      <c r="AU239" s="222" t="s">
        <v>78</v>
      </c>
      <c r="AY239" s="16" t="s">
        <v>128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76</v>
      </c>
      <c r="BK239" s="223">
        <f>ROUND(I239*H239,2)</f>
        <v>0</v>
      </c>
      <c r="BL239" s="16" t="s">
        <v>135</v>
      </c>
      <c r="BM239" s="222" t="s">
        <v>640</v>
      </c>
    </row>
    <row r="240" s="2" customFormat="1" ht="16.5" customHeight="1">
      <c r="A240" s="37"/>
      <c r="B240" s="38"/>
      <c r="C240" s="211" t="s">
        <v>641</v>
      </c>
      <c r="D240" s="211" t="s">
        <v>130</v>
      </c>
      <c r="E240" s="212" t="s">
        <v>642</v>
      </c>
      <c r="F240" s="213" t="s">
        <v>643</v>
      </c>
      <c r="G240" s="214" t="s">
        <v>146</v>
      </c>
      <c r="H240" s="215">
        <v>1.728</v>
      </c>
      <c r="I240" s="216"/>
      <c r="J240" s="217">
        <f>ROUND(I240*H240,2)</f>
        <v>0</v>
      </c>
      <c r="K240" s="213" t="s">
        <v>134</v>
      </c>
      <c r="L240" s="43"/>
      <c r="M240" s="218" t="s">
        <v>19</v>
      </c>
      <c r="N240" s="219" t="s">
        <v>40</v>
      </c>
      <c r="O240" s="83"/>
      <c r="P240" s="220">
        <f>O240*H240</f>
        <v>0</v>
      </c>
      <c r="Q240" s="220">
        <v>2.5122499999999999</v>
      </c>
      <c r="R240" s="220">
        <f>Q240*H240</f>
        <v>4.3411679999999997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135</v>
      </c>
      <c r="AT240" s="222" t="s">
        <v>130</v>
      </c>
      <c r="AU240" s="222" t="s">
        <v>78</v>
      </c>
      <c r="AY240" s="16" t="s">
        <v>128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76</v>
      </c>
      <c r="BK240" s="223">
        <f>ROUND(I240*H240,2)</f>
        <v>0</v>
      </c>
      <c r="BL240" s="16" t="s">
        <v>135</v>
      </c>
      <c r="BM240" s="222" t="s">
        <v>644</v>
      </c>
    </row>
    <row r="241" s="2" customFormat="1">
      <c r="A241" s="37"/>
      <c r="B241" s="38"/>
      <c r="C241" s="39"/>
      <c r="D241" s="224" t="s">
        <v>137</v>
      </c>
      <c r="E241" s="39"/>
      <c r="F241" s="225" t="s">
        <v>645</v>
      </c>
      <c r="G241" s="39"/>
      <c r="H241" s="39"/>
      <c r="I241" s="226"/>
      <c r="J241" s="39"/>
      <c r="K241" s="39"/>
      <c r="L241" s="43"/>
      <c r="M241" s="227"/>
      <c r="N241" s="228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137</v>
      </c>
      <c r="AU241" s="16" t="s">
        <v>78</v>
      </c>
    </row>
    <row r="242" s="13" customFormat="1">
      <c r="A242" s="13"/>
      <c r="B242" s="231"/>
      <c r="C242" s="232"/>
      <c r="D242" s="229" t="s">
        <v>151</v>
      </c>
      <c r="E242" s="233" t="s">
        <v>19</v>
      </c>
      <c r="F242" s="234" t="s">
        <v>646</v>
      </c>
      <c r="G242" s="232"/>
      <c r="H242" s="235">
        <v>1.728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151</v>
      </c>
      <c r="AU242" s="241" t="s">
        <v>78</v>
      </c>
      <c r="AV242" s="13" t="s">
        <v>78</v>
      </c>
      <c r="AW242" s="13" t="s">
        <v>31</v>
      </c>
      <c r="AX242" s="13" t="s">
        <v>76</v>
      </c>
      <c r="AY242" s="241" t="s">
        <v>128</v>
      </c>
    </row>
    <row r="243" s="2" customFormat="1" ht="44.25" customHeight="1">
      <c r="A243" s="37"/>
      <c r="B243" s="38"/>
      <c r="C243" s="211" t="s">
        <v>647</v>
      </c>
      <c r="D243" s="211" t="s">
        <v>130</v>
      </c>
      <c r="E243" s="212" t="s">
        <v>648</v>
      </c>
      <c r="F243" s="213" t="s">
        <v>649</v>
      </c>
      <c r="G243" s="214" t="s">
        <v>524</v>
      </c>
      <c r="H243" s="215">
        <v>22</v>
      </c>
      <c r="I243" s="216"/>
      <c r="J243" s="217">
        <f>ROUND(I243*H243,2)</f>
        <v>0</v>
      </c>
      <c r="K243" s="213" t="s">
        <v>134</v>
      </c>
      <c r="L243" s="43"/>
      <c r="M243" s="218" t="s">
        <v>19</v>
      </c>
      <c r="N243" s="219" t="s">
        <v>40</v>
      </c>
      <c r="O243" s="83"/>
      <c r="P243" s="220">
        <f>O243*H243</f>
        <v>0</v>
      </c>
      <c r="Q243" s="220">
        <v>0</v>
      </c>
      <c r="R243" s="220">
        <f>Q243*H243</f>
        <v>0</v>
      </c>
      <c r="S243" s="220">
        <v>0.097000000000000003</v>
      </c>
      <c r="T243" s="221">
        <f>S243*H243</f>
        <v>2.1339999999999999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135</v>
      </c>
      <c r="AT243" s="222" t="s">
        <v>130</v>
      </c>
      <c r="AU243" s="222" t="s">
        <v>78</v>
      </c>
      <c r="AY243" s="16" t="s">
        <v>128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76</v>
      </c>
      <c r="BK243" s="223">
        <f>ROUND(I243*H243,2)</f>
        <v>0</v>
      </c>
      <c r="BL243" s="16" t="s">
        <v>135</v>
      </c>
      <c r="BM243" s="222" t="s">
        <v>650</v>
      </c>
    </row>
    <row r="244" s="2" customFormat="1">
      <c r="A244" s="37"/>
      <c r="B244" s="38"/>
      <c r="C244" s="39"/>
      <c r="D244" s="224" t="s">
        <v>137</v>
      </c>
      <c r="E244" s="39"/>
      <c r="F244" s="225" t="s">
        <v>651</v>
      </c>
      <c r="G244" s="39"/>
      <c r="H244" s="39"/>
      <c r="I244" s="226"/>
      <c r="J244" s="39"/>
      <c r="K244" s="39"/>
      <c r="L244" s="43"/>
      <c r="M244" s="227"/>
      <c r="N244" s="22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78</v>
      </c>
    </row>
    <row r="245" s="2" customFormat="1">
      <c r="A245" s="37"/>
      <c r="B245" s="38"/>
      <c r="C245" s="39"/>
      <c r="D245" s="229" t="s">
        <v>149</v>
      </c>
      <c r="E245" s="39"/>
      <c r="F245" s="230" t="s">
        <v>652</v>
      </c>
      <c r="G245" s="39"/>
      <c r="H245" s="39"/>
      <c r="I245" s="226"/>
      <c r="J245" s="39"/>
      <c r="K245" s="39"/>
      <c r="L245" s="43"/>
      <c r="M245" s="227"/>
      <c r="N245" s="228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149</v>
      </c>
      <c r="AU245" s="16" t="s">
        <v>78</v>
      </c>
    </row>
    <row r="246" s="12" customFormat="1" ht="22.8" customHeight="1">
      <c r="A246" s="12"/>
      <c r="B246" s="195"/>
      <c r="C246" s="196"/>
      <c r="D246" s="197" t="s">
        <v>68</v>
      </c>
      <c r="E246" s="209" t="s">
        <v>653</v>
      </c>
      <c r="F246" s="209" t="s">
        <v>654</v>
      </c>
      <c r="G246" s="196"/>
      <c r="H246" s="196"/>
      <c r="I246" s="199"/>
      <c r="J246" s="210">
        <f>BK246</f>
        <v>0</v>
      </c>
      <c r="K246" s="196"/>
      <c r="L246" s="201"/>
      <c r="M246" s="202"/>
      <c r="N246" s="203"/>
      <c r="O246" s="203"/>
      <c r="P246" s="204">
        <f>SUM(P247:P253)</f>
        <v>0</v>
      </c>
      <c r="Q246" s="203"/>
      <c r="R246" s="204">
        <f>SUM(R247:R253)</f>
        <v>0</v>
      </c>
      <c r="S246" s="203"/>
      <c r="T246" s="205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6" t="s">
        <v>76</v>
      </c>
      <c r="AT246" s="207" t="s">
        <v>68</v>
      </c>
      <c r="AU246" s="207" t="s">
        <v>76</v>
      </c>
      <c r="AY246" s="206" t="s">
        <v>128</v>
      </c>
      <c r="BK246" s="208">
        <f>SUM(BK247:BK253)</f>
        <v>0</v>
      </c>
    </row>
    <row r="247" s="2" customFormat="1" ht="24.15" customHeight="1">
      <c r="A247" s="37"/>
      <c r="B247" s="38"/>
      <c r="C247" s="211" t="s">
        <v>655</v>
      </c>
      <c r="D247" s="211" t="s">
        <v>130</v>
      </c>
      <c r="E247" s="212" t="s">
        <v>656</v>
      </c>
      <c r="F247" s="213" t="s">
        <v>194</v>
      </c>
      <c r="G247" s="214" t="s">
        <v>195</v>
      </c>
      <c r="H247" s="215">
        <v>2.1339999999999999</v>
      </c>
      <c r="I247" s="216"/>
      <c r="J247" s="217">
        <f>ROUND(I247*H247,2)</f>
        <v>0</v>
      </c>
      <c r="K247" s="213" t="s">
        <v>134</v>
      </c>
      <c r="L247" s="43"/>
      <c r="M247" s="218" t="s">
        <v>19</v>
      </c>
      <c r="N247" s="219" t="s">
        <v>40</v>
      </c>
      <c r="O247" s="83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135</v>
      </c>
      <c r="AT247" s="222" t="s">
        <v>130</v>
      </c>
      <c r="AU247" s="222" t="s">
        <v>78</v>
      </c>
      <c r="AY247" s="16" t="s">
        <v>128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76</v>
      </c>
      <c r="BK247" s="223">
        <f>ROUND(I247*H247,2)</f>
        <v>0</v>
      </c>
      <c r="BL247" s="16" t="s">
        <v>135</v>
      </c>
      <c r="BM247" s="222" t="s">
        <v>657</v>
      </c>
    </row>
    <row r="248" s="2" customFormat="1">
      <c r="A248" s="37"/>
      <c r="B248" s="38"/>
      <c r="C248" s="39"/>
      <c r="D248" s="224" t="s">
        <v>137</v>
      </c>
      <c r="E248" s="39"/>
      <c r="F248" s="225" t="s">
        <v>658</v>
      </c>
      <c r="G248" s="39"/>
      <c r="H248" s="39"/>
      <c r="I248" s="226"/>
      <c r="J248" s="39"/>
      <c r="K248" s="39"/>
      <c r="L248" s="43"/>
      <c r="M248" s="227"/>
      <c r="N248" s="228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137</v>
      </c>
      <c r="AU248" s="16" t="s">
        <v>78</v>
      </c>
    </row>
    <row r="249" s="2" customFormat="1" ht="24.15" customHeight="1">
      <c r="A249" s="37"/>
      <c r="B249" s="38"/>
      <c r="C249" s="211" t="s">
        <v>659</v>
      </c>
      <c r="D249" s="211" t="s">
        <v>130</v>
      </c>
      <c r="E249" s="212" t="s">
        <v>660</v>
      </c>
      <c r="F249" s="213" t="s">
        <v>661</v>
      </c>
      <c r="G249" s="214" t="s">
        <v>195</v>
      </c>
      <c r="H249" s="215">
        <v>2.1339999999999999</v>
      </c>
      <c r="I249" s="216"/>
      <c r="J249" s="217">
        <f>ROUND(I249*H249,2)</f>
        <v>0</v>
      </c>
      <c r="K249" s="213" t="s">
        <v>134</v>
      </c>
      <c r="L249" s="43"/>
      <c r="M249" s="218" t="s">
        <v>19</v>
      </c>
      <c r="N249" s="219" t="s">
        <v>40</v>
      </c>
      <c r="O249" s="83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135</v>
      </c>
      <c r="AT249" s="222" t="s">
        <v>130</v>
      </c>
      <c r="AU249" s="222" t="s">
        <v>78</v>
      </c>
      <c r="AY249" s="16" t="s">
        <v>128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76</v>
      </c>
      <c r="BK249" s="223">
        <f>ROUND(I249*H249,2)</f>
        <v>0</v>
      </c>
      <c r="BL249" s="16" t="s">
        <v>135</v>
      </c>
      <c r="BM249" s="222" t="s">
        <v>662</v>
      </c>
    </row>
    <row r="250" s="2" customFormat="1">
      <c r="A250" s="37"/>
      <c r="B250" s="38"/>
      <c r="C250" s="39"/>
      <c r="D250" s="224" t="s">
        <v>137</v>
      </c>
      <c r="E250" s="39"/>
      <c r="F250" s="225" t="s">
        <v>663</v>
      </c>
      <c r="G250" s="39"/>
      <c r="H250" s="39"/>
      <c r="I250" s="226"/>
      <c r="J250" s="39"/>
      <c r="K250" s="39"/>
      <c r="L250" s="43"/>
      <c r="M250" s="227"/>
      <c r="N250" s="228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78</v>
      </c>
    </row>
    <row r="251" s="2" customFormat="1" ht="24.15" customHeight="1">
      <c r="A251" s="37"/>
      <c r="B251" s="38"/>
      <c r="C251" s="211" t="s">
        <v>664</v>
      </c>
      <c r="D251" s="211" t="s">
        <v>130</v>
      </c>
      <c r="E251" s="212" t="s">
        <v>665</v>
      </c>
      <c r="F251" s="213" t="s">
        <v>666</v>
      </c>
      <c r="G251" s="214" t="s">
        <v>195</v>
      </c>
      <c r="H251" s="215">
        <v>4.2679999999999998</v>
      </c>
      <c r="I251" s="216"/>
      <c r="J251" s="217">
        <f>ROUND(I251*H251,2)</f>
        <v>0</v>
      </c>
      <c r="K251" s="213" t="s">
        <v>134</v>
      </c>
      <c r="L251" s="43"/>
      <c r="M251" s="218" t="s">
        <v>19</v>
      </c>
      <c r="N251" s="219" t="s">
        <v>40</v>
      </c>
      <c r="O251" s="83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135</v>
      </c>
      <c r="AT251" s="222" t="s">
        <v>130</v>
      </c>
      <c r="AU251" s="222" t="s">
        <v>78</v>
      </c>
      <c r="AY251" s="16" t="s">
        <v>128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76</v>
      </c>
      <c r="BK251" s="223">
        <f>ROUND(I251*H251,2)</f>
        <v>0</v>
      </c>
      <c r="BL251" s="16" t="s">
        <v>135</v>
      </c>
      <c r="BM251" s="222" t="s">
        <v>667</v>
      </c>
    </row>
    <row r="252" s="2" customFormat="1">
      <c r="A252" s="37"/>
      <c r="B252" s="38"/>
      <c r="C252" s="39"/>
      <c r="D252" s="224" t="s">
        <v>137</v>
      </c>
      <c r="E252" s="39"/>
      <c r="F252" s="225" t="s">
        <v>668</v>
      </c>
      <c r="G252" s="39"/>
      <c r="H252" s="39"/>
      <c r="I252" s="226"/>
      <c r="J252" s="39"/>
      <c r="K252" s="39"/>
      <c r="L252" s="43"/>
      <c r="M252" s="227"/>
      <c r="N252" s="228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137</v>
      </c>
      <c r="AU252" s="16" t="s">
        <v>78</v>
      </c>
    </row>
    <row r="253" s="13" customFormat="1">
      <c r="A253" s="13"/>
      <c r="B253" s="231"/>
      <c r="C253" s="232"/>
      <c r="D253" s="229" t="s">
        <v>151</v>
      </c>
      <c r="E253" s="233" t="s">
        <v>19</v>
      </c>
      <c r="F253" s="234" t="s">
        <v>669</v>
      </c>
      <c r="G253" s="232"/>
      <c r="H253" s="235">
        <v>4.2679999999999998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151</v>
      </c>
      <c r="AU253" s="241" t="s">
        <v>78</v>
      </c>
      <c r="AV253" s="13" t="s">
        <v>78</v>
      </c>
      <c r="AW253" s="13" t="s">
        <v>31</v>
      </c>
      <c r="AX253" s="13" t="s">
        <v>76</v>
      </c>
      <c r="AY253" s="241" t="s">
        <v>128</v>
      </c>
    </row>
    <row r="254" s="12" customFormat="1" ht="22.8" customHeight="1">
      <c r="A254" s="12"/>
      <c r="B254" s="195"/>
      <c r="C254" s="196"/>
      <c r="D254" s="197" t="s">
        <v>68</v>
      </c>
      <c r="E254" s="209" t="s">
        <v>284</v>
      </c>
      <c r="F254" s="209" t="s">
        <v>285</v>
      </c>
      <c r="G254" s="196"/>
      <c r="H254" s="196"/>
      <c r="I254" s="199"/>
      <c r="J254" s="210">
        <f>BK254</f>
        <v>0</v>
      </c>
      <c r="K254" s="196"/>
      <c r="L254" s="201"/>
      <c r="M254" s="202"/>
      <c r="N254" s="203"/>
      <c r="O254" s="203"/>
      <c r="P254" s="204">
        <f>SUM(P255:P256)</f>
        <v>0</v>
      </c>
      <c r="Q254" s="203"/>
      <c r="R254" s="204">
        <f>SUM(R255:R256)</f>
        <v>0</v>
      </c>
      <c r="S254" s="203"/>
      <c r="T254" s="205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6" t="s">
        <v>76</v>
      </c>
      <c r="AT254" s="207" t="s">
        <v>68</v>
      </c>
      <c r="AU254" s="207" t="s">
        <v>76</v>
      </c>
      <c r="AY254" s="206" t="s">
        <v>128</v>
      </c>
      <c r="BK254" s="208">
        <f>SUM(BK255:BK256)</f>
        <v>0</v>
      </c>
    </row>
    <row r="255" s="2" customFormat="1" ht="24.15" customHeight="1">
      <c r="A255" s="37"/>
      <c r="B255" s="38"/>
      <c r="C255" s="211" t="s">
        <v>670</v>
      </c>
      <c r="D255" s="211" t="s">
        <v>130</v>
      </c>
      <c r="E255" s="212" t="s">
        <v>287</v>
      </c>
      <c r="F255" s="213" t="s">
        <v>288</v>
      </c>
      <c r="G255" s="214" t="s">
        <v>195</v>
      </c>
      <c r="H255" s="215">
        <v>3630.8510000000001</v>
      </c>
      <c r="I255" s="216"/>
      <c r="J255" s="217">
        <f>ROUND(I255*H255,2)</f>
        <v>0</v>
      </c>
      <c r="K255" s="213" t="s">
        <v>134</v>
      </c>
      <c r="L255" s="43"/>
      <c r="M255" s="218" t="s">
        <v>19</v>
      </c>
      <c r="N255" s="219" t="s">
        <v>40</v>
      </c>
      <c r="O255" s="83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135</v>
      </c>
      <c r="AT255" s="222" t="s">
        <v>130</v>
      </c>
      <c r="AU255" s="222" t="s">
        <v>78</v>
      </c>
      <c r="AY255" s="16" t="s">
        <v>128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76</v>
      </c>
      <c r="BK255" s="223">
        <f>ROUND(I255*H255,2)</f>
        <v>0</v>
      </c>
      <c r="BL255" s="16" t="s">
        <v>135</v>
      </c>
      <c r="BM255" s="222" t="s">
        <v>671</v>
      </c>
    </row>
    <row r="256" s="2" customFormat="1">
      <c r="A256" s="37"/>
      <c r="B256" s="38"/>
      <c r="C256" s="39"/>
      <c r="D256" s="224" t="s">
        <v>137</v>
      </c>
      <c r="E256" s="39"/>
      <c r="F256" s="225" t="s">
        <v>290</v>
      </c>
      <c r="G256" s="39"/>
      <c r="H256" s="39"/>
      <c r="I256" s="226"/>
      <c r="J256" s="39"/>
      <c r="K256" s="39"/>
      <c r="L256" s="43"/>
      <c r="M256" s="227"/>
      <c r="N256" s="228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137</v>
      </c>
      <c r="AU256" s="16" t="s">
        <v>78</v>
      </c>
    </row>
    <row r="257" s="12" customFormat="1" ht="25.92" customHeight="1">
      <c r="A257" s="12"/>
      <c r="B257" s="195"/>
      <c r="C257" s="196"/>
      <c r="D257" s="197" t="s">
        <v>68</v>
      </c>
      <c r="E257" s="198" t="s">
        <v>291</v>
      </c>
      <c r="F257" s="198" t="s">
        <v>292</v>
      </c>
      <c r="G257" s="196"/>
      <c r="H257" s="196"/>
      <c r="I257" s="199"/>
      <c r="J257" s="200">
        <f>BK257</f>
        <v>0</v>
      </c>
      <c r="K257" s="196"/>
      <c r="L257" s="201"/>
      <c r="M257" s="202"/>
      <c r="N257" s="203"/>
      <c r="O257" s="203"/>
      <c r="P257" s="204">
        <f>P258+P269+P274+P277+P281</f>
        <v>0</v>
      </c>
      <c r="Q257" s="203"/>
      <c r="R257" s="204">
        <f>R258+R269+R274+R277+R281</f>
        <v>0</v>
      </c>
      <c r="S257" s="203"/>
      <c r="T257" s="205">
        <f>T258+T269+T274+T277+T281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6" t="s">
        <v>158</v>
      </c>
      <c r="AT257" s="207" t="s">
        <v>68</v>
      </c>
      <c r="AU257" s="207" t="s">
        <v>69</v>
      </c>
      <c r="AY257" s="206" t="s">
        <v>128</v>
      </c>
      <c r="BK257" s="208">
        <f>BK258+BK269+BK274+BK277+BK281</f>
        <v>0</v>
      </c>
    </row>
    <row r="258" s="12" customFormat="1" ht="22.8" customHeight="1">
      <c r="A258" s="12"/>
      <c r="B258" s="195"/>
      <c r="C258" s="196"/>
      <c r="D258" s="197" t="s">
        <v>68</v>
      </c>
      <c r="E258" s="209" t="s">
        <v>293</v>
      </c>
      <c r="F258" s="209" t="s">
        <v>294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SUM(P259:P268)</f>
        <v>0</v>
      </c>
      <c r="Q258" s="203"/>
      <c r="R258" s="204">
        <f>SUM(R259:R268)</f>
        <v>0</v>
      </c>
      <c r="S258" s="203"/>
      <c r="T258" s="205">
        <f>SUM(T259:T268)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6" t="s">
        <v>158</v>
      </c>
      <c r="AT258" s="207" t="s">
        <v>68</v>
      </c>
      <c r="AU258" s="207" t="s">
        <v>76</v>
      </c>
      <c r="AY258" s="206" t="s">
        <v>128</v>
      </c>
      <c r="BK258" s="208">
        <f>SUM(BK259:BK268)</f>
        <v>0</v>
      </c>
    </row>
    <row r="259" s="2" customFormat="1" ht="16.5" customHeight="1">
      <c r="A259" s="37"/>
      <c r="B259" s="38"/>
      <c r="C259" s="211" t="s">
        <v>672</v>
      </c>
      <c r="D259" s="211" t="s">
        <v>130</v>
      </c>
      <c r="E259" s="212" t="s">
        <v>296</v>
      </c>
      <c r="F259" s="213" t="s">
        <v>297</v>
      </c>
      <c r="G259" s="214" t="s">
        <v>298</v>
      </c>
      <c r="H259" s="215">
        <v>1</v>
      </c>
      <c r="I259" s="216"/>
      <c r="J259" s="217">
        <f>ROUND(I259*H259,2)</f>
        <v>0</v>
      </c>
      <c r="K259" s="213" t="s">
        <v>134</v>
      </c>
      <c r="L259" s="43"/>
      <c r="M259" s="218" t="s">
        <v>19</v>
      </c>
      <c r="N259" s="219" t="s">
        <v>40</v>
      </c>
      <c r="O259" s="83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299</v>
      </c>
      <c r="AT259" s="222" t="s">
        <v>130</v>
      </c>
      <c r="AU259" s="222" t="s">
        <v>78</v>
      </c>
      <c r="AY259" s="16" t="s">
        <v>128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76</v>
      </c>
      <c r="BK259" s="223">
        <f>ROUND(I259*H259,2)</f>
        <v>0</v>
      </c>
      <c r="BL259" s="16" t="s">
        <v>299</v>
      </c>
      <c r="BM259" s="222" t="s">
        <v>673</v>
      </c>
    </row>
    <row r="260" s="2" customFormat="1">
      <c r="A260" s="37"/>
      <c r="B260" s="38"/>
      <c r="C260" s="39"/>
      <c r="D260" s="224" t="s">
        <v>137</v>
      </c>
      <c r="E260" s="39"/>
      <c r="F260" s="225" t="s">
        <v>301</v>
      </c>
      <c r="G260" s="39"/>
      <c r="H260" s="39"/>
      <c r="I260" s="226"/>
      <c r="J260" s="39"/>
      <c r="K260" s="39"/>
      <c r="L260" s="43"/>
      <c r="M260" s="227"/>
      <c r="N260" s="228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137</v>
      </c>
      <c r="AU260" s="16" t="s">
        <v>78</v>
      </c>
    </row>
    <row r="261" s="2" customFormat="1" ht="16.5" customHeight="1">
      <c r="A261" s="37"/>
      <c r="B261" s="38"/>
      <c r="C261" s="211" t="s">
        <v>674</v>
      </c>
      <c r="D261" s="211" t="s">
        <v>130</v>
      </c>
      <c r="E261" s="212" t="s">
        <v>303</v>
      </c>
      <c r="F261" s="213" t="s">
        <v>304</v>
      </c>
      <c r="G261" s="214" t="s">
        <v>298</v>
      </c>
      <c r="H261" s="215">
        <v>1</v>
      </c>
      <c r="I261" s="216"/>
      <c r="J261" s="217">
        <f>ROUND(I261*H261,2)</f>
        <v>0</v>
      </c>
      <c r="K261" s="213" t="s">
        <v>134</v>
      </c>
      <c r="L261" s="43"/>
      <c r="M261" s="218" t="s">
        <v>19</v>
      </c>
      <c r="N261" s="219" t="s">
        <v>40</v>
      </c>
      <c r="O261" s="83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299</v>
      </c>
      <c r="AT261" s="222" t="s">
        <v>130</v>
      </c>
      <c r="AU261" s="222" t="s">
        <v>78</v>
      </c>
      <c r="AY261" s="16" t="s">
        <v>128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76</v>
      </c>
      <c r="BK261" s="223">
        <f>ROUND(I261*H261,2)</f>
        <v>0</v>
      </c>
      <c r="BL261" s="16" t="s">
        <v>299</v>
      </c>
      <c r="BM261" s="222" t="s">
        <v>675</v>
      </c>
    </row>
    <row r="262" s="2" customFormat="1">
      <c r="A262" s="37"/>
      <c r="B262" s="38"/>
      <c r="C262" s="39"/>
      <c r="D262" s="224" t="s">
        <v>137</v>
      </c>
      <c r="E262" s="39"/>
      <c r="F262" s="225" t="s">
        <v>306</v>
      </c>
      <c r="G262" s="39"/>
      <c r="H262" s="39"/>
      <c r="I262" s="226"/>
      <c r="J262" s="39"/>
      <c r="K262" s="39"/>
      <c r="L262" s="43"/>
      <c r="M262" s="227"/>
      <c r="N262" s="228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137</v>
      </c>
      <c r="AU262" s="16" t="s">
        <v>78</v>
      </c>
    </row>
    <row r="263" s="2" customFormat="1" ht="16.5" customHeight="1">
      <c r="A263" s="37"/>
      <c r="B263" s="38"/>
      <c r="C263" s="211" t="s">
        <v>676</v>
      </c>
      <c r="D263" s="211" t="s">
        <v>130</v>
      </c>
      <c r="E263" s="212" t="s">
        <v>308</v>
      </c>
      <c r="F263" s="213" t="s">
        <v>309</v>
      </c>
      <c r="G263" s="214" t="s">
        <v>298</v>
      </c>
      <c r="H263" s="215">
        <v>1</v>
      </c>
      <c r="I263" s="216"/>
      <c r="J263" s="217">
        <f>ROUND(I263*H263,2)</f>
        <v>0</v>
      </c>
      <c r="K263" s="213" t="s">
        <v>134</v>
      </c>
      <c r="L263" s="43"/>
      <c r="M263" s="218" t="s">
        <v>19</v>
      </c>
      <c r="N263" s="219" t="s">
        <v>40</v>
      </c>
      <c r="O263" s="83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299</v>
      </c>
      <c r="AT263" s="222" t="s">
        <v>130</v>
      </c>
      <c r="AU263" s="222" t="s">
        <v>78</v>
      </c>
      <c r="AY263" s="16" t="s">
        <v>128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76</v>
      </c>
      <c r="BK263" s="223">
        <f>ROUND(I263*H263,2)</f>
        <v>0</v>
      </c>
      <c r="BL263" s="16" t="s">
        <v>299</v>
      </c>
      <c r="BM263" s="222" t="s">
        <v>677</v>
      </c>
    </row>
    <row r="264" s="2" customFormat="1">
      <c r="A264" s="37"/>
      <c r="B264" s="38"/>
      <c r="C264" s="39"/>
      <c r="D264" s="224" t="s">
        <v>137</v>
      </c>
      <c r="E264" s="39"/>
      <c r="F264" s="225" t="s">
        <v>311</v>
      </c>
      <c r="G264" s="39"/>
      <c r="H264" s="39"/>
      <c r="I264" s="226"/>
      <c r="J264" s="39"/>
      <c r="K264" s="39"/>
      <c r="L264" s="43"/>
      <c r="M264" s="227"/>
      <c r="N264" s="228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137</v>
      </c>
      <c r="AU264" s="16" t="s">
        <v>78</v>
      </c>
    </row>
    <row r="265" s="2" customFormat="1" ht="16.5" customHeight="1">
      <c r="A265" s="37"/>
      <c r="B265" s="38"/>
      <c r="C265" s="211" t="s">
        <v>678</v>
      </c>
      <c r="D265" s="211" t="s">
        <v>130</v>
      </c>
      <c r="E265" s="212" t="s">
        <v>313</v>
      </c>
      <c r="F265" s="213" t="s">
        <v>314</v>
      </c>
      <c r="G265" s="214" t="s">
        <v>298</v>
      </c>
      <c r="H265" s="215">
        <v>1</v>
      </c>
      <c r="I265" s="216"/>
      <c r="J265" s="217">
        <f>ROUND(I265*H265,2)</f>
        <v>0</v>
      </c>
      <c r="K265" s="213" t="s">
        <v>134</v>
      </c>
      <c r="L265" s="43"/>
      <c r="M265" s="218" t="s">
        <v>19</v>
      </c>
      <c r="N265" s="219" t="s">
        <v>40</v>
      </c>
      <c r="O265" s="83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299</v>
      </c>
      <c r="AT265" s="222" t="s">
        <v>130</v>
      </c>
      <c r="AU265" s="222" t="s">
        <v>78</v>
      </c>
      <c r="AY265" s="16" t="s">
        <v>128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76</v>
      </c>
      <c r="BK265" s="223">
        <f>ROUND(I265*H265,2)</f>
        <v>0</v>
      </c>
      <c r="BL265" s="16" t="s">
        <v>299</v>
      </c>
      <c r="BM265" s="222" t="s">
        <v>679</v>
      </c>
    </row>
    <row r="266" s="2" customFormat="1">
      <c r="A266" s="37"/>
      <c r="B266" s="38"/>
      <c r="C266" s="39"/>
      <c r="D266" s="224" t="s">
        <v>137</v>
      </c>
      <c r="E266" s="39"/>
      <c r="F266" s="225" t="s">
        <v>316</v>
      </c>
      <c r="G266" s="39"/>
      <c r="H266" s="39"/>
      <c r="I266" s="226"/>
      <c r="J266" s="39"/>
      <c r="K266" s="39"/>
      <c r="L266" s="43"/>
      <c r="M266" s="227"/>
      <c r="N266" s="228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137</v>
      </c>
      <c r="AU266" s="16" t="s">
        <v>78</v>
      </c>
    </row>
    <row r="267" s="2" customFormat="1" ht="16.5" customHeight="1">
      <c r="A267" s="37"/>
      <c r="B267" s="38"/>
      <c r="C267" s="211" t="s">
        <v>680</v>
      </c>
      <c r="D267" s="211" t="s">
        <v>130</v>
      </c>
      <c r="E267" s="212" t="s">
        <v>318</v>
      </c>
      <c r="F267" s="213" t="s">
        <v>319</v>
      </c>
      <c r="G267" s="214" t="s">
        <v>298</v>
      </c>
      <c r="H267" s="215">
        <v>1</v>
      </c>
      <c r="I267" s="216"/>
      <c r="J267" s="217">
        <f>ROUND(I267*H267,2)</f>
        <v>0</v>
      </c>
      <c r="K267" s="213" t="s">
        <v>134</v>
      </c>
      <c r="L267" s="43"/>
      <c r="M267" s="218" t="s">
        <v>19</v>
      </c>
      <c r="N267" s="219" t="s">
        <v>40</v>
      </c>
      <c r="O267" s="83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299</v>
      </c>
      <c r="AT267" s="222" t="s">
        <v>130</v>
      </c>
      <c r="AU267" s="222" t="s">
        <v>78</v>
      </c>
      <c r="AY267" s="16" t="s">
        <v>128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76</v>
      </c>
      <c r="BK267" s="223">
        <f>ROUND(I267*H267,2)</f>
        <v>0</v>
      </c>
      <c r="BL267" s="16" t="s">
        <v>299</v>
      </c>
      <c r="BM267" s="222" t="s">
        <v>681</v>
      </c>
    </row>
    <row r="268" s="2" customFormat="1">
      <c r="A268" s="37"/>
      <c r="B268" s="38"/>
      <c r="C268" s="39"/>
      <c r="D268" s="224" t="s">
        <v>137</v>
      </c>
      <c r="E268" s="39"/>
      <c r="F268" s="225" t="s">
        <v>321</v>
      </c>
      <c r="G268" s="39"/>
      <c r="H268" s="39"/>
      <c r="I268" s="226"/>
      <c r="J268" s="39"/>
      <c r="K268" s="39"/>
      <c r="L268" s="43"/>
      <c r="M268" s="227"/>
      <c r="N268" s="228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137</v>
      </c>
      <c r="AU268" s="16" t="s">
        <v>78</v>
      </c>
    </row>
    <row r="269" s="12" customFormat="1" ht="22.8" customHeight="1">
      <c r="A269" s="12"/>
      <c r="B269" s="195"/>
      <c r="C269" s="196"/>
      <c r="D269" s="197" t="s">
        <v>68</v>
      </c>
      <c r="E269" s="209" t="s">
        <v>322</v>
      </c>
      <c r="F269" s="209" t="s">
        <v>323</v>
      </c>
      <c r="G269" s="196"/>
      <c r="H269" s="196"/>
      <c r="I269" s="199"/>
      <c r="J269" s="210">
        <f>BK269</f>
        <v>0</v>
      </c>
      <c r="K269" s="196"/>
      <c r="L269" s="201"/>
      <c r="M269" s="202"/>
      <c r="N269" s="203"/>
      <c r="O269" s="203"/>
      <c r="P269" s="204">
        <f>SUM(P270:P273)</f>
        <v>0</v>
      </c>
      <c r="Q269" s="203"/>
      <c r="R269" s="204">
        <f>SUM(R270:R273)</f>
        <v>0</v>
      </c>
      <c r="S269" s="203"/>
      <c r="T269" s="205">
        <f>SUM(T270:T273)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6" t="s">
        <v>158</v>
      </c>
      <c r="AT269" s="207" t="s">
        <v>68</v>
      </c>
      <c r="AU269" s="207" t="s">
        <v>76</v>
      </c>
      <c r="AY269" s="206" t="s">
        <v>128</v>
      </c>
      <c r="BK269" s="208">
        <f>SUM(BK270:BK273)</f>
        <v>0</v>
      </c>
    </row>
    <row r="270" s="2" customFormat="1" ht="16.5" customHeight="1">
      <c r="A270" s="37"/>
      <c r="B270" s="38"/>
      <c r="C270" s="211" t="s">
        <v>682</v>
      </c>
      <c r="D270" s="211" t="s">
        <v>130</v>
      </c>
      <c r="E270" s="212" t="s">
        <v>325</v>
      </c>
      <c r="F270" s="213" t="s">
        <v>326</v>
      </c>
      <c r="G270" s="214" t="s">
        <v>298</v>
      </c>
      <c r="H270" s="215">
        <v>1</v>
      </c>
      <c r="I270" s="216"/>
      <c r="J270" s="217">
        <f>ROUND(I270*H270,2)</f>
        <v>0</v>
      </c>
      <c r="K270" s="213" t="s">
        <v>134</v>
      </c>
      <c r="L270" s="43"/>
      <c r="M270" s="218" t="s">
        <v>19</v>
      </c>
      <c r="N270" s="219" t="s">
        <v>40</v>
      </c>
      <c r="O270" s="83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2" t="s">
        <v>299</v>
      </c>
      <c r="AT270" s="222" t="s">
        <v>130</v>
      </c>
      <c r="AU270" s="222" t="s">
        <v>78</v>
      </c>
      <c r="AY270" s="16" t="s">
        <v>128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6" t="s">
        <v>76</v>
      </c>
      <c r="BK270" s="223">
        <f>ROUND(I270*H270,2)</f>
        <v>0</v>
      </c>
      <c r="BL270" s="16" t="s">
        <v>299</v>
      </c>
      <c r="BM270" s="222" t="s">
        <v>683</v>
      </c>
    </row>
    <row r="271" s="2" customFormat="1">
      <c r="A271" s="37"/>
      <c r="B271" s="38"/>
      <c r="C271" s="39"/>
      <c r="D271" s="224" t="s">
        <v>137</v>
      </c>
      <c r="E271" s="39"/>
      <c r="F271" s="225" t="s">
        <v>328</v>
      </c>
      <c r="G271" s="39"/>
      <c r="H271" s="39"/>
      <c r="I271" s="226"/>
      <c r="J271" s="39"/>
      <c r="K271" s="39"/>
      <c r="L271" s="43"/>
      <c r="M271" s="227"/>
      <c r="N271" s="228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137</v>
      </c>
      <c r="AU271" s="16" t="s">
        <v>78</v>
      </c>
    </row>
    <row r="272" s="2" customFormat="1" ht="16.5" customHeight="1">
      <c r="A272" s="37"/>
      <c r="B272" s="38"/>
      <c r="C272" s="211" t="s">
        <v>684</v>
      </c>
      <c r="D272" s="211" t="s">
        <v>130</v>
      </c>
      <c r="E272" s="212" t="s">
        <v>330</v>
      </c>
      <c r="F272" s="213" t="s">
        <v>331</v>
      </c>
      <c r="G272" s="214" t="s">
        <v>332</v>
      </c>
      <c r="H272" s="215">
        <v>1</v>
      </c>
      <c r="I272" s="216"/>
      <c r="J272" s="217">
        <f>ROUND(I272*H272,2)</f>
        <v>0</v>
      </c>
      <c r="K272" s="213" t="s">
        <v>19</v>
      </c>
      <c r="L272" s="43"/>
      <c r="M272" s="218" t="s">
        <v>19</v>
      </c>
      <c r="N272" s="219" t="s">
        <v>40</v>
      </c>
      <c r="O272" s="83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299</v>
      </c>
      <c r="AT272" s="222" t="s">
        <v>130</v>
      </c>
      <c r="AU272" s="222" t="s">
        <v>78</v>
      </c>
      <c r="AY272" s="16" t="s">
        <v>128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76</v>
      </c>
      <c r="BK272" s="223">
        <f>ROUND(I272*H272,2)</f>
        <v>0</v>
      </c>
      <c r="BL272" s="16" t="s">
        <v>299</v>
      </c>
      <c r="BM272" s="222" t="s">
        <v>685</v>
      </c>
    </row>
    <row r="273" s="2" customFormat="1">
      <c r="A273" s="37"/>
      <c r="B273" s="38"/>
      <c r="C273" s="39"/>
      <c r="D273" s="229" t="s">
        <v>149</v>
      </c>
      <c r="E273" s="39"/>
      <c r="F273" s="230" t="s">
        <v>334</v>
      </c>
      <c r="G273" s="39"/>
      <c r="H273" s="39"/>
      <c r="I273" s="226"/>
      <c r="J273" s="39"/>
      <c r="K273" s="39"/>
      <c r="L273" s="43"/>
      <c r="M273" s="227"/>
      <c r="N273" s="228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149</v>
      </c>
      <c r="AU273" s="16" t="s">
        <v>78</v>
      </c>
    </row>
    <row r="274" s="12" customFormat="1" ht="22.8" customHeight="1">
      <c r="A274" s="12"/>
      <c r="B274" s="195"/>
      <c r="C274" s="196"/>
      <c r="D274" s="197" t="s">
        <v>68</v>
      </c>
      <c r="E274" s="209" t="s">
        <v>335</v>
      </c>
      <c r="F274" s="209" t="s">
        <v>336</v>
      </c>
      <c r="G274" s="196"/>
      <c r="H274" s="196"/>
      <c r="I274" s="199"/>
      <c r="J274" s="210">
        <f>BK274</f>
        <v>0</v>
      </c>
      <c r="K274" s="196"/>
      <c r="L274" s="201"/>
      <c r="M274" s="202"/>
      <c r="N274" s="203"/>
      <c r="O274" s="203"/>
      <c r="P274" s="204">
        <f>SUM(P275:P276)</f>
        <v>0</v>
      </c>
      <c r="Q274" s="203"/>
      <c r="R274" s="204">
        <f>SUM(R275:R276)</f>
        <v>0</v>
      </c>
      <c r="S274" s="203"/>
      <c r="T274" s="205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6" t="s">
        <v>158</v>
      </c>
      <c r="AT274" s="207" t="s">
        <v>68</v>
      </c>
      <c r="AU274" s="207" t="s">
        <v>76</v>
      </c>
      <c r="AY274" s="206" t="s">
        <v>128</v>
      </c>
      <c r="BK274" s="208">
        <f>SUM(BK275:BK276)</f>
        <v>0</v>
      </c>
    </row>
    <row r="275" s="2" customFormat="1" ht="16.5" customHeight="1">
      <c r="A275" s="37"/>
      <c r="B275" s="38"/>
      <c r="C275" s="211" t="s">
        <v>686</v>
      </c>
      <c r="D275" s="211" t="s">
        <v>130</v>
      </c>
      <c r="E275" s="212" t="s">
        <v>338</v>
      </c>
      <c r="F275" s="213" t="s">
        <v>339</v>
      </c>
      <c r="G275" s="214" t="s">
        <v>298</v>
      </c>
      <c r="H275" s="215">
        <v>4</v>
      </c>
      <c r="I275" s="216"/>
      <c r="J275" s="217">
        <f>ROUND(I275*H275,2)</f>
        <v>0</v>
      </c>
      <c r="K275" s="213" t="s">
        <v>134</v>
      </c>
      <c r="L275" s="43"/>
      <c r="M275" s="218" t="s">
        <v>19</v>
      </c>
      <c r="N275" s="219" t="s">
        <v>40</v>
      </c>
      <c r="O275" s="83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299</v>
      </c>
      <c r="AT275" s="222" t="s">
        <v>130</v>
      </c>
      <c r="AU275" s="222" t="s">
        <v>78</v>
      </c>
      <c r="AY275" s="16" t="s">
        <v>128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76</v>
      </c>
      <c r="BK275" s="223">
        <f>ROUND(I275*H275,2)</f>
        <v>0</v>
      </c>
      <c r="BL275" s="16" t="s">
        <v>299</v>
      </c>
      <c r="BM275" s="222" t="s">
        <v>687</v>
      </c>
    </row>
    <row r="276" s="2" customFormat="1">
      <c r="A276" s="37"/>
      <c r="B276" s="38"/>
      <c r="C276" s="39"/>
      <c r="D276" s="224" t="s">
        <v>137</v>
      </c>
      <c r="E276" s="39"/>
      <c r="F276" s="225" t="s">
        <v>341</v>
      </c>
      <c r="G276" s="39"/>
      <c r="H276" s="39"/>
      <c r="I276" s="226"/>
      <c r="J276" s="39"/>
      <c r="K276" s="39"/>
      <c r="L276" s="43"/>
      <c r="M276" s="227"/>
      <c r="N276" s="228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137</v>
      </c>
      <c r="AU276" s="16" t="s">
        <v>78</v>
      </c>
    </row>
    <row r="277" s="12" customFormat="1" ht="22.8" customHeight="1">
      <c r="A277" s="12"/>
      <c r="B277" s="195"/>
      <c r="C277" s="196"/>
      <c r="D277" s="197" t="s">
        <v>68</v>
      </c>
      <c r="E277" s="209" t="s">
        <v>342</v>
      </c>
      <c r="F277" s="209" t="s">
        <v>343</v>
      </c>
      <c r="G277" s="196"/>
      <c r="H277" s="196"/>
      <c r="I277" s="199"/>
      <c r="J277" s="210">
        <f>BK277</f>
        <v>0</v>
      </c>
      <c r="K277" s="196"/>
      <c r="L277" s="201"/>
      <c r="M277" s="202"/>
      <c r="N277" s="203"/>
      <c r="O277" s="203"/>
      <c r="P277" s="204">
        <f>SUM(P278:P280)</f>
        <v>0</v>
      </c>
      <c r="Q277" s="203"/>
      <c r="R277" s="204">
        <f>SUM(R278:R280)</f>
        <v>0</v>
      </c>
      <c r="S277" s="203"/>
      <c r="T277" s="205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6" t="s">
        <v>158</v>
      </c>
      <c r="AT277" s="207" t="s">
        <v>68</v>
      </c>
      <c r="AU277" s="207" t="s">
        <v>76</v>
      </c>
      <c r="AY277" s="206" t="s">
        <v>128</v>
      </c>
      <c r="BK277" s="208">
        <f>SUM(BK278:BK280)</f>
        <v>0</v>
      </c>
    </row>
    <row r="278" s="2" customFormat="1" ht="16.5" customHeight="1">
      <c r="A278" s="37"/>
      <c r="B278" s="38"/>
      <c r="C278" s="211" t="s">
        <v>688</v>
      </c>
      <c r="D278" s="211" t="s">
        <v>130</v>
      </c>
      <c r="E278" s="212" t="s">
        <v>345</v>
      </c>
      <c r="F278" s="213" t="s">
        <v>346</v>
      </c>
      <c r="G278" s="214" t="s">
        <v>347</v>
      </c>
      <c r="H278" s="215">
        <v>1</v>
      </c>
      <c r="I278" s="216"/>
      <c r="J278" s="217">
        <f>ROUND(I278*H278,2)</f>
        <v>0</v>
      </c>
      <c r="K278" s="213" t="s">
        <v>134</v>
      </c>
      <c r="L278" s="43"/>
      <c r="M278" s="218" t="s">
        <v>19</v>
      </c>
      <c r="N278" s="219" t="s">
        <v>40</v>
      </c>
      <c r="O278" s="83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299</v>
      </c>
      <c r="AT278" s="222" t="s">
        <v>130</v>
      </c>
      <c r="AU278" s="222" t="s">
        <v>78</v>
      </c>
      <c r="AY278" s="16" t="s">
        <v>128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76</v>
      </c>
      <c r="BK278" s="223">
        <f>ROUND(I278*H278,2)</f>
        <v>0</v>
      </c>
      <c r="BL278" s="16" t="s">
        <v>299</v>
      </c>
      <c r="BM278" s="222" t="s">
        <v>689</v>
      </c>
    </row>
    <row r="279" s="2" customFormat="1">
      <c r="A279" s="37"/>
      <c r="B279" s="38"/>
      <c r="C279" s="39"/>
      <c r="D279" s="224" t="s">
        <v>137</v>
      </c>
      <c r="E279" s="39"/>
      <c r="F279" s="225" t="s">
        <v>349</v>
      </c>
      <c r="G279" s="39"/>
      <c r="H279" s="39"/>
      <c r="I279" s="226"/>
      <c r="J279" s="39"/>
      <c r="K279" s="39"/>
      <c r="L279" s="43"/>
      <c r="M279" s="227"/>
      <c r="N279" s="228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137</v>
      </c>
      <c r="AU279" s="16" t="s">
        <v>78</v>
      </c>
    </row>
    <row r="280" s="2" customFormat="1">
      <c r="A280" s="37"/>
      <c r="B280" s="38"/>
      <c r="C280" s="39"/>
      <c r="D280" s="229" t="s">
        <v>149</v>
      </c>
      <c r="E280" s="39"/>
      <c r="F280" s="230" t="s">
        <v>350</v>
      </c>
      <c r="G280" s="39"/>
      <c r="H280" s="39"/>
      <c r="I280" s="226"/>
      <c r="J280" s="39"/>
      <c r="K280" s="39"/>
      <c r="L280" s="43"/>
      <c r="M280" s="227"/>
      <c r="N280" s="228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149</v>
      </c>
      <c r="AU280" s="16" t="s">
        <v>78</v>
      </c>
    </row>
    <row r="281" s="12" customFormat="1" ht="22.8" customHeight="1">
      <c r="A281" s="12"/>
      <c r="B281" s="195"/>
      <c r="C281" s="196"/>
      <c r="D281" s="197" t="s">
        <v>68</v>
      </c>
      <c r="E281" s="209" t="s">
        <v>351</v>
      </c>
      <c r="F281" s="209" t="s">
        <v>352</v>
      </c>
      <c r="G281" s="196"/>
      <c r="H281" s="196"/>
      <c r="I281" s="199"/>
      <c r="J281" s="210">
        <f>BK281</f>
        <v>0</v>
      </c>
      <c r="K281" s="196"/>
      <c r="L281" s="201"/>
      <c r="M281" s="202"/>
      <c r="N281" s="203"/>
      <c r="O281" s="203"/>
      <c r="P281" s="204">
        <f>SUM(P282:P283)</f>
        <v>0</v>
      </c>
      <c r="Q281" s="203"/>
      <c r="R281" s="204">
        <f>SUM(R282:R283)</f>
        <v>0</v>
      </c>
      <c r="S281" s="203"/>
      <c r="T281" s="205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6" t="s">
        <v>158</v>
      </c>
      <c r="AT281" s="207" t="s">
        <v>68</v>
      </c>
      <c r="AU281" s="207" t="s">
        <v>76</v>
      </c>
      <c r="AY281" s="206" t="s">
        <v>128</v>
      </c>
      <c r="BK281" s="208">
        <f>SUM(BK282:BK283)</f>
        <v>0</v>
      </c>
    </row>
    <row r="282" s="2" customFormat="1" ht="16.5" customHeight="1">
      <c r="A282" s="37"/>
      <c r="B282" s="38"/>
      <c r="C282" s="211" t="s">
        <v>690</v>
      </c>
      <c r="D282" s="211" t="s">
        <v>130</v>
      </c>
      <c r="E282" s="212" t="s">
        <v>354</v>
      </c>
      <c r="F282" s="213" t="s">
        <v>355</v>
      </c>
      <c r="G282" s="214" t="s">
        <v>298</v>
      </c>
      <c r="H282" s="215">
        <v>1</v>
      </c>
      <c r="I282" s="216"/>
      <c r="J282" s="217">
        <f>ROUND(I282*H282,2)</f>
        <v>0</v>
      </c>
      <c r="K282" s="213" t="s">
        <v>134</v>
      </c>
      <c r="L282" s="43"/>
      <c r="M282" s="218" t="s">
        <v>19</v>
      </c>
      <c r="N282" s="219" t="s">
        <v>40</v>
      </c>
      <c r="O282" s="83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2" t="s">
        <v>299</v>
      </c>
      <c r="AT282" s="222" t="s">
        <v>130</v>
      </c>
      <c r="AU282" s="222" t="s">
        <v>78</v>
      </c>
      <c r="AY282" s="16" t="s">
        <v>128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76</v>
      </c>
      <c r="BK282" s="223">
        <f>ROUND(I282*H282,2)</f>
        <v>0</v>
      </c>
      <c r="BL282" s="16" t="s">
        <v>299</v>
      </c>
      <c r="BM282" s="222" t="s">
        <v>691</v>
      </c>
    </row>
    <row r="283" s="2" customFormat="1">
      <c r="A283" s="37"/>
      <c r="B283" s="38"/>
      <c r="C283" s="39"/>
      <c r="D283" s="224" t="s">
        <v>137</v>
      </c>
      <c r="E283" s="39"/>
      <c r="F283" s="225" t="s">
        <v>357</v>
      </c>
      <c r="G283" s="39"/>
      <c r="H283" s="39"/>
      <c r="I283" s="226"/>
      <c r="J283" s="39"/>
      <c r="K283" s="39"/>
      <c r="L283" s="43"/>
      <c r="M283" s="252"/>
      <c r="N283" s="253"/>
      <c r="O283" s="254"/>
      <c r="P283" s="254"/>
      <c r="Q283" s="254"/>
      <c r="R283" s="254"/>
      <c r="S283" s="254"/>
      <c r="T283" s="255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137</v>
      </c>
      <c r="AU283" s="16" t="s">
        <v>78</v>
      </c>
    </row>
    <row r="284" s="2" customFormat="1" ht="6.96" customHeight="1">
      <c r="A284" s="37"/>
      <c r="B284" s="58"/>
      <c r="C284" s="59"/>
      <c r="D284" s="59"/>
      <c r="E284" s="59"/>
      <c r="F284" s="59"/>
      <c r="G284" s="59"/>
      <c r="H284" s="59"/>
      <c r="I284" s="59"/>
      <c r="J284" s="59"/>
      <c r="K284" s="59"/>
      <c r="L284" s="43"/>
      <c r="M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</row>
  </sheetData>
  <sheetProtection sheet="1" autoFilter="0" formatColumns="0" formatRows="0" objects="1" scenarios="1" spinCount="100000" saltValue="fayyYPUStqxdrMOjhuhcxLLEpL0W0m1pcY4wsWv+6V6g0Z2OUMulpnw5ZbWdXXfr5MhTGjTmNcw4gdcOjFtVuQ==" hashValue="u7Pb8Y2DFWwljs4Q7WB5+6xYKzGmqqWtT6t6crQ//rS9feJ9lFiVBP90gnrkZZzUxFVyA6vOdUML1NGUJAxX6w==" algorithmName="SHA-512" password="CC35"/>
  <autoFilter ref="C93:K28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3_01/112101101"/>
    <hyperlink ref="F100" r:id="rId2" display="https://podminky.urs.cz/item/CS_URS_2023_01/112101121"/>
    <hyperlink ref="F102" r:id="rId3" display="https://podminky.urs.cz/item/CS_URS_2023_01/112251101"/>
    <hyperlink ref="F104" r:id="rId4" display="https://podminky.urs.cz/item/CS_URS_2023_01/121151124"/>
    <hyperlink ref="F107" r:id="rId5" display="https://podminky.urs.cz/item/CS_URS_2023_01/122151404"/>
    <hyperlink ref="F111" r:id="rId6" display="https://podminky.urs.cz/item/CS_URS_2023_01/122251105"/>
    <hyperlink ref="F114" r:id="rId7" display="https://podminky.urs.cz/item/CS_URS_2023_01/122451103"/>
    <hyperlink ref="F116" r:id="rId8" display="https://podminky.urs.cz/item/CS_URS_2023_01/131251100"/>
    <hyperlink ref="F120" r:id="rId9" display="https://podminky.urs.cz/item/CS_URS_2023_01/162351104"/>
    <hyperlink ref="F124" r:id="rId10" display="https://podminky.urs.cz/item/CS_URS_2023_01/162651112"/>
    <hyperlink ref="F128" r:id="rId11" display="https://podminky.urs.cz/item/CS_URS_2023_01/162751115"/>
    <hyperlink ref="F132" r:id="rId12" display="https://podminky.urs.cz/item/CS_URS_2023_01/166151101"/>
    <hyperlink ref="F136" r:id="rId13" display="https://podminky.urs.cz/item/CS_URS_2023_01/171151112"/>
    <hyperlink ref="F139" r:id="rId14" display="https://podminky.urs.cz/item/CS_URS_2023_01/171201231"/>
    <hyperlink ref="F143" r:id="rId15" display="https://podminky.urs.cz/item/CS_URS_2023_01/171251201"/>
    <hyperlink ref="F146" r:id="rId16" display="https://podminky.urs.cz/item/CS_URS_2023_01/181101131"/>
    <hyperlink ref="F149" r:id="rId17" display="https://podminky.urs.cz/item/CS_URS_2023_01/181951112"/>
    <hyperlink ref="F152" r:id="rId18" display="https://podminky.urs.cz/item/CS_URS_2023_01/182151111"/>
    <hyperlink ref="F154" r:id="rId19" display="https://podminky.urs.cz/item/CS_URS_2023_01/182251101"/>
    <hyperlink ref="F156" r:id="rId20" display="https://podminky.urs.cz/item/CS_URS_2023_01/182351023"/>
    <hyperlink ref="F159" r:id="rId21" display="https://podminky.urs.cz/item/CS_URS_2023_01/211531111"/>
    <hyperlink ref="F162" r:id="rId22" display="https://podminky.urs.cz/item/CS_URS_2023_01/212751106"/>
    <hyperlink ref="F164" r:id="rId23" display="https://podminky.urs.cz/item/CS_URS_2023_01/273351121"/>
    <hyperlink ref="F167" r:id="rId24" display="https://podminky.urs.cz/item/CS_URS_2023_01/273351122"/>
    <hyperlink ref="F171" r:id="rId25" display="https://podminky.urs.cz/item/CS_URS_2023_01/451313511"/>
    <hyperlink ref="F175" r:id="rId26" display="https://podminky.urs.cz/item/CS_URS_2023_01/452318510"/>
    <hyperlink ref="F179" r:id="rId27" display="https://podminky.urs.cz/item/CS_URS_2023_01/452321171"/>
    <hyperlink ref="F182" r:id="rId28" display="https://podminky.urs.cz/item/CS_URS_2023_01/452361111"/>
    <hyperlink ref="F186" r:id="rId29" display="https://podminky.urs.cz/item/CS_URS_2023_01/462511111"/>
    <hyperlink ref="F189" r:id="rId30" display="https://podminky.urs.cz/item/CS_URS_2023_01/564531111"/>
    <hyperlink ref="F192" r:id="rId31" display="https://podminky.urs.cz/item/CS_URS_2023_01/564671011"/>
    <hyperlink ref="F195" r:id="rId32" display="https://podminky.urs.cz/item/CS_URS_2023_01/564811011"/>
    <hyperlink ref="F198" r:id="rId33" display="https://podminky.urs.cz/item/CS_URS_2023_01/564831111"/>
    <hyperlink ref="F202" r:id="rId34" display="https://podminky.urs.cz/item/CS_URS_2023_01/564851111"/>
    <hyperlink ref="F205" r:id="rId35" display="https://podminky.urs.cz/item/CS_URS_2023_01/564861011"/>
    <hyperlink ref="F209" r:id="rId36" display="https://podminky.urs.cz/item/CS_URS_2023_01/569831111"/>
    <hyperlink ref="F211" r:id="rId37" display="https://podminky.urs.cz/item/CS_URS_2023_01/573411105"/>
    <hyperlink ref="F214" r:id="rId38" display="https://podminky.urs.cz/item/CS_URS_2023_01/573411106"/>
    <hyperlink ref="F217" r:id="rId39" display="https://podminky.urs.cz/item/CS_URS_2023_01/574381112"/>
    <hyperlink ref="F220" r:id="rId40" display="https://podminky.urs.cz/item/CS_URS_2023_01/594511113"/>
    <hyperlink ref="F223" r:id="rId41" display="https://podminky.urs.cz/item/CS_URS_2023_01/599632111"/>
    <hyperlink ref="F227" r:id="rId42" display="https://podminky.urs.cz/item/CS_URS_2023_01/871228111"/>
    <hyperlink ref="F230" r:id="rId43" display="https://podminky.urs.cz/item/CS_URS_2023_01/895111121"/>
    <hyperlink ref="F232" r:id="rId44" display="https://podminky.urs.cz/item/CS_URS_2023_01/895641111"/>
    <hyperlink ref="F236" r:id="rId45" display="https://podminky.urs.cz/item/CS_URS_2023_01/919441221"/>
    <hyperlink ref="F238" r:id="rId46" display="https://podminky.urs.cz/item/CS_URS_2023_01/919521140"/>
    <hyperlink ref="F241" r:id="rId47" display="https://podminky.urs.cz/item/CS_URS_2023_01/919535558"/>
    <hyperlink ref="F244" r:id="rId48" display="https://podminky.urs.cz/item/CS_URS_2023_01/938902111"/>
    <hyperlink ref="F248" r:id="rId49" display="https://podminky.urs.cz/item/CS_URS_2023_01/997013873"/>
    <hyperlink ref="F250" r:id="rId50" display="https://podminky.urs.cz/item/CS_URS_2023_01/997221551"/>
    <hyperlink ref="F252" r:id="rId51" display="https://podminky.urs.cz/item/CS_URS_2023_01/997221559"/>
    <hyperlink ref="F256" r:id="rId52" display="https://podminky.urs.cz/item/CS_URS_2023_01/998225111"/>
    <hyperlink ref="F260" r:id="rId53" display="https://podminky.urs.cz/item/CS_URS_2023_01/011314000"/>
    <hyperlink ref="F262" r:id="rId54" display="https://podminky.urs.cz/item/CS_URS_2023_01/011324000"/>
    <hyperlink ref="F264" r:id="rId55" display="https://podminky.urs.cz/item/CS_URS_2023_01/012203000"/>
    <hyperlink ref="F266" r:id="rId56" display="https://podminky.urs.cz/item/CS_URS_2023_01/012303000"/>
    <hyperlink ref="F268" r:id="rId57" display="https://podminky.urs.cz/item/CS_URS_2023_01/013254000"/>
    <hyperlink ref="F271" r:id="rId58" display="https://podminky.urs.cz/item/CS_URS_2023_01/032002000"/>
    <hyperlink ref="F276" r:id="rId59" display="https://podminky.urs.cz/item/CS_URS_2023_01/042903000"/>
    <hyperlink ref="F279" r:id="rId60" display="https://podminky.urs.cz/item/CS_URS_2023_01/070001000"/>
    <hyperlink ref="F283" r:id="rId61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4" customFormat="1" ht="45" customHeight="1">
      <c r="B3" s="263"/>
      <c r="C3" s="264" t="s">
        <v>692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693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694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695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696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697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698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699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700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701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702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75</v>
      </c>
      <c r="F18" s="270" t="s">
        <v>703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704</v>
      </c>
      <c r="F19" s="270" t="s">
        <v>705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706</v>
      </c>
      <c r="F20" s="270" t="s">
        <v>707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708</v>
      </c>
      <c r="F21" s="270" t="s">
        <v>709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710</v>
      </c>
      <c r="F22" s="270" t="s">
        <v>711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82</v>
      </c>
      <c r="F23" s="270" t="s">
        <v>712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713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714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715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716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717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718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719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720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721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114</v>
      </c>
      <c r="F36" s="270"/>
      <c r="G36" s="270" t="s">
        <v>722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723</v>
      </c>
      <c r="F37" s="270"/>
      <c r="G37" s="270" t="s">
        <v>724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50</v>
      </c>
      <c r="F38" s="270"/>
      <c r="G38" s="270" t="s">
        <v>725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51</v>
      </c>
      <c r="F39" s="270"/>
      <c r="G39" s="270" t="s">
        <v>726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115</v>
      </c>
      <c r="F40" s="270"/>
      <c r="G40" s="270" t="s">
        <v>727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116</v>
      </c>
      <c r="F41" s="270"/>
      <c r="G41" s="270" t="s">
        <v>728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729</v>
      </c>
      <c r="F42" s="270"/>
      <c r="G42" s="270" t="s">
        <v>730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731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732</v>
      </c>
      <c r="F44" s="270"/>
      <c r="G44" s="270" t="s">
        <v>733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118</v>
      </c>
      <c r="F45" s="270"/>
      <c r="G45" s="270" t="s">
        <v>734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735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736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737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738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739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740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741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742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743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744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745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746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747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748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749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750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751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752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753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754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755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756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757</v>
      </c>
      <c r="D76" s="288"/>
      <c r="E76" s="288"/>
      <c r="F76" s="288" t="s">
        <v>758</v>
      </c>
      <c r="G76" s="289"/>
      <c r="H76" s="288" t="s">
        <v>51</v>
      </c>
      <c r="I76" s="288" t="s">
        <v>54</v>
      </c>
      <c r="J76" s="288" t="s">
        <v>759</v>
      </c>
      <c r="K76" s="287"/>
    </row>
    <row r="77" s="1" customFormat="1" ht="17.25" customHeight="1">
      <c r="B77" s="285"/>
      <c r="C77" s="290" t="s">
        <v>760</v>
      </c>
      <c r="D77" s="290"/>
      <c r="E77" s="290"/>
      <c r="F77" s="291" t="s">
        <v>761</v>
      </c>
      <c r="G77" s="292"/>
      <c r="H77" s="290"/>
      <c r="I77" s="290"/>
      <c r="J77" s="290" t="s">
        <v>762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50</v>
      </c>
      <c r="D79" s="295"/>
      <c r="E79" s="295"/>
      <c r="F79" s="296" t="s">
        <v>763</v>
      </c>
      <c r="G79" s="297"/>
      <c r="H79" s="273" t="s">
        <v>764</v>
      </c>
      <c r="I79" s="273" t="s">
        <v>765</v>
      </c>
      <c r="J79" s="273">
        <v>20</v>
      </c>
      <c r="K79" s="287"/>
    </row>
    <row r="80" s="1" customFormat="1" ht="15" customHeight="1">
      <c r="B80" s="285"/>
      <c r="C80" s="273" t="s">
        <v>766</v>
      </c>
      <c r="D80" s="273"/>
      <c r="E80" s="273"/>
      <c r="F80" s="296" t="s">
        <v>763</v>
      </c>
      <c r="G80" s="297"/>
      <c r="H80" s="273" t="s">
        <v>767</v>
      </c>
      <c r="I80" s="273" t="s">
        <v>765</v>
      </c>
      <c r="J80" s="273">
        <v>120</v>
      </c>
      <c r="K80" s="287"/>
    </row>
    <row r="81" s="1" customFormat="1" ht="15" customHeight="1">
      <c r="B81" s="298"/>
      <c r="C81" s="273" t="s">
        <v>768</v>
      </c>
      <c r="D81" s="273"/>
      <c r="E81" s="273"/>
      <c r="F81" s="296" t="s">
        <v>769</v>
      </c>
      <c r="G81" s="297"/>
      <c r="H81" s="273" t="s">
        <v>770</v>
      </c>
      <c r="I81" s="273" t="s">
        <v>765</v>
      </c>
      <c r="J81" s="273">
        <v>50</v>
      </c>
      <c r="K81" s="287"/>
    </row>
    <row r="82" s="1" customFormat="1" ht="15" customHeight="1">
      <c r="B82" s="298"/>
      <c r="C82" s="273" t="s">
        <v>771</v>
      </c>
      <c r="D82" s="273"/>
      <c r="E82" s="273"/>
      <c r="F82" s="296" t="s">
        <v>763</v>
      </c>
      <c r="G82" s="297"/>
      <c r="H82" s="273" t="s">
        <v>772</v>
      </c>
      <c r="I82" s="273" t="s">
        <v>773</v>
      </c>
      <c r="J82" s="273"/>
      <c r="K82" s="287"/>
    </row>
    <row r="83" s="1" customFormat="1" ht="15" customHeight="1">
      <c r="B83" s="298"/>
      <c r="C83" s="299" t="s">
        <v>774</v>
      </c>
      <c r="D83" s="299"/>
      <c r="E83" s="299"/>
      <c r="F83" s="300" t="s">
        <v>769</v>
      </c>
      <c r="G83" s="299"/>
      <c r="H83" s="299" t="s">
        <v>775</v>
      </c>
      <c r="I83" s="299" t="s">
        <v>765</v>
      </c>
      <c r="J83" s="299">
        <v>15</v>
      </c>
      <c r="K83" s="287"/>
    </row>
    <row r="84" s="1" customFormat="1" ht="15" customHeight="1">
      <c r="B84" s="298"/>
      <c r="C84" s="299" t="s">
        <v>776</v>
      </c>
      <c r="D84" s="299"/>
      <c r="E84" s="299"/>
      <c r="F84" s="300" t="s">
        <v>769</v>
      </c>
      <c r="G84" s="299"/>
      <c r="H84" s="299" t="s">
        <v>777</v>
      </c>
      <c r="I84" s="299" t="s">
        <v>765</v>
      </c>
      <c r="J84" s="299">
        <v>15</v>
      </c>
      <c r="K84" s="287"/>
    </row>
    <row r="85" s="1" customFormat="1" ht="15" customHeight="1">
      <c r="B85" s="298"/>
      <c r="C85" s="299" t="s">
        <v>778</v>
      </c>
      <c r="D85" s="299"/>
      <c r="E85" s="299"/>
      <c r="F85" s="300" t="s">
        <v>769</v>
      </c>
      <c r="G85" s="299"/>
      <c r="H85" s="299" t="s">
        <v>779</v>
      </c>
      <c r="I85" s="299" t="s">
        <v>765</v>
      </c>
      <c r="J85" s="299">
        <v>20</v>
      </c>
      <c r="K85" s="287"/>
    </row>
    <row r="86" s="1" customFormat="1" ht="15" customHeight="1">
      <c r="B86" s="298"/>
      <c r="C86" s="299" t="s">
        <v>780</v>
      </c>
      <c r="D86" s="299"/>
      <c r="E86" s="299"/>
      <c r="F86" s="300" t="s">
        <v>769</v>
      </c>
      <c r="G86" s="299"/>
      <c r="H86" s="299" t="s">
        <v>781</v>
      </c>
      <c r="I86" s="299" t="s">
        <v>765</v>
      </c>
      <c r="J86" s="299">
        <v>20</v>
      </c>
      <c r="K86" s="287"/>
    </row>
    <row r="87" s="1" customFormat="1" ht="15" customHeight="1">
      <c r="B87" s="298"/>
      <c r="C87" s="273" t="s">
        <v>782</v>
      </c>
      <c r="D87" s="273"/>
      <c r="E87" s="273"/>
      <c r="F87" s="296" t="s">
        <v>769</v>
      </c>
      <c r="G87" s="297"/>
      <c r="H87" s="273" t="s">
        <v>783</v>
      </c>
      <c r="I87" s="273" t="s">
        <v>765</v>
      </c>
      <c r="J87" s="273">
        <v>50</v>
      </c>
      <c r="K87" s="287"/>
    </row>
    <row r="88" s="1" customFormat="1" ht="15" customHeight="1">
      <c r="B88" s="298"/>
      <c r="C88" s="273" t="s">
        <v>784</v>
      </c>
      <c r="D88" s="273"/>
      <c r="E88" s="273"/>
      <c r="F88" s="296" t="s">
        <v>769</v>
      </c>
      <c r="G88" s="297"/>
      <c r="H88" s="273" t="s">
        <v>785</v>
      </c>
      <c r="I88" s="273" t="s">
        <v>765</v>
      </c>
      <c r="J88" s="273">
        <v>20</v>
      </c>
      <c r="K88" s="287"/>
    </row>
    <row r="89" s="1" customFormat="1" ht="15" customHeight="1">
      <c r="B89" s="298"/>
      <c r="C89" s="273" t="s">
        <v>786</v>
      </c>
      <c r="D89" s="273"/>
      <c r="E89" s="273"/>
      <c r="F89" s="296" t="s">
        <v>769</v>
      </c>
      <c r="G89" s="297"/>
      <c r="H89" s="273" t="s">
        <v>787</v>
      </c>
      <c r="I89" s="273" t="s">
        <v>765</v>
      </c>
      <c r="J89" s="273">
        <v>20</v>
      </c>
      <c r="K89" s="287"/>
    </row>
    <row r="90" s="1" customFormat="1" ht="15" customHeight="1">
      <c r="B90" s="298"/>
      <c r="C90" s="273" t="s">
        <v>788</v>
      </c>
      <c r="D90" s="273"/>
      <c r="E90" s="273"/>
      <c r="F90" s="296" t="s">
        <v>769</v>
      </c>
      <c r="G90" s="297"/>
      <c r="H90" s="273" t="s">
        <v>789</v>
      </c>
      <c r="I90" s="273" t="s">
        <v>765</v>
      </c>
      <c r="J90" s="273">
        <v>50</v>
      </c>
      <c r="K90" s="287"/>
    </row>
    <row r="91" s="1" customFormat="1" ht="15" customHeight="1">
      <c r="B91" s="298"/>
      <c r="C91" s="273" t="s">
        <v>790</v>
      </c>
      <c r="D91" s="273"/>
      <c r="E91" s="273"/>
      <c r="F91" s="296" t="s">
        <v>769</v>
      </c>
      <c r="G91" s="297"/>
      <c r="H91" s="273" t="s">
        <v>790</v>
      </c>
      <c r="I91" s="273" t="s">
        <v>765</v>
      </c>
      <c r="J91" s="273">
        <v>50</v>
      </c>
      <c r="K91" s="287"/>
    </row>
    <row r="92" s="1" customFormat="1" ht="15" customHeight="1">
      <c r="B92" s="298"/>
      <c r="C92" s="273" t="s">
        <v>791</v>
      </c>
      <c r="D92" s="273"/>
      <c r="E92" s="273"/>
      <c r="F92" s="296" t="s">
        <v>769</v>
      </c>
      <c r="G92" s="297"/>
      <c r="H92" s="273" t="s">
        <v>792</v>
      </c>
      <c r="I92" s="273" t="s">
        <v>765</v>
      </c>
      <c r="J92" s="273">
        <v>255</v>
      </c>
      <c r="K92" s="287"/>
    </row>
    <row r="93" s="1" customFormat="1" ht="15" customHeight="1">
      <c r="B93" s="298"/>
      <c r="C93" s="273" t="s">
        <v>793</v>
      </c>
      <c r="D93" s="273"/>
      <c r="E93" s="273"/>
      <c r="F93" s="296" t="s">
        <v>763</v>
      </c>
      <c r="G93" s="297"/>
      <c r="H93" s="273" t="s">
        <v>794</v>
      </c>
      <c r="I93" s="273" t="s">
        <v>795</v>
      </c>
      <c r="J93" s="273"/>
      <c r="K93" s="287"/>
    </row>
    <row r="94" s="1" customFormat="1" ht="15" customHeight="1">
      <c r="B94" s="298"/>
      <c r="C94" s="273" t="s">
        <v>796</v>
      </c>
      <c r="D94" s="273"/>
      <c r="E94" s="273"/>
      <c r="F94" s="296" t="s">
        <v>763</v>
      </c>
      <c r="G94" s="297"/>
      <c r="H94" s="273" t="s">
        <v>797</v>
      </c>
      <c r="I94" s="273" t="s">
        <v>798</v>
      </c>
      <c r="J94" s="273"/>
      <c r="K94" s="287"/>
    </row>
    <row r="95" s="1" customFormat="1" ht="15" customHeight="1">
      <c r="B95" s="298"/>
      <c r="C95" s="273" t="s">
        <v>799</v>
      </c>
      <c r="D95" s="273"/>
      <c r="E95" s="273"/>
      <c r="F95" s="296" t="s">
        <v>763</v>
      </c>
      <c r="G95" s="297"/>
      <c r="H95" s="273" t="s">
        <v>799</v>
      </c>
      <c r="I95" s="273" t="s">
        <v>798</v>
      </c>
      <c r="J95" s="273"/>
      <c r="K95" s="287"/>
    </row>
    <row r="96" s="1" customFormat="1" ht="15" customHeight="1">
      <c r="B96" s="298"/>
      <c r="C96" s="273" t="s">
        <v>35</v>
      </c>
      <c r="D96" s="273"/>
      <c r="E96" s="273"/>
      <c r="F96" s="296" t="s">
        <v>763</v>
      </c>
      <c r="G96" s="297"/>
      <c r="H96" s="273" t="s">
        <v>800</v>
      </c>
      <c r="I96" s="273" t="s">
        <v>798</v>
      </c>
      <c r="J96" s="273"/>
      <c r="K96" s="287"/>
    </row>
    <row r="97" s="1" customFormat="1" ht="15" customHeight="1">
      <c r="B97" s="298"/>
      <c r="C97" s="273" t="s">
        <v>45</v>
      </c>
      <c r="D97" s="273"/>
      <c r="E97" s="273"/>
      <c r="F97" s="296" t="s">
        <v>763</v>
      </c>
      <c r="G97" s="297"/>
      <c r="H97" s="273" t="s">
        <v>801</v>
      </c>
      <c r="I97" s="273" t="s">
        <v>798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802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757</v>
      </c>
      <c r="D103" s="288"/>
      <c r="E103" s="288"/>
      <c r="F103" s="288" t="s">
        <v>758</v>
      </c>
      <c r="G103" s="289"/>
      <c r="H103" s="288" t="s">
        <v>51</v>
      </c>
      <c r="I103" s="288" t="s">
        <v>54</v>
      </c>
      <c r="J103" s="288" t="s">
        <v>759</v>
      </c>
      <c r="K103" s="287"/>
    </row>
    <row r="104" s="1" customFormat="1" ht="17.25" customHeight="1">
      <c r="B104" s="285"/>
      <c r="C104" s="290" t="s">
        <v>760</v>
      </c>
      <c r="D104" s="290"/>
      <c r="E104" s="290"/>
      <c r="F104" s="291" t="s">
        <v>761</v>
      </c>
      <c r="G104" s="292"/>
      <c r="H104" s="290"/>
      <c r="I104" s="290"/>
      <c r="J104" s="290" t="s">
        <v>762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50</v>
      </c>
      <c r="D106" s="295"/>
      <c r="E106" s="295"/>
      <c r="F106" s="296" t="s">
        <v>763</v>
      </c>
      <c r="G106" s="273"/>
      <c r="H106" s="273" t="s">
        <v>803</v>
      </c>
      <c r="I106" s="273" t="s">
        <v>765</v>
      </c>
      <c r="J106" s="273">
        <v>20</v>
      </c>
      <c r="K106" s="287"/>
    </row>
    <row r="107" s="1" customFormat="1" ht="15" customHeight="1">
      <c r="B107" s="285"/>
      <c r="C107" s="273" t="s">
        <v>766</v>
      </c>
      <c r="D107" s="273"/>
      <c r="E107" s="273"/>
      <c r="F107" s="296" t="s">
        <v>763</v>
      </c>
      <c r="G107" s="273"/>
      <c r="H107" s="273" t="s">
        <v>803</v>
      </c>
      <c r="I107" s="273" t="s">
        <v>765</v>
      </c>
      <c r="J107" s="273">
        <v>120</v>
      </c>
      <c r="K107" s="287"/>
    </row>
    <row r="108" s="1" customFormat="1" ht="15" customHeight="1">
      <c r="B108" s="298"/>
      <c r="C108" s="273" t="s">
        <v>768</v>
      </c>
      <c r="D108" s="273"/>
      <c r="E108" s="273"/>
      <c r="F108" s="296" t="s">
        <v>769</v>
      </c>
      <c r="G108" s="273"/>
      <c r="H108" s="273" t="s">
        <v>803</v>
      </c>
      <c r="I108" s="273" t="s">
        <v>765</v>
      </c>
      <c r="J108" s="273">
        <v>50</v>
      </c>
      <c r="K108" s="287"/>
    </row>
    <row r="109" s="1" customFormat="1" ht="15" customHeight="1">
      <c r="B109" s="298"/>
      <c r="C109" s="273" t="s">
        <v>771</v>
      </c>
      <c r="D109" s="273"/>
      <c r="E109" s="273"/>
      <c r="F109" s="296" t="s">
        <v>763</v>
      </c>
      <c r="G109" s="273"/>
      <c r="H109" s="273" t="s">
        <v>803</v>
      </c>
      <c r="I109" s="273" t="s">
        <v>773</v>
      </c>
      <c r="J109" s="273"/>
      <c r="K109" s="287"/>
    </row>
    <row r="110" s="1" customFormat="1" ht="15" customHeight="1">
      <c r="B110" s="298"/>
      <c r="C110" s="273" t="s">
        <v>782</v>
      </c>
      <c r="D110" s="273"/>
      <c r="E110" s="273"/>
      <c r="F110" s="296" t="s">
        <v>769</v>
      </c>
      <c r="G110" s="273"/>
      <c r="H110" s="273" t="s">
        <v>803</v>
      </c>
      <c r="I110" s="273" t="s">
        <v>765</v>
      </c>
      <c r="J110" s="273">
        <v>50</v>
      </c>
      <c r="K110" s="287"/>
    </row>
    <row r="111" s="1" customFormat="1" ht="15" customHeight="1">
      <c r="B111" s="298"/>
      <c r="C111" s="273" t="s">
        <v>790</v>
      </c>
      <c r="D111" s="273"/>
      <c r="E111" s="273"/>
      <c r="F111" s="296" t="s">
        <v>769</v>
      </c>
      <c r="G111" s="273"/>
      <c r="H111" s="273" t="s">
        <v>803</v>
      </c>
      <c r="I111" s="273" t="s">
        <v>765</v>
      </c>
      <c r="J111" s="273">
        <v>50</v>
      </c>
      <c r="K111" s="287"/>
    </row>
    <row r="112" s="1" customFormat="1" ht="15" customHeight="1">
      <c r="B112" s="298"/>
      <c r="C112" s="273" t="s">
        <v>788</v>
      </c>
      <c r="D112" s="273"/>
      <c r="E112" s="273"/>
      <c r="F112" s="296" t="s">
        <v>769</v>
      </c>
      <c r="G112" s="273"/>
      <c r="H112" s="273" t="s">
        <v>803</v>
      </c>
      <c r="I112" s="273" t="s">
        <v>765</v>
      </c>
      <c r="J112" s="273">
        <v>50</v>
      </c>
      <c r="K112" s="287"/>
    </row>
    <row r="113" s="1" customFormat="1" ht="15" customHeight="1">
      <c r="B113" s="298"/>
      <c r="C113" s="273" t="s">
        <v>50</v>
      </c>
      <c r="D113" s="273"/>
      <c r="E113" s="273"/>
      <c r="F113" s="296" t="s">
        <v>763</v>
      </c>
      <c r="G113" s="273"/>
      <c r="H113" s="273" t="s">
        <v>804</v>
      </c>
      <c r="I113" s="273" t="s">
        <v>765</v>
      </c>
      <c r="J113" s="273">
        <v>20</v>
      </c>
      <c r="K113" s="287"/>
    </row>
    <row r="114" s="1" customFormat="1" ht="15" customHeight="1">
      <c r="B114" s="298"/>
      <c r="C114" s="273" t="s">
        <v>805</v>
      </c>
      <c r="D114" s="273"/>
      <c r="E114" s="273"/>
      <c r="F114" s="296" t="s">
        <v>763</v>
      </c>
      <c r="G114" s="273"/>
      <c r="H114" s="273" t="s">
        <v>806</v>
      </c>
      <c r="I114" s="273" t="s">
        <v>765</v>
      </c>
      <c r="J114" s="273">
        <v>120</v>
      </c>
      <c r="K114" s="287"/>
    </row>
    <row r="115" s="1" customFormat="1" ht="15" customHeight="1">
      <c r="B115" s="298"/>
      <c r="C115" s="273" t="s">
        <v>35</v>
      </c>
      <c r="D115" s="273"/>
      <c r="E115" s="273"/>
      <c r="F115" s="296" t="s">
        <v>763</v>
      </c>
      <c r="G115" s="273"/>
      <c r="H115" s="273" t="s">
        <v>807</v>
      </c>
      <c r="I115" s="273" t="s">
        <v>798</v>
      </c>
      <c r="J115" s="273"/>
      <c r="K115" s="287"/>
    </row>
    <row r="116" s="1" customFormat="1" ht="15" customHeight="1">
      <c r="B116" s="298"/>
      <c r="C116" s="273" t="s">
        <v>45</v>
      </c>
      <c r="D116" s="273"/>
      <c r="E116" s="273"/>
      <c r="F116" s="296" t="s">
        <v>763</v>
      </c>
      <c r="G116" s="273"/>
      <c r="H116" s="273" t="s">
        <v>808</v>
      </c>
      <c r="I116" s="273" t="s">
        <v>798</v>
      </c>
      <c r="J116" s="273"/>
      <c r="K116" s="287"/>
    </row>
    <row r="117" s="1" customFormat="1" ht="15" customHeight="1">
      <c r="B117" s="298"/>
      <c r="C117" s="273" t="s">
        <v>54</v>
      </c>
      <c r="D117" s="273"/>
      <c r="E117" s="273"/>
      <c r="F117" s="296" t="s">
        <v>763</v>
      </c>
      <c r="G117" s="273"/>
      <c r="H117" s="273" t="s">
        <v>809</v>
      </c>
      <c r="I117" s="273" t="s">
        <v>810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811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757</v>
      </c>
      <c r="D123" s="288"/>
      <c r="E123" s="288"/>
      <c r="F123" s="288" t="s">
        <v>758</v>
      </c>
      <c r="G123" s="289"/>
      <c r="H123" s="288" t="s">
        <v>51</v>
      </c>
      <c r="I123" s="288" t="s">
        <v>54</v>
      </c>
      <c r="J123" s="288" t="s">
        <v>759</v>
      </c>
      <c r="K123" s="317"/>
    </row>
    <row r="124" s="1" customFormat="1" ht="17.25" customHeight="1">
      <c r="B124" s="316"/>
      <c r="C124" s="290" t="s">
        <v>760</v>
      </c>
      <c r="D124" s="290"/>
      <c r="E124" s="290"/>
      <c r="F124" s="291" t="s">
        <v>761</v>
      </c>
      <c r="G124" s="292"/>
      <c r="H124" s="290"/>
      <c r="I124" s="290"/>
      <c r="J124" s="290" t="s">
        <v>762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766</v>
      </c>
      <c r="D126" s="295"/>
      <c r="E126" s="295"/>
      <c r="F126" s="296" t="s">
        <v>763</v>
      </c>
      <c r="G126" s="273"/>
      <c r="H126" s="273" t="s">
        <v>803</v>
      </c>
      <c r="I126" s="273" t="s">
        <v>765</v>
      </c>
      <c r="J126" s="273">
        <v>120</v>
      </c>
      <c r="K126" s="321"/>
    </row>
    <row r="127" s="1" customFormat="1" ht="15" customHeight="1">
      <c r="B127" s="318"/>
      <c r="C127" s="273" t="s">
        <v>812</v>
      </c>
      <c r="D127" s="273"/>
      <c r="E127" s="273"/>
      <c r="F127" s="296" t="s">
        <v>763</v>
      </c>
      <c r="G127" s="273"/>
      <c r="H127" s="273" t="s">
        <v>813</v>
      </c>
      <c r="I127" s="273" t="s">
        <v>765</v>
      </c>
      <c r="J127" s="273" t="s">
        <v>814</v>
      </c>
      <c r="K127" s="321"/>
    </row>
    <row r="128" s="1" customFormat="1" ht="15" customHeight="1">
      <c r="B128" s="318"/>
      <c r="C128" s="273" t="s">
        <v>82</v>
      </c>
      <c r="D128" s="273"/>
      <c r="E128" s="273"/>
      <c r="F128" s="296" t="s">
        <v>763</v>
      </c>
      <c r="G128" s="273"/>
      <c r="H128" s="273" t="s">
        <v>815</v>
      </c>
      <c r="I128" s="273" t="s">
        <v>765</v>
      </c>
      <c r="J128" s="273" t="s">
        <v>814</v>
      </c>
      <c r="K128" s="321"/>
    </row>
    <row r="129" s="1" customFormat="1" ht="15" customHeight="1">
      <c r="B129" s="318"/>
      <c r="C129" s="273" t="s">
        <v>774</v>
      </c>
      <c r="D129" s="273"/>
      <c r="E129" s="273"/>
      <c r="F129" s="296" t="s">
        <v>769</v>
      </c>
      <c r="G129" s="273"/>
      <c r="H129" s="273" t="s">
        <v>775</v>
      </c>
      <c r="I129" s="273" t="s">
        <v>765</v>
      </c>
      <c r="J129" s="273">
        <v>15</v>
      </c>
      <c r="K129" s="321"/>
    </row>
    <row r="130" s="1" customFormat="1" ht="15" customHeight="1">
      <c r="B130" s="318"/>
      <c r="C130" s="299" t="s">
        <v>776</v>
      </c>
      <c r="D130" s="299"/>
      <c r="E130" s="299"/>
      <c r="F130" s="300" t="s">
        <v>769</v>
      </c>
      <c r="G130" s="299"/>
      <c r="H130" s="299" t="s">
        <v>777</v>
      </c>
      <c r="I130" s="299" t="s">
        <v>765</v>
      </c>
      <c r="J130" s="299">
        <v>15</v>
      </c>
      <c r="K130" s="321"/>
    </row>
    <row r="131" s="1" customFormat="1" ht="15" customHeight="1">
      <c r="B131" s="318"/>
      <c r="C131" s="299" t="s">
        <v>778</v>
      </c>
      <c r="D131" s="299"/>
      <c r="E131" s="299"/>
      <c r="F131" s="300" t="s">
        <v>769</v>
      </c>
      <c r="G131" s="299"/>
      <c r="H131" s="299" t="s">
        <v>779</v>
      </c>
      <c r="I131" s="299" t="s">
        <v>765</v>
      </c>
      <c r="J131" s="299">
        <v>20</v>
      </c>
      <c r="K131" s="321"/>
    </row>
    <row r="132" s="1" customFormat="1" ht="15" customHeight="1">
      <c r="B132" s="318"/>
      <c r="C132" s="299" t="s">
        <v>780</v>
      </c>
      <c r="D132" s="299"/>
      <c r="E132" s="299"/>
      <c r="F132" s="300" t="s">
        <v>769</v>
      </c>
      <c r="G132" s="299"/>
      <c r="H132" s="299" t="s">
        <v>781</v>
      </c>
      <c r="I132" s="299" t="s">
        <v>765</v>
      </c>
      <c r="J132" s="299">
        <v>20</v>
      </c>
      <c r="K132" s="321"/>
    </row>
    <row r="133" s="1" customFormat="1" ht="15" customHeight="1">
      <c r="B133" s="318"/>
      <c r="C133" s="273" t="s">
        <v>768</v>
      </c>
      <c r="D133" s="273"/>
      <c r="E133" s="273"/>
      <c r="F133" s="296" t="s">
        <v>769</v>
      </c>
      <c r="G133" s="273"/>
      <c r="H133" s="273" t="s">
        <v>803</v>
      </c>
      <c r="I133" s="273" t="s">
        <v>765</v>
      </c>
      <c r="J133" s="273">
        <v>50</v>
      </c>
      <c r="K133" s="321"/>
    </row>
    <row r="134" s="1" customFormat="1" ht="15" customHeight="1">
      <c r="B134" s="318"/>
      <c r="C134" s="273" t="s">
        <v>782</v>
      </c>
      <c r="D134" s="273"/>
      <c r="E134" s="273"/>
      <c r="F134" s="296" t="s">
        <v>769</v>
      </c>
      <c r="G134" s="273"/>
      <c r="H134" s="273" t="s">
        <v>803</v>
      </c>
      <c r="I134" s="273" t="s">
        <v>765</v>
      </c>
      <c r="J134" s="273">
        <v>50</v>
      </c>
      <c r="K134" s="321"/>
    </row>
    <row r="135" s="1" customFormat="1" ht="15" customHeight="1">
      <c r="B135" s="318"/>
      <c r="C135" s="273" t="s">
        <v>788</v>
      </c>
      <c r="D135" s="273"/>
      <c r="E135" s="273"/>
      <c r="F135" s="296" t="s">
        <v>769</v>
      </c>
      <c r="G135" s="273"/>
      <c r="H135" s="273" t="s">
        <v>803</v>
      </c>
      <c r="I135" s="273" t="s">
        <v>765</v>
      </c>
      <c r="J135" s="273">
        <v>50</v>
      </c>
      <c r="K135" s="321"/>
    </row>
    <row r="136" s="1" customFormat="1" ht="15" customHeight="1">
      <c r="B136" s="318"/>
      <c r="C136" s="273" t="s">
        <v>790</v>
      </c>
      <c r="D136" s="273"/>
      <c r="E136" s="273"/>
      <c r="F136" s="296" t="s">
        <v>769</v>
      </c>
      <c r="G136" s="273"/>
      <c r="H136" s="273" t="s">
        <v>803</v>
      </c>
      <c r="I136" s="273" t="s">
        <v>765</v>
      </c>
      <c r="J136" s="273">
        <v>50</v>
      </c>
      <c r="K136" s="321"/>
    </row>
    <row r="137" s="1" customFormat="1" ht="15" customHeight="1">
      <c r="B137" s="318"/>
      <c r="C137" s="273" t="s">
        <v>791</v>
      </c>
      <c r="D137" s="273"/>
      <c r="E137" s="273"/>
      <c r="F137" s="296" t="s">
        <v>769</v>
      </c>
      <c r="G137" s="273"/>
      <c r="H137" s="273" t="s">
        <v>816</v>
      </c>
      <c r="I137" s="273" t="s">
        <v>765</v>
      </c>
      <c r="J137" s="273">
        <v>255</v>
      </c>
      <c r="K137" s="321"/>
    </row>
    <row r="138" s="1" customFormat="1" ht="15" customHeight="1">
      <c r="B138" s="318"/>
      <c r="C138" s="273" t="s">
        <v>793</v>
      </c>
      <c r="D138" s="273"/>
      <c r="E138" s="273"/>
      <c r="F138" s="296" t="s">
        <v>763</v>
      </c>
      <c r="G138" s="273"/>
      <c r="H138" s="273" t="s">
        <v>817</v>
      </c>
      <c r="I138" s="273" t="s">
        <v>795</v>
      </c>
      <c r="J138" s="273"/>
      <c r="K138" s="321"/>
    </row>
    <row r="139" s="1" customFormat="1" ht="15" customHeight="1">
      <c r="B139" s="318"/>
      <c r="C139" s="273" t="s">
        <v>796</v>
      </c>
      <c r="D139" s="273"/>
      <c r="E139" s="273"/>
      <c r="F139" s="296" t="s">
        <v>763</v>
      </c>
      <c r="G139" s="273"/>
      <c r="H139" s="273" t="s">
        <v>818</v>
      </c>
      <c r="I139" s="273" t="s">
        <v>798</v>
      </c>
      <c r="J139" s="273"/>
      <c r="K139" s="321"/>
    </row>
    <row r="140" s="1" customFormat="1" ht="15" customHeight="1">
      <c r="B140" s="318"/>
      <c r="C140" s="273" t="s">
        <v>799</v>
      </c>
      <c r="D140" s="273"/>
      <c r="E140" s="273"/>
      <c r="F140" s="296" t="s">
        <v>763</v>
      </c>
      <c r="G140" s="273"/>
      <c r="H140" s="273" t="s">
        <v>799</v>
      </c>
      <c r="I140" s="273" t="s">
        <v>798</v>
      </c>
      <c r="J140" s="273"/>
      <c r="K140" s="321"/>
    </row>
    <row r="141" s="1" customFormat="1" ht="15" customHeight="1">
      <c r="B141" s="318"/>
      <c r="C141" s="273" t="s">
        <v>35</v>
      </c>
      <c r="D141" s="273"/>
      <c r="E141" s="273"/>
      <c r="F141" s="296" t="s">
        <v>763</v>
      </c>
      <c r="G141" s="273"/>
      <c r="H141" s="273" t="s">
        <v>819</v>
      </c>
      <c r="I141" s="273" t="s">
        <v>798</v>
      </c>
      <c r="J141" s="273"/>
      <c r="K141" s="321"/>
    </row>
    <row r="142" s="1" customFormat="1" ht="15" customHeight="1">
      <c r="B142" s="318"/>
      <c r="C142" s="273" t="s">
        <v>820</v>
      </c>
      <c r="D142" s="273"/>
      <c r="E142" s="273"/>
      <c r="F142" s="296" t="s">
        <v>763</v>
      </c>
      <c r="G142" s="273"/>
      <c r="H142" s="273" t="s">
        <v>821</v>
      </c>
      <c r="I142" s="273" t="s">
        <v>798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822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757</v>
      </c>
      <c r="D148" s="288"/>
      <c r="E148" s="288"/>
      <c r="F148" s="288" t="s">
        <v>758</v>
      </c>
      <c r="G148" s="289"/>
      <c r="H148" s="288" t="s">
        <v>51</v>
      </c>
      <c r="I148" s="288" t="s">
        <v>54</v>
      </c>
      <c r="J148" s="288" t="s">
        <v>759</v>
      </c>
      <c r="K148" s="287"/>
    </row>
    <row r="149" s="1" customFormat="1" ht="17.25" customHeight="1">
      <c r="B149" s="285"/>
      <c r="C149" s="290" t="s">
        <v>760</v>
      </c>
      <c r="D149" s="290"/>
      <c r="E149" s="290"/>
      <c r="F149" s="291" t="s">
        <v>761</v>
      </c>
      <c r="G149" s="292"/>
      <c r="H149" s="290"/>
      <c r="I149" s="290"/>
      <c r="J149" s="290" t="s">
        <v>762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766</v>
      </c>
      <c r="D151" s="273"/>
      <c r="E151" s="273"/>
      <c r="F151" s="326" t="s">
        <v>763</v>
      </c>
      <c r="G151" s="273"/>
      <c r="H151" s="325" t="s">
        <v>803</v>
      </c>
      <c r="I151" s="325" t="s">
        <v>765</v>
      </c>
      <c r="J151" s="325">
        <v>120</v>
      </c>
      <c r="K151" s="321"/>
    </row>
    <row r="152" s="1" customFormat="1" ht="15" customHeight="1">
      <c r="B152" s="298"/>
      <c r="C152" s="325" t="s">
        <v>812</v>
      </c>
      <c r="D152" s="273"/>
      <c r="E152" s="273"/>
      <c r="F152" s="326" t="s">
        <v>763</v>
      </c>
      <c r="G152" s="273"/>
      <c r="H152" s="325" t="s">
        <v>823</v>
      </c>
      <c r="I152" s="325" t="s">
        <v>765</v>
      </c>
      <c r="J152" s="325" t="s">
        <v>814</v>
      </c>
      <c r="K152" s="321"/>
    </row>
    <row r="153" s="1" customFormat="1" ht="15" customHeight="1">
      <c r="B153" s="298"/>
      <c r="C153" s="325" t="s">
        <v>82</v>
      </c>
      <c r="D153" s="273"/>
      <c r="E153" s="273"/>
      <c r="F153" s="326" t="s">
        <v>763</v>
      </c>
      <c r="G153" s="273"/>
      <c r="H153" s="325" t="s">
        <v>824</v>
      </c>
      <c r="I153" s="325" t="s">
        <v>765</v>
      </c>
      <c r="J153" s="325" t="s">
        <v>814</v>
      </c>
      <c r="K153" s="321"/>
    </row>
    <row r="154" s="1" customFormat="1" ht="15" customHeight="1">
      <c r="B154" s="298"/>
      <c r="C154" s="325" t="s">
        <v>768</v>
      </c>
      <c r="D154" s="273"/>
      <c r="E154" s="273"/>
      <c r="F154" s="326" t="s">
        <v>769</v>
      </c>
      <c r="G154" s="273"/>
      <c r="H154" s="325" t="s">
        <v>803</v>
      </c>
      <c r="I154" s="325" t="s">
        <v>765</v>
      </c>
      <c r="J154" s="325">
        <v>50</v>
      </c>
      <c r="K154" s="321"/>
    </row>
    <row r="155" s="1" customFormat="1" ht="15" customHeight="1">
      <c r="B155" s="298"/>
      <c r="C155" s="325" t="s">
        <v>771</v>
      </c>
      <c r="D155" s="273"/>
      <c r="E155" s="273"/>
      <c r="F155" s="326" t="s">
        <v>763</v>
      </c>
      <c r="G155" s="273"/>
      <c r="H155" s="325" t="s">
        <v>803</v>
      </c>
      <c r="I155" s="325" t="s">
        <v>773</v>
      </c>
      <c r="J155" s="325"/>
      <c r="K155" s="321"/>
    </row>
    <row r="156" s="1" customFormat="1" ht="15" customHeight="1">
      <c r="B156" s="298"/>
      <c r="C156" s="325" t="s">
        <v>782</v>
      </c>
      <c r="D156" s="273"/>
      <c r="E156" s="273"/>
      <c r="F156" s="326" t="s">
        <v>769</v>
      </c>
      <c r="G156" s="273"/>
      <c r="H156" s="325" t="s">
        <v>803</v>
      </c>
      <c r="I156" s="325" t="s">
        <v>765</v>
      </c>
      <c r="J156" s="325">
        <v>50</v>
      </c>
      <c r="K156" s="321"/>
    </row>
    <row r="157" s="1" customFormat="1" ht="15" customHeight="1">
      <c r="B157" s="298"/>
      <c r="C157" s="325" t="s">
        <v>790</v>
      </c>
      <c r="D157" s="273"/>
      <c r="E157" s="273"/>
      <c r="F157" s="326" t="s">
        <v>769</v>
      </c>
      <c r="G157" s="273"/>
      <c r="H157" s="325" t="s">
        <v>803</v>
      </c>
      <c r="I157" s="325" t="s">
        <v>765</v>
      </c>
      <c r="J157" s="325">
        <v>50</v>
      </c>
      <c r="K157" s="321"/>
    </row>
    <row r="158" s="1" customFormat="1" ht="15" customHeight="1">
      <c r="B158" s="298"/>
      <c r="C158" s="325" t="s">
        <v>788</v>
      </c>
      <c r="D158" s="273"/>
      <c r="E158" s="273"/>
      <c r="F158" s="326" t="s">
        <v>769</v>
      </c>
      <c r="G158" s="273"/>
      <c r="H158" s="325" t="s">
        <v>803</v>
      </c>
      <c r="I158" s="325" t="s">
        <v>765</v>
      </c>
      <c r="J158" s="325">
        <v>50</v>
      </c>
      <c r="K158" s="321"/>
    </row>
    <row r="159" s="1" customFormat="1" ht="15" customHeight="1">
      <c r="B159" s="298"/>
      <c r="C159" s="325" t="s">
        <v>99</v>
      </c>
      <c r="D159" s="273"/>
      <c r="E159" s="273"/>
      <c r="F159" s="326" t="s">
        <v>763</v>
      </c>
      <c r="G159" s="273"/>
      <c r="H159" s="325" t="s">
        <v>825</v>
      </c>
      <c r="I159" s="325" t="s">
        <v>765</v>
      </c>
      <c r="J159" s="325" t="s">
        <v>826</v>
      </c>
      <c r="K159" s="321"/>
    </row>
    <row r="160" s="1" customFormat="1" ht="15" customHeight="1">
      <c r="B160" s="298"/>
      <c r="C160" s="325" t="s">
        <v>827</v>
      </c>
      <c r="D160" s="273"/>
      <c r="E160" s="273"/>
      <c r="F160" s="326" t="s">
        <v>763</v>
      </c>
      <c r="G160" s="273"/>
      <c r="H160" s="325" t="s">
        <v>828</v>
      </c>
      <c r="I160" s="325" t="s">
        <v>798</v>
      </c>
      <c r="J160" s="325"/>
      <c r="K160" s="321"/>
    </row>
    <row r="16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829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757</v>
      </c>
      <c r="D166" s="288"/>
      <c r="E166" s="288"/>
      <c r="F166" s="288" t="s">
        <v>758</v>
      </c>
      <c r="G166" s="330"/>
      <c r="H166" s="331" t="s">
        <v>51</v>
      </c>
      <c r="I166" s="331" t="s">
        <v>54</v>
      </c>
      <c r="J166" s="288" t="s">
        <v>759</v>
      </c>
      <c r="K166" s="265"/>
    </row>
    <row r="167" s="1" customFormat="1" ht="17.25" customHeight="1">
      <c r="B167" s="266"/>
      <c r="C167" s="290" t="s">
        <v>760</v>
      </c>
      <c r="D167" s="290"/>
      <c r="E167" s="290"/>
      <c r="F167" s="291" t="s">
        <v>761</v>
      </c>
      <c r="G167" s="332"/>
      <c r="H167" s="333"/>
      <c r="I167" s="333"/>
      <c r="J167" s="290" t="s">
        <v>762</v>
      </c>
      <c r="K167" s="268"/>
    </row>
    <row r="168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="1" customFormat="1" ht="15" customHeight="1">
      <c r="B169" s="298"/>
      <c r="C169" s="273" t="s">
        <v>766</v>
      </c>
      <c r="D169" s="273"/>
      <c r="E169" s="273"/>
      <c r="F169" s="296" t="s">
        <v>763</v>
      </c>
      <c r="G169" s="273"/>
      <c r="H169" s="273" t="s">
        <v>803</v>
      </c>
      <c r="I169" s="273" t="s">
        <v>765</v>
      </c>
      <c r="J169" s="273">
        <v>120</v>
      </c>
      <c r="K169" s="321"/>
    </row>
    <row r="170" s="1" customFormat="1" ht="15" customHeight="1">
      <c r="B170" s="298"/>
      <c r="C170" s="273" t="s">
        <v>812</v>
      </c>
      <c r="D170" s="273"/>
      <c r="E170" s="273"/>
      <c r="F170" s="296" t="s">
        <v>763</v>
      </c>
      <c r="G170" s="273"/>
      <c r="H170" s="273" t="s">
        <v>813</v>
      </c>
      <c r="I170" s="273" t="s">
        <v>765</v>
      </c>
      <c r="J170" s="273" t="s">
        <v>814</v>
      </c>
      <c r="K170" s="321"/>
    </row>
    <row r="171" s="1" customFormat="1" ht="15" customHeight="1">
      <c r="B171" s="298"/>
      <c r="C171" s="273" t="s">
        <v>82</v>
      </c>
      <c r="D171" s="273"/>
      <c r="E171" s="273"/>
      <c r="F171" s="296" t="s">
        <v>763</v>
      </c>
      <c r="G171" s="273"/>
      <c r="H171" s="273" t="s">
        <v>830</v>
      </c>
      <c r="I171" s="273" t="s">
        <v>765</v>
      </c>
      <c r="J171" s="273" t="s">
        <v>814</v>
      </c>
      <c r="K171" s="321"/>
    </row>
    <row r="172" s="1" customFormat="1" ht="15" customHeight="1">
      <c r="B172" s="298"/>
      <c r="C172" s="273" t="s">
        <v>768</v>
      </c>
      <c r="D172" s="273"/>
      <c r="E172" s="273"/>
      <c r="F172" s="296" t="s">
        <v>769</v>
      </c>
      <c r="G172" s="273"/>
      <c r="H172" s="273" t="s">
        <v>830</v>
      </c>
      <c r="I172" s="273" t="s">
        <v>765</v>
      </c>
      <c r="J172" s="273">
        <v>50</v>
      </c>
      <c r="K172" s="321"/>
    </row>
    <row r="173" s="1" customFormat="1" ht="15" customHeight="1">
      <c r="B173" s="298"/>
      <c r="C173" s="273" t="s">
        <v>771</v>
      </c>
      <c r="D173" s="273"/>
      <c r="E173" s="273"/>
      <c r="F173" s="296" t="s">
        <v>763</v>
      </c>
      <c r="G173" s="273"/>
      <c r="H173" s="273" t="s">
        <v>830</v>
      </c>
      <c r="I173" s="273" t="s">
        <v>773</v>
      </c>
      <c r="J173" s="273"/>
      <c r="K173" s="321"/>
    </row>
    <row r="174" s="1" customFormat="1" ht="15" customHeight="1">
      <c r="B174" s="298"/>
      <c r="C174" s="273" t="s">
        <v>782</v>
      </c>
      <c r="D174" s="273"/>
      <c r="E174" s="273"/>
      <c r="F174" s="296" t="s">
        <v>769</v>
      </c>
      <c r="G174" s="273"/>
      <c r="H174" s="273" t="s">
        <v>830</v>
      </c>
      <c r="I174" s="273" t="s">
        <v>765</v>
      </c>
      <c r="J174" s="273">
        <v>50</v>
      </c>
      <c r="K174" s="321"/>
    </row>
    <row r="175" s="1" customFormat="1" ht="15" customHeight="1">
      <c r="B175" s="298"/>
      <c r="C175" s="273" t="s">
        <v>790</v>
      </c>
      <c r="D175" s="273"/>
      <c r="E175" s="273"/>
      <c r="F175" s="296" t="s">
        <v>769</v>
      </c>
      <c r="G175" s="273"/>
      <c r="H175" s="273" t="s">
        <v>830</v>
      </c>
      <c r="I175" s="273" t="s">
        <v>765</v>
      </c>
      <c r="J175" s="273">
        <v>50</v>
      </c>
      <c r="K175" s="321"/>
    </row>
    <row r="176" s="1" customFormat="1" ht="15" customHeight="1">
      <c r="B176" s="298"/>
      <c r="C176" s="273" t="s">
        <v>788</v>
      </c>
      <c r="D176" s="273"/>
      <c r="E176" s="273"/>
      <c r="F176" s="296" t="s">
        <v>769</v>
      </c>
      <c r="G176" s="273"/>
      <c r="H176" s="273" t="s">
        <v>830</v>
      </c>
      <c r="I176" s="273" t="s">
        <v>765</v>
      </c>
      <c r="J176" s="273">
        <v>50</v>
      </c>
      <c r="K176" s="321"/>
    </row>
    <row r="177" s="1" customFormat="1" ht="15" customHeight="1">
      <c r="B177" s="298"/>
      <c r="C177" s="273" t="s">
        <v>114</v>
      </c>
      <c r="D177" s="273"/>
      <c r="E177" s="273"/>
      <c r="F177" s="296" t="s">
        <v>763</v>
      </c>
      <c r="G177" s="273"/>
      <c r="H177" s="273" t="s">
        <v>831</v>
      </c>
      <c r="I177" s="273" t="s">
        <v>832</v>
      </c>
      <c r="J177" s="273"/>
      <c r="K177" s="321"/>
    </row>
    <row r="178" s="1" customFormat="1" ht="15" customHeight="1">
      <c r="B178" s="298"/>
      <c r="C178" s="273" t="s">
        <v>54</v>
      </c>
      <c r="D178" s="273"/>
      <c r="E178" s="273"/>
      <c r="F178" s="296" t="s">
        <v>763</v>
      </c>
      <c r="G178" s="273"/>
      <c r="H178" s="273" t="s">
        <v>833</v>
      </c>
      <c r="I178" s="273" t="s">
        <v>834</v>
      </c>
      <c r="J178" s="273">
        <v>1</v>
      </c>
      <c r="K178" s="321"/>
    </row>
    <row r="179" s="1" customFormat="1" ht="15" customHeight="1">
      <c r="B179" s="298"/>
      <c r="C179" s="273" t="s">
        <v>50</v>
      </c>
      <c r="D179" s="273"/>
      <c r="E179" s="273"/>
      <c r="F179" s="296" t="s">
        <v>763</v>
      </c>
      <c r="G179" s="273"/>
      <c r="H179" s="273" t="s">
        <v>835</v>
      </c>
      <c r="I179" s="273" t="s">
        <v>765</v>
      </c>
      <c r="J179" s="273">
        <v>20</v>
      </c>
      <c r="K179" s="321"/>
    </row>
    <row r="180" s="1" customFormat="1" ht="15" customHeight="1">
      <c r="B180" s="298"/>
      <c r="C180" s="273" t="s">
        <v>51</v>
      </c>
      <c r="D180" s="273"/>
      <c r="E180" s="273"/>
      <c r="F180" s="296" t="s">
        <v>763</v>
      </c>
      <c r="G180" s="273"/>
      <c r="H180" s="273" t="s">
        <v>836</v>
      </c>
      <c r="I180" s="273" t="s">
        <v>765</v>
      </c>
      <c r="J180" s="273">
        <v>255</v>
      </c>
      <c r="K180" s="321"/>
    </row>
    <row r="181" s="1" customFormat="1" ht="15" customHeight="1">
      <c r="B181" s="298"/>
      <c r="C181" s="273" t="s">
        <v>115</v>
      </c>
      <c r="D181" s="273"/>
      <c r="E181" s="273"/>
      <c r="F181" s="296" t="s">
        <v>763</v>
      </c>
      <c r="G181" s="273"/>
      <c r="H181" s="273" t="s">
        <v>727</v>
      </c>
      <c r="I181" s="273" t="s">
        <v>765</v>
      </c>
      <c r="J181" s="273">
        <v>10</v>
      </c>
      <c r="K181" s="321"/>
    </row>
    <row r="182" s="1" customFormat="1" ht="15" customHeight="1">
      <c r="B182" s="298"/>
      <c r="C182" s="273" t="s">
        <v>116</v>
      </c>
      <c r="D182" s="273"/>
      <c r="E182" s="273"/>
      <c r="F182" s="296" t="s">
        <v>763</v>
      </c>
      <c r="G182" s="273"/>
      <c r="H182" s="273" t="s">
        <v>837</v>
      </c>
      <c r="I182" s="273" t="s">
        <v>798</v>
      </c>
      <c r="J182" s="273"/>
      <c r="K182" s="321"/>
    </row>
    <row r="183" s="1" customFormat="1" ht="15" customHeight="1">
      <c r="B183" s="298"/>
      <c r="C183" s="273" t="s">
        <v>838</v>
      </c>
      <c r="D183" s="273"/>
      <c r="E183" s="273"/>
      <c r="F183" s="296" t="s">
        <v>763</v>
      </c>
      <c r="G183" s="273"/>
      <c r="H183" s="273" t="s">
        <v>839</v>
      </c>
      <c r="I183" s="273" t="s">
        <v>798</v>
      </c>
      <c r="J183" s="273"/>
      <c r="K183" s="321"/>
    </row>
    <row r="184" s="1" customFormat="1" ht="15" customHeight="1">
      <c r="B184" s="298"/>
      <c r="C184" s="273" t="s">
        <v>827</v>
      </c>
      <c r="D184" s="273"/>
      <c r="E184" s="273"/>
      <c r="F184" s="296" t="s">
        <v>763</v>
      </c>
      <c r="G184" s="273"/>
      <c r="H184" s="273" t="s">
        <v>840</v>
      </c>
      <c r="I184" s="273" t="s">
        <v>798</v>
      </c>
      <c r="J184" s="273"/>
      <c r="K184" s="321"/>
    </row>
    <row r="185" s="1" customFormat="1" ht="15" customHeight="1">
      <c r="B185" s="298"/>
      <c r="C185" s="273" t="s">
        <v>118</v>
      </c>
      <c r="D185" s="273"/>
      <c r="E185" s="273"/>
      <c r="F185" s="296" t="s">
        <v>769</v>
      </c>
      <c r="G185" s="273"/>
      <c r="H185" s="273" t="s">
        <v>841</v>
      </c>
      <c r="I185" s="273" t="s">
        <v>765</v>
      </c>
      <c r="J185" s="273">
        <v>50</v>
      </c>
      <c r="K185" s="321"/>
    </row>
    <row r="186" s="1" customFormat="1" ht="15" customHeight="1">
      <c r="B186" s="298"/>
      <c r="C186" s="273" t="s">
        <v>842</v>
      </c>
      <c r="D186" s="273"/>
      <c r="E186" s="273"/>
      <c r="F186" s="296" t="s">
        <v>769</v>
      </c>
      <c r="G186" s="273"/>
      <c r="H186" s="273" t="s">
        <v>843</v>
      </c>
      <c r="I186" s="273" t="s">
        <v>844</v>
      </c>
      <c r="J186" s="273"/>
      <c r="K186" s="321"/>
    </row>
    <row r="187" s="1" customFormat="1" ht="15" customHeight="1">
      <c r="B187" s="298"/>
      <c r="C187" s="273" t="s">
        <v>845</v>
      </c>
      <c r="D187" s="273"/>
      <c r="E187" s="273"/>
      <c r="F187" s="296" t="s">
        <v>769</v>
      </c>
      <c r="G187" s="273"/>
      <c r="H187" s="273" t="s">
        <v>846</v>
      </c>
      <c r="I187" s="273" t="s">
        <v>844</v>
      </c>
      <c r="J187" s="273"/>
      <c r="K187" s="321"/>
    </row>
    <row r="188" s="1" customFormat="1" ht="15" customHeight="1">
      <c r="B188" s="298"/>
      <c r="C188" s="273" t="s">
        <v>847</v>
      </c>
      <c r="D188" s="273"/>
      <c r="E188" s="273"/>
      <c r="F188" s="296" t="s">
        <v>769</v>
      </c>
      <c r="G188" s="273"/>
      <c r="H188" s="273" t="s">
        <v>848</v>
      </c>
      <c r="I188" s="273" t="s">
        <v>844</v>
      </c>
      <c r="J188" s="273"/>
      <c r="K188" s="321"/>
    </row>
    <row r="189" s="1" customFormat="1" ht="15" customHeight="1">
      <c r="B189" s="298"/>
      <c r="C189" s="334" t="s">
        <v>849</v>
      </c>
      <c r="D189" s="273"/>
      <c r="E189" s="273"/>
      <c r="F189" s="296" t="s">
        <v>769</v>
      </c>
      <c r="G189" s="273"/>
      <c r="H189" s="273" t="s">
        <v>850</v>
      </c>
      <c r="I189" s="273" t="s">
        <v>851</v>
      </c>
      <c r="J189" s="335" t="s">
        <v>852</v>
      </c>
      <c r="K189" s="321"/>
    </row>
    <row r="190" s="1" customFormat="1" ht="15" customHeight="1">
      <c r="B190" s="298"/>
      <c r="C190" s="334" t="s">
        <v>39</v>
      </c>
      <c r="D190" s="273"/>
      <c r="E190" s="273"/>
      <c r="F190" s="296" t="s">
        <v>763</v>
      </c>
      <c r="G190" s="273"/>
      <c r="H190" s="270" t="s">
        <v>853</v>
      </c>
      <c r="I190" s="273" t="s">
        <v>854</v>
      </c>
      <c r="J190" s="273"/>
      <c r="K190" s="321"/>
    </row>
    <row r="191" s="1" customFormat="1" ht="15" customHeight="1">
      <c r="B191" s="298"/>
      <c r="C191" s="334" t="s">
        <v>855</v>
      </c>
      <c r="D191" s="273"/>
      <c r="E191" s="273"/>
      <c r="F191" s="296" t="s">
        <v>763</v>
      </c>
      <c r="G191" s="273"/>
      <c r="H191" s="273" t="s">
        <v>856</v>
      </c>
      <c r="I191" s="273" t="s">
        <v>798</v>
      </c>
      <c r="J191" s="273"/>
      <c r="K191" s="321"/>
    </row>
    <row r="192" s="1" customFormat="1" ht="15" customHeight="1">
      <c r="B192" s="298"/>
      <c r="C192" s="334" t="s">
        <v>857</v>
      </c>
      <c r="D192" s="273"/>
      <c r="E192" s="273"/>
      <c r="F192" s="296" t="s">
        <v>763</v>
      </c>
      <c r="G192" s="273"/>
      <c r="H192" s="273" t="s">
        <v>858</v>
      </c>
      <c r="I192" s="273" t="s">
        <v>798</v>
      </c>
      <c r="J192" s="273"/>
      <c r="K192" s="321"/>
    </row>
    <row r="193" s="1" customFormat="1" ht="15" customHeight="1">
      <c r="B193" s="298"/>
      <c r="C193" s="334" t="s">
        <v>859</v>
      </c>
      <c r="D193" s="273"/>
      <c r="E193" s="273"/>
      <c r="F193" s="296" t="s">
        <v>769</v>
      </c>
      <c r="G193" s="273"/>
      <c r="H193" s="273" t="s">
        <v>860</v>
      </c>
      <c r="I193" s="273" t="s">
        <v>798</v>
      </c>
      <c r="J193" s="273"/>
      <c r="K193" s="321"/>
    </row>
    <row r="194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861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7" t="s">
        <v>862</v>
      </c>
      <c r="D200" s="337"/>
      <c r="E200" s="337"/>
      <c r="F200" s="337" t="s">
        <v>863</v>
      </c>
      <c r="G200" s="338"/>
      <c r="H200" s="337" t="s">
        <v>864</v>
      </c>
      <c r="I200" s="337"/>
      <c r="J200" s="337"/>
      <c r="K200" s="265"/>
    </row>
    <row r="20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="1" customFormat="1" ht="15" customHeight="1">
      <c r="B202" s="298"/>
      <c r="C202" s="273" t="s">
        <v>854</v>
      </c>
      <c r="D202" s="273"/>
      <c r="E202" s="273"/>
      <c r="F202" s="296" t="s">
        <v>40</v>
      </c>
      <c r="G202" s="273"/>
      <c r="H202" s="273" t="s">
        <v>865</v>
      </c>
      <c r="I202" s="273"/>
      <c r="J202" s="273"/>
      <c r="K202" s="321"/>
    </row>
    <row r="203" s="1" customFormat="1" ht="15" customHeight="1">
      <c r="B203" s="298"/>
      <c r="C203" s="273"/>
      <c r="D203" s="273"/>
      <c r="E203" s="273"/>
      <c r="F203" s="296" t="s">
        <v>41</v>
      </c>
      <c r="G203" s="273"/>
      <c r="H203" s="273" t="s">
        <v>866</v>
      </c>
      <c r="I203" s="273"/>
      <c r="J203" s="273"/>
      <c r="K203" s="321"/>
    </row>
    <row r="204" s="1" customFormat="1" ht="15" customHeight="1">
      <c r="B204" s="298"/>
      <c r="C204" s="273"/>
      <c r="D204" s="273"/>
      <c r="E204" s="273"/>
      <c r="F204" s="296" t="s">
        <v>44</v>
      </c>
      <c r="G204" s="273"/>
      <c r="H204" s="273" t="s">
        <v>867</v>
      </c>
      <c r="I204" s="273"/>
      <c r="J204" s="273"/>
      <c r="K204" s="321"/>
    </row>
    <row r="205" s="1" customFormat="1" ht="15" customHeight="1">
      <c r="B205" s="298"/>
      <c r="C205" s="273"/>
      <c r="D205" s="273"/>
      <c r="E205" s="273"/>
      <c r="F205" s="296" t="s">
        <v>42</v>
      </c>
      <c r="G205" s="273"/>
      <c r="H205" s="273" t="s">
        <v>868</v>
      </c>
      <c r="I205" s="273"/>
      <c r="J205" s="273"/>
      <c r="K205" s="321"/>
    </row>
    <row r="206" s="1" customFormat="1" ht="15" customHeight="1">
      <c r="B206" s="298"/>
      <c r="C206" s="273"/>
      <c r="D206" s="273"/>
      <c r="E206" s="273"/>
      <c r="F206" s="296" t="s">
        <v>43</v>
      </c>
      <c r="G206" s="273"/>
      <c r="H206" s="273" t="s">
        <v>869</v>
      </c>
      <c r="I206" s="273"/>
      <c r="J206" s="273"/>
      <c r="K206" s="321"/>
    </row>
    <row r="207" s="1" customFormat="1" ht="15" customHeight="1">
      <c r="B207" s="298"/>
      <c r="C207" s="273"/>
      <c r="D207" s="273"/>
      <c r="E207" s="273"/>
      <c r="F207" s="296"/>
      <c r="G207" s="273"/>
      <c r="H207" s="273"/>
      <c r="I207" s="273"/>
      <c r="J207" s="273"/>
      <c r="K207" s="321"/>
    </row>
    <row r="208" s="1" customFormat="1" ht="15" customHeight="1">
      <c r="B208" s="298"/>
      <c r="C208" s="273" t="s">
        <v>810</v>
      </c>
      <c r="D208" s="273"/>
      <c r="E208" s="273"/>
      <c r="F208" s="296" t="s">
        <v>75</v>
      </c>
      <c r="G208" s="273"/>
      <c r="H208" s="273" t="s">
        <v>870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706</v>
      </c>
      <c r="G209" s="273"/>
      <c r="H209" s="273" t="s">
        <v>707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704</v>
      </c>
      <c r="G210" s="273"/>
      <c r="H210" s="273" t="s">
        <v>871</v>
      </c>
      <c r="I210" s="273"/>
      <c r="J210" s="273"/>
      <c r="K210" s="321"/>
    </row>
    <row r="211" s="1" customFormat="1" ht="15" customHeight="1">
      <c r="B211" s="339"/>
      <c r="C211" s="273"/>
      <c r="D211" s="273"/>
      <c r="E211" s="273"/>
      <c r="F211" s="296" t="s">
        <v>708</v>
      </c>
      <c r="G211" s="334"/>
      <c r="H211" s="325" t="s">
        <v>709</v>
      </c>
      <c r="I211" s="325"/>
      <c r="J211" s="325"/>
      <c r="K211" s="340"/>
    </row>
    <row r="212" s="1" customFormat="1" ht="15" customHeight="1">
      <c r="B212" s="339"/>
      <c r="C212" s="273"/>
      <c r="D212" s="273"/>
      <c r="E212" s="273"/>
      <c r="F212" s="296" t="s">
        <v>710</v>
      </c>
      <c r="G212" s="334"/>
      <c r="H212" s="325" t="s">
        <v>352</v>
      </c>
      <c r="I212" s="325"/>
      <c r="J212" s="325"/>
      <c r="K212" s="340"/>
    </row>
    <row r="213" s="1" customFormat="1" ht="15" customHeight="1">
      <c r="B213" s="339"/>
      <c r="C213" s="273"/>
      <c r="D213" s="273"/>
      <c r="E213" s="273"/>
      <c r="F213" s="296"/>
      <c r="G213" s="334"/>
      <c r="H213" s="325"/>
      <c r="I213" s="325"/>
      <c r="J213" s="325"/>
      <c r="K213" s="340"/>
    </row>
    <row r="214" s="1" customFormat="1" ht="15" customHeight="1">
      <c r="B214" s="339"/>
      <c r="C214" s="273" t="s">
        <v>834</v>
      </c>
      <c r="D214" s="273"/>
      <c r="E214" s="273"/>
      <c r="F214" s="296">
        <v>1</v>
      </c>
      <c r="G214" s="334"/>
      <c r="H214" s="325" t="s">
        <v>872</v>
      </c>
      <c r="I214" s="325"/>
      <c r="J214" s="325"/>
      <c r="K214" s="340"/>
    </row>
    <row r="215" s="1" customFormat="1" ht="15" customHeight="1">
      <c r="B215" s="339"/>
      <c r="C215" s="273"/>
      <c r="D215" s="273"/>
      <c r="E215" s="273"/>
      <c r="F215" s="296">
        <v>2</v>
      </c>
      <c r="G215" s="334"/>
      <c r="H215" s="325" t="s">
        <v>873</v>
      </c>
      <c r="I215" s="325"/>
      <c r="J215" s="325"/>
      <c r="K215" s="340"/>
    </row>
    <row r="216" s="1" customFormat="1" ht="15" customHeight="1">
      <c r="B216" s="339"/>
      <c r="C216" s="273"/>
      <c r="D216" s="273"/>
      <c r="E216" s="273"/>
      <c r="F216" s="296">
        <v>3</v>
      </c>
      <c r="G216" s="334"/>
      <c r="H216" s="325" t="s">
        <v>874</v>
      </c>
      <c r="I216" s="325"/>
      <c r="J216" s="325"/>
      <c r="K216" s="340"/>
    </row>
    <row r="217" s="1" customFormat="1" ht="15" customHeight="1">
      <c r="B217" s="339"/>
      <c r="C217" s="273"/>
      <c r="D217" s="273"/>
      <c r="E217" s="273"/>
      <c r="F217" s="296">
        <v>4</v>
      </c>
      <c r="G217" s="334"/>
      <c r="H217" s="325" t="s">
        <v>875</v>
      </c>
      <c r="I217" s="325"/>
      <c r="J217" s="325"/>
      <c r="K217" s="340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2023-05-03T12:22:52Z</dcterms:created>
  <dcterms:modified xsi:type="dcterms:W3CDTF">2023-05-03T12:22:58Z</dcterms:modified>
</cp:coreProperties>
</file>