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5970" yWindow="2325" windowWidth="21600" windowHeight="12735" activeTab="1"/>
  </bookViews>
  <sheets>
    <sheet name="Rekapitulace stavby" sheetId="1" r:id="rId1"/>
    <sheet name="SO 101" sheetId="2" r:id="rId2"/>
    <sheet name="SO 301" sheetId="3" r:id="rId3"/>
    <sheet name="SO 801.1 " sheetId="4" r:id="rId4"/>
    <sheet name="SO 801.2" sheetId="5" r:id="rId5"/>
    <sheet name="SO 900" sheetId="6" r:id="rId6"/>
  </sheets>
  <definedNames>
    <definedName name="_xlnm._FilterDatabase" localSheetId="1" hidden="1">'SO 101'!$C$124:$K$272</definedName>
    <definedName name="_xlnm._FilterDatabase" localSheetId="2" hidden="1">'SO 301'!$C$119:$K$191</definedName>
    <definedName name="_xlnm._FilterDatabase" localSheetId="3" hidden="1">'SO 801.1 '!$C$121:$K$305</definedName>
    <definedName name="_xlnm._FilterDatabase" localSheetId="4" hidden="1">'SO 801.2'!$C$117:$K$151</definedName>
    <definedName name="_xlnm._FilterDatabase" localSheetId="5" hidden="1">'SO 900'!$C$119:$K$148</definedName>
    <definedName name="_xlnm.Print_Area" localSheetId="0">'Rekapitulace stavby'!$D$4:$AO$76,'Rekapitulace stavby'!$C$82:$AQ$100</definedName>
    <definedName name="_xlnm.Print_Area" localSheetId="1">'SO 101'!$C$4:$J$39,'SO 101'!$C$49:$J$75,'SO 101'!$C$81:$J$106,'SO 101'!$C$112:$K$272</definedName>
    <definedName name="_xlnm.Print_Area" localSheetId="2">'SO 301'!$C$4:$J$39,'SO 301'!$C$49:$J$75,'SO 301'!$C$81:$J$101,'SO 301'!$C$107:$K$191</definedName>
    <definedName name="_xlnm.Print_Area" localSheetId="3">'SO 801.1 '!$C$4:$J$39,'SO 801.1 '!$C$49:$J$75,'SO 801.1 '!$C$81:$J$103,'SO 801.1 '!$C$109:$K$305</definedName>
    <definedName name="_xlnm.Print_Area" localSheetId="4">'SO 801.2'!$C$4:$J$39,'SO 801.2'!$C$49:$J$75,'SO 801.2'!$C$81:$J$99,'SO 801.2'!$C$105:$K$151</definedName>
    <definedName name="_xlnm.Print_Area" localSheetId="5">'SO 900'!$C$4:$J$39,'SO 900'!$C$50:$J$76,'SO 900'!$C$82:$J$101,'SO 900'!$C$107:$K$148</definedName>
    <definedName name="_xlnm.Print_Titles" localSheetId="0">'Rekapitulace stavby'!$92:$92</definedName>
    <definedName name="_xlnm.Print_Titles" localSheetId="1">'SO 101'!$124:$124</definedName>
    <definedName name="_xlnm.Print_Titles" localSheetId="2">'SO 301'!$119:$119</definedName>
    <definedName name="_xlnm.Print_Titles" localSheetId="3">'SO 801.1 '!$121:$121</definedName>
    <definedName name="_xlnm.Print_Titles" localSheetId="4">'SO 801.2'!$117:$117</definedName>
    <definedName name="_xlnm.Print_Titles" localSheetId="5">'SO 900'!$119:$119</definedName>
  </definedNames>
  <calcPr calcId="191029"/>
  <extLst/>
</workbook>
</file>

<file path=xl/sharedStrings.xml><?xml version="1.0" encoding="utf-8"?>
<sst xmlns="http://schemas.openxmlformats.org/spreadsheetml/2006/main" count="4407" uniqueCount="830">
  <si>
    <t>Export Komplet</t>
  </si>
  <si>
    <t/>
  </si>
  <si>
    <t>2.0</t>
  </si>
  <si>
    <t>False</t>
  </si>
  <si>
    <t>{cf99ff3d-58b9-46d9-ade6-ade38b576354}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</si>
  <si>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</si>
  <si>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</si>
  <si>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</si>
  <si>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</si>
  <si>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</si>
  <si>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</si>
  <si>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</si>
  <si>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</si>
  <si>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</si>
  <si>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</si>
  <si>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</si>
  <si>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</si>
  <si>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Polní cesta HC4 s příkopem P4 - interakční prvek IP 20 - k.ú. Jestřebice u Kokořína</t>
  </si>
  <si>
    <t>KSO:</t>
  </si>
  <si>
    <t>822 2</t>
  </si>
  <si>
    <t>CC-CZ:</t>
  </si>
  <si>
    <t>21121</t>
  </si>
  <si>
    <t>Místo:</t>
  </si>
  <si>
    <t>Jestřebice u Kokořína</t>
  </si>
  <si>
    <t>Datum:</t>
  </si>
  <si>
    <t>Zadavatel:</t>
  </si>
  <si>
    <t>IČ:</t>
  </si>
  <si>
    <t>01312774</t>
  </si>
  <si>
    <t>SPÚ - KPÚ pro Středočeský kraj, pobočka Mělník</t>
  </si>
  <si>
    <t>DIČ:</t>
  </si>
  <si>
    <t>CZ01312774</t>
  </si>
  <si>
    <t>Uchazeč:</t>
  </si>
  <si>
    <t>Vyplň údaj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</si>
  <si>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</si>
  <si>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</si>
  <si>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</si>
  <si>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</si>
  <si>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</si>
  <si>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</si>
  <si>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</si>
  <si>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</si>
  <si>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</si>
  <si>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</si>
  <si>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</si>
  <si>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</si>
  <si>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</si>
  <si>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</si>
  <si>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</si>
  <si>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</si>
  <si>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</si>
  <si>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</si>
  <si>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</si>
  <si>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</si>
  <si>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</si>
  <si>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</si>
  <si>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</si>
  <si>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</si>
  <si>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</si>
  <si>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</si>
  <si>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</si>
  <si>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</si>
  <si>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</si>
  <si>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</si>
  <si>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</si>
  <si>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</si>
  <si>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</si>
  <si>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</si>
  <si>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</si>
  <si>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</si>
  <si>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</si>
  <si>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</si>
  <si>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</si>
  <si>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</si>
  <si>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</si>
  <si>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</si>
  <si>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</si>
  <si>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</si>
  <si>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</si>
  <si>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</si>
  <si>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</si>
  <si>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</si>
  <si>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</si>
  <si>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Polní cesta HC4</t>
  </si>
  <si>
    <t>STA</t>
  </si>
  <si>
    <t>1</t>
  </si>
  <si>
    <t>{f1d75c63-4ac6-46df-85a0-c8faf2dd9232}</t>
  </si>
  <si>
    <t>2</t>
  </si>
  <si>
    <t>SO 301</t>
  </si>
  <si>
    <t>Odvodnění polní cesty HC4</t>
  </si>
  <si>
    <t>{32a096ab-3d94-4957-bc93-e8c26558cd51}</t>
  </si>
  <si>
    <t>SO 801.1</t>
  </si>
  <si>
    <t>Interakční prvky IP20</t>
  </si>
  <si>
    <t>{1ab636e1-11f7-4ae5-8c35-8cbb35ff152e}</t>
  </si>
  <si>
    <t>SO 801.2</t>
  </si>
  <si>
    <t>Kácení zeleně HC4</t>
  </si>
  <si>
    <t>{4ce6e207-4a7b-4299-84cc-f446da1e7eb3}</t>
  </si>
  <si>
    <t>SO 900</t>
  </si>
  <si>
    <t>Vedlejší rozpočtočtové náklady</t>
  </si>
  <si>
    <t>{c7f75527-d9af-40a0-82e0-66b0d9bb3e54}</t>
  </si>
  <si>
    <t>KRYCÍ LIST SOUPISU PRACÍ</t>
  </si>
  <si>
    <t>Objekt:</t>
  </si>
  <si>
    <t>SO 101 - Polní cesta HC4</t>
  </si>
  <si>
    <t>CZ-CPV:</t>
  </si>
  <si>
    <t>45230000-8</t>
  </si>
  <si>
    <t>CZ-CPA:</t>
  </si>
  <si>
    <t>42.11.20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</si>
  <si>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</si>
  <si>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</si>
  <si>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</si>
  <si>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</si>
  <si>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</si>
  <si>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</si>
  <si>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</si>
  <si>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12 - Zemní práce - odkopávky a prokopávky</t>
  </si>
  <si>
    <t xml:space="preserve">      18 - Zemní práce - povrchové úpravy terénu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</si>
  <si>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</si>
  <si>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</si>
  <si>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</si>
  <si>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</si>
  <si>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</si>
  <si>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</si>
  <si>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</si>
  <si>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</si>
  <si>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</si>
  <si>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</si>
  <si>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</si>
  <si>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</si>
  <si>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</si>
  <si>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</si>
  <si>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</si>
  <si>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</si>
  <si>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</si>
  <si>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</si>
  <si>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</si>
  <si>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</si>
  <si>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</si>
  <si>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</si>
  <si>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</si>
  <si>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</si>
  <si>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Čerpání vody na dopravní výšku do 10 m průměrný přítok do 500 l/min</t>
  </si>
  <si>
    <t>CS ÚRS 2022 02</t>
  </si>
  <si>
    <t>4</t>
  </si>
  <si>
    <t>828998361</t>
  </si>
  <si>
    <t>PP</t>
  </si>
  <si>
    <t>Čerpání vody na dopravní výšku do 10 m s uvažovaným průměrným přítokem do 500 l/min</t>
  </si>
  <si>
    <t>Online PSC</t>
  </si>
  <si>
    <t>https://podminky.urs.cz/item/CS_URS_2022_02/115101201</t>
  </si>
  <si>
    <t>3</t>
  </si>
  <si>
    <t>119001423</t>
  </si>
  <si>
    <t>Dočasné zajištění kabelů a kabelových tratí z více než 6 volně ložených kabelů</t>
  </si>
  <si>
    <t>m</t>
  </si>
  <si>
    <t>-1687376380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</si>
  <si>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6 kabelů</t>
  </si>
  <si>
    <t>https://podminky.urs.cz/item/CS_URS_2022_02/119001423</t>
  </si>
  <si>
    <t>121103111</t>
  </si>
  <si>
    <t>Skrývka zemin schopných zúrodnění v rovině a svahu do 1:5</t>
  </si>
  <si>
    <t>m3</t>
  </si>
  <si>
    <t>-1549069476</t>
  </si>
  <si>
    <t>Skrývka zemin schopných zúrodnění v rovině a ve sklonu do 1:5</t>
  </si>
  <si>
    <t>https://podminky.urs.cz/item/CS_URS_2022_02/121103111</t>
  </si>
  <si>
    <t>5</t>
  </si>
  <si>
    <t>129001101</t>
  </si>
  <si>
    <t>Příplatek za ztížení odkopávky nebo prokopávky v blízkosti inženýrských sítí</t>
  </si>
  <si>
    <t>-1708734438</t>
  </si>
  <si>
    <t>Příplatek k cenám vykopávek za ztížení vykopávky v blízkosti podzemního vedení nebo výbušnin v horninách jakékoliv třídy</t>
  </si>
  <si>
    <t>https://podminky.urs.cz/item/CS_URS_2022_02/129001101</t>
  </si>
  <si>
    <t>6</t>
  </si>
  <si>
    <t>-2136256376</t>
  </si>
  <si>
    <t>https://podminky.urs.cz/item/CS_URS_2022_02/162651112</t>
  </si>
  <si>
    <t>7</t>
  </si>
  <si>
    <t>392807043</t>
  </si>
  <si>
    <t>https://podminky.urs.cz/item/CS_URS_2022_02/162751117</t>
  </si>
  <si>
    <t>8</t>
  </si>
  <si>
    <t>167103101</t>
  </si>
  <si>
    <t>Nakládání výkopku ze zemin schopných zúrodnění</t>
  </si>
  <si>
    <t>-925000263</t>
  </si>
  <si>
    <t>Nakládání neulehlého výkopku z hromad zeminy schopné zúrodnění</t>
  </si>
  <si>
    <t>https://podminky.urs.cz/item/CS_URS_2022_02/167103101</t>
  </si>
  <si>
    <t>9</t>
  </si>
  <si>
    <t>171152501</t>
  </si>
  <si>
    <t>Zhutnění podloží z hornin soudržných nebo nesoudržných pod násypy</t>
  </si>
  <si>
    <t>m2</t>
  </si>
  <si>
    <t>448113796</t>
  </si>
  <si>
    <t>Zhutnění podloží pod násypy z rostlé horniny třídy těžitelnosti I a II, skupiny 1 až 4 z hornin soudružných a nesoudržných</t>
  </si>
  <si>
    <t>https://podminky.urs.cz/item/CS_URS_2022_02/171152501</t>
  </si>
  <si>
    <t>10</t>
  </si>
  <si>
    <t>171251201</t>
  </si>
  <si>
    <t>Uložení sypaniny na skládky nebo meziskládky</t>
  </si>
  <si>
    <t>860893284</t>
  </si>
  <si>
    <t>Uložení sypaniny na skládky nebo meziskládky bez hutnění s upravením uložené sypaniny do předepsaného tvaru</t>
  </si>
  <si>
    <t>https://podminky.urs.cz/item/CS_URS_2022_02/171251201</t>
  </si>
  <si>
    <t>11</t>
  </si>
  <si>
    <t>171201231</t>
  </si>
  <si>
    <t>Poplatek za uložení zeminy a kamení na recyklační skládce (skládkovné) kód odpadu 17 05 04</t>
  </si>
  <si>
    <t>t</t>
  </si>
  <si>
    <t>1845948708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</si>
  <si>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</si>
  <si>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</si>
  <si>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12</t>
  </si>
  <si>
    <t>171206111</t>
  </si>
  <si>
    <t>Uložení zemin schopných zúrodnění nebo výsypek do násypů</t>
  </si>
  <si>
    <t>1626974447</t>
  </si>
  <si>
    <t>Uložení zemin schopných zúrodnění nebo výsypek do násypů předepsaných tvarů s urovnáním</t>
  </si>
  <si>
    <t>https://podminky.urs.cz/item/CS_URS_2022_02/171206111</t>
  </si>
  <si>
    <t>13</t>
  </si>
  <si>
    <t>174101101</t>
  </si>
  <si>
    <t>Zásyp jam, šachet rýh nebo kolem objektů sypaninou se zhutněním</t>
  </si>
  <si>
    <t>28980896</t>
  </si>
  <si>
    <t>Zásyp sypaninou z jakékoliv horniny strojně s uložením výkopku ve vrstvách se zhutněním jam, šachet, rýh nebo kolem objektů v těchto vykopávkách</t>
  </si>
  <si>
    <t>https://podminky.urs.cz/item/CS_URS_2022_02/174101101</t>
  </si>
  <si>
    <t>14</t>
  </si>
  <si>
    <t>181351113</t>
  </si>
  <si>
    <t>Rozprostření ornice tl vrstvy do 200 mm pl přes 500 m2 v rovině nebo ve svahu do 1:5 strojně</t>
  </si>
  <si>
    <t>627629621</t>
  </si>
  <si>
    <t>Rozprostření a urovnání ornice v rovině nebo ve svahu sklonu do 1:5 strojně při souvislé ploše přes 500 m2, tl. vrstvy do 200 mm</t>
  </si>
  <si>
    <t>https://podminky.urs.cz/item/CS_URS_2022_02/181351113</t>
  </si>
  <si>
    <t>181951112</t>
  </si>
  <si>
    <t>Úprava pláně v hornině třídy těžitelnosti I skupiny 1 až 3 se zhutněním strojně</t>
  </si>
  <si>
    <t>1968587387</t>
  </si>
  <si>
    <t>Úprava pláně vyrovnáním výškových rozdílů strojně v hornině třídy těžitelnosti I, skupiny 1 až 3 se zhutněním</t>
  </si>
  <si>
    <t>https://podminky.urs.cz/item/CS_URS_2022_02/181951112</t>
  </si>
  <si>
    <t>Zemní práce - odkopávky a prokopávky</t>
  </si>
  <si>
    <t>16</t>
  </si>
  <si>
    <t>120001101</t>
  </si>
  <si>
    <t>Příplatek za ztížení vykopávky v blízkosti podzemního vedení</t>
  </si>
  <si>
    <t>142007468</t>
  </si>
  <si>
    <t>Příplatek k cenám hloubených vykopávek za ztížení vykopávky v blízkosti podzemního vedení nebo výbušnin pro jakoukoliv třídu horniny</t>
  </si>
  <si>
    <t>https://podminky.urs.cz/item/CS_URS_2022_02/120001101</t>
  </si>
  <si>
    <t>17</t>
  </si>
  <si>
    <t>M</t>
  </si>
  <si>
    <t>69311031</t>
  </si>
  <si>
    <t>geotextilie tkaná separační, filtrační, výztužná PP pevnost v tahu 10kN/m</t>
  </si>
  <si>
    <t>-1266419418</t>
  </si>
  <si>
    <t>18</t>
  </si>
  <si>
    <t>Zemní práce - povrchové úpravy terénu</t>
  </si>
  <si>
    <t>181411121</t>
  </si>
  <si>
    <t>Založení lučního trávníku výsevem pl do 1000 m2 v rovině a ve svahu do 1:5</t>
  </si>
  <si>
    <t>-1781498852</t>
  </si>
  <si>
    <t>Založení trávníku na půdě předem připravené plochy do 1000 m2 výsevem včetně utažení lučního v rovině nebo na svahu do 1:5</t>
  </si>
  <si>
    <t>https://podminky.urs.cz/item/CS_URS_2022_02/181411121</t>
  </si>
  <si>
    <t>19</t>
  </si>
  <si>
    <t>005724700</t>
  </si>
  <si>
    <t>osivo směs travní univerzál</t>
  </si>
  <si>
    <t>kg</t>
  </si>
  <si>
    <t>-1563400649</t>
  </si>
  <si>
    <t>VV</t>
  </si>
  <si>
    <t>815,75*0,02 'Přepočtené koeficientem množství</t>
  </si>
  <si>
    <t>Zakládání</t>
  </si>
  <si>
    <t>20</t>
  </si>
  <si>
    <t>213141113</t>
  </si>
  <si>
    <t>Zřízení vrstvy z geotextilie v rovině nebo ve sklonu do 1:5 š přes 6 do 8,5 m</t>
  </si>
  <si>
    <t>-1970987524</t>
  </si>
  <si>
    <t>Zřízení vrstvy z geotextilie filtrační, separační, odvodňovací, ochranné, výztužné nebo protierozní v rovině nebo ve sklonu do 1:5, šířky přes 6 do 8,5 m</t>
  </si>
  <si>
    <t>https://podminky.urs.cz/item/CS_URS_2022_02/213141113</t>
  </si>
  <si>
    <t>69311081</t>
  </si>
  <si>
    <t>geotextilie netkaná separační, ochranná, filtrační, drenážní PES 300g/m2</t>
  </si>
  <si>
    <t>-1978941090</t>
  </si>
  <si>
    <t>7708,5*1,1845 'Přepočtené koeficientem množství</t>
  </si>
  <si>
    <t>Vodorovné konstrukce</t>
  </si>
  <si>
    <t>22</t>
  </si>
  <si>
    <t>451317777</t>
  </si>
  <si>
    <t>Podklad nebo lože pod dlažbu vodorovný nebo do sklonu 1:5 z betonu prostého tl přes 50 do 100 mm</t>
  </si>
  <si>
    <t>1826352149</t>
  </si>
  <si>
    <t>Podklad nebo lože pod dlažbu (přídlažbu) v ploše vodorovné nebo ve sklonu do 1:5, tloušťky od 50 do 100 mm z betonu prostého</t>
  </si>
  <si>
    <t>https://podminky.urs.cz/item/CS_URS_2022_02/451317777</t>
  </si>
  <si>
    <t>23</t>
  </si>
  <si>
    <t>451577877</t>
  </si>
  <si>
    <t>Podklad nebo lože pod dlažbu vodorovný nebo do sklonu 1:5 ze štěrkopísku tl přes 30 do 100 mm</t>
  </si>
  <si>
    <t>1351825047</t>
  </si>
  <si>
    <t>Podklad nebo lože pod dlažbu (přídlažbu) v ploše vodorovné nebo ve sklonu do 1:5, tloušťky od 30 do 100 mm ze štěrkopísku</t>
  </si>
  <si>
    <t>https://podminky.urs.cz/item/CS_URS_2022_02/451577877</t>
  </si>
  <si>
    <t>24</t>
  </si>
  <si>
    <t>452368211</t>
  </si>
  <si>
    <t>Výztuž podkladních desek nebo bloků nebo pražců otevřený výkop ze svařovaných sítí Kari</t>
  </si>
  <si>
    <t>1254135087</t>
  </si>
  <si>
    <t>Výztuž podkladních desek, bloků nebo pražců v otevřeném výkopu ze svařovaných sítí typu Kari</t>
  </si>
  <si>
    <t>https://podminky.urs.cz/item/CS_URS_2022_02/452368211</t>
  </si>
  <si>
    <t>25</t>
  </si>
  <si>
    <t>457611125R</t>
  </si>
  <si>
    <t>Zpevnění dna zeminou upravenou směsnými hydraulickými pojivy tl 500 mm</t>
  </si>
  <si>
    <t>-1345422769</t>
  </si>
  <si>
    <t>Zpevnění dna upravenou zeminou směsnými hydraulickými pojivy, tloušťka vrstvy po zhutnění 500 mm</t>
  </si>
  <si>
    <t>https://podminky.urs.cz/item/CS_URS_2022_02/457611125R</t>
  </si>
  <si>
    <t>Komunikace</t>
  </si>
  <si>
    <t>26</t>
  </si>
  <si>
    <t>564861111</t>
  </si>
  <si>
    <t>Podklad ze štěrkodrtě ŠD plochy přes 100 m2 tl 200 mm</t>
  </si>
  <si>
    <t>-2002873876</t>
  </si>
  <si>
    <t>Podklad ze štěrkodrti ŠD s rozprostřením a zhutněním plochy přes 100 m2, po zhutnění tl. 200 mm</t>
  </si>
  <si>
    <t>https://podminky.urs.cz/item/CS_URS_2022_02/564861111</t>
  </si>
  <si>
    <t>27</t>
  </si>
  <si>
    <t>564952111</t>
  </si>
  <si>
    <t>Podklad z mechanicky zpevněného kameniva MZK tl 150 mm</t>
  </si>
  <si>
    <t>-64614734</t>
  </si>
  <si>
    <t>Podklad z mechanicky zpevněného kameniva MZK (minerální beton) s rozprostřením a s hutněním, po zhutnění tl. 150 mm</t>
  </si>
  <si>
    <t>https://podminky.urs.cz/item/CS_URS_2022_02/564952111</t>
  </si>
  <si>
    <t>28</t>
  </si>
  <si>
    <t>574381112</t>
  </si>
  <si>
    <t>Penetrační makadam hrubý PMH tl 100 mm</t>
  </si>
  <si>
    <t>-1790294419</t>
  </si>
  <si>
    <t>https://podminky.urs.cz/item/CS_URS_2022_02/574381112</t>
  </si>
  <si>
    <t>29</t>
  </si>
  <si>
    <t>594511113</t>
  </si>
  <si>
    <t>Kladení dlažby z lomového kamene tl do 250 mm s provedením lože z betonu</t>
  </si>
  <si>
    <t>658104269</t>
  </si>
  <si>
    <t>Kladení dlažby z lomového kamene lomařsky upraveného v ploše vodorovné nebo ve sklonu na plocho tl. do 250 mm, bez vyplnění spár, s provedením lože tl. 50 mm z betonu</t>
  </si>
  <si>
    <t>https://podminky.urs.cz/item/CS_URS_2022_02/594511113</t>
  </si>
  <si>
    <t>30</t>
  </si>
  <si>
    <t>58381086</t>
  </si>
  <si>
    <t>kámen lomový upravený štípaný (80, 40, 20 cm) pískovec</t>
  </si>
  <si>
    <t>-1608537723</t>
  </si>
  <si>
    <t>48*0,5 'Přepočtené koeficientem množství</t>
  </si>
  <si>
    <t>31</t>
  </si>
  <si>
    <t>599141111</t>
  </si>
  <si>
    <t>Vyplnění spár mezi silničními dílci živičnou zálivkou</t>
  </si>
  <si>
    <t>-1693043194</t>
  </si>
  <si>
    <t>Vyplnění spár mezi silničními dílci jakékoliv tloušťky živičnou zálivkou</t>
  </si>
  <si>
    <t>https://podminky.urs.cz/item/CS_URS_2022_02/599141111</t>
  </si>
  <si>
    <t>Ostatní konstrukce a práce-bourání</t>
  </si>
  <si>
    <t>32</t>
  </si>
  <si>
    <t>914111111</t>
  </si>
  <si>
    <t>Montáž svislé dopravní značky do velikosti 1 m2 objímkami na sloupek nebo konzolu</t>
  </si>
  <si>
    <t>kus</t>
  </si>
  <si>
    <t>128079391</t>
  </si>
  <si>
    <t>Montáž svislé dopravní značky základní velikosti do 1 m2 objímkami na sloupky nebo konzoly</t>
  </si>
  <si>
    <t>https://podminky.urs.cz/item/CS_URS_2022_02/914111111</t>
  </si>
  <si>
    <t>33</t>
  </si>
  <si>
    <t>40445256</t>
  </si>
  <si>
    <t>svorka upínací na sloupek dopravní značky D 60mm</t>
  </si>
  <si>
    <t>239704268</t>
  </si>
  <si>
    <t>34</t>
  </si>
  <si>
    <t>40445600</t>
  </si>
  <si>
    <t>výstražné dopravní značky A1-A30, A33 700mm</t>
  </si>
  <si>
    <t>1980386258</t>
  </si>
  <si>
    <t>35</t>
  </si>
  <si>
    <t>912221111</t>
  </si>
  <si>
    <t>Montáž směrového sloupku silničního ocelového pružného zinkovaného ručním beraněním</t>
  </si>
  <si>
    <t>1063376438</t>
  </si>
  <si>
    <t>Montáž směrového sloupku ocelového pružného ručním beraněním silničního</t>
  </si>
  <si>
    <t>https://podminky.urs.cz/item/CS_URS_2022_02/912221111</t>
  </si>
  <si>
    <t>36</t>
  </si>
  <si>
    <t>404451650</t>
  </si>
  <si>
    <t>sloupek směrový silniční ocelový</t>
  </si>
  <si>
    <t>1820156360</t>
  </si>
  <si>
    <t>37</t>
  </si>
  <si>
    <t>28614153</t>
  </si>
  <si>
    <t>trubka kanalizační PP korugovaná DN 300x6000mm s hrdlem SN10</t>
  </si>
  <si>
    <t>-1608438820</t>
  </si>
  <si>
    <t>38</t>
  </si>
  <si>
    <t>914511111</t>
  </si>
  <si>
    <t>Montáž sloupku dopravních značek délky do 3,5 m s betonovým základem</t>
  </si>
  <si>
    <t>-1468227841</t>
  </si>
  <si>
    <t>Montáž sloupku dopravních značek délky do 3,5 m do betonového základu</t>
  </si>
  <si>
    <t>https://podminky.urs.cz/item/CS_URS_2022_02/914511111</t>
  </si>
  <si>
    <t>39</t>
  </si>
  <si>
    <t>40445225</t>
  </si>
  <si>
    <t>sloupek pro dopravní značku Zn D 60mm v 3,5m</t>
  </si>
  <si>
    <t>-2003819239</t>
  </si>
  <si>
    <t>40</t>
  </si>
  <si>
    <t>40445253</t>
  </si>
  <si>
    <t>víčko plastové na sloupek D 60mm</t>
  </si>
  <si>
    <t>1846345130</t>
  </si>
  <si>
    <t>41</t>
  </si>
  <si>
    <t>40445240</t>
  </si>
  <si>
    <t>patka pro sloupek Al D 60mm</t>
  </si>
  <si>
    <t>1578966522</t>
  </si>
  <si>
    <t>42</t>
  </si>
  <si>
    <t>919411111</t>
  </si>
  <si>
    <t>Čelo propustku z betonu prostého pro propustek z trub DN 300 až 500</t>
  </si>
  <si>
    <t>373536976</t>
  </si>
  <si>
    <t>Čelo propustku včetně římsy z betonu prostého bez zvláštních nároků na prostředí, pro propustek z trub DN 300 až 500 mm</t>
  </si>
  <si>
    <t>https://podminky.urs.cz/item/CS_URS_2022_02/919411111</t>
  </si>
  <si>
    <t>43</t>
  </si>
  <si>
    <t>919535557</t>
  </si>
  <si>
    <t>Obetonování trubního propustku betonem prostým tř. C 16/20</t>
  </si>
  <si>
    <t>-126318934</t>
  </si>
  <si>
    <t>Obetonování trubního propustku betonem prostým bez zvýšených nároků na prostředí tř. C 16/20</t>
  </si>
  <si>
    <t>https://podminky.urs.cz/item/CS_URS_2022_02/919535557</t>
  </si>
  <si>
    <t>44</t>
  </si>
  <si>
    <t>919551112</t>
  </si>
  <si>
    <t>Zřízení propustku z trub plastových PE rýhovaných se spojkami nebo s hrdlem DN 400 mm</t>
  </si>
  <si>
    <t>482864371</t>
  </si>
  <si>
    <t>Zřízení propustku z trub plastových polyetylenových rýhovaných se spojkami nebo s hrdlem DN 400 mm</t>
  </si>
  <si>
    <t>https://podminky.urs.cz/item/CS_URS_2022_02/919551112</t>
  </si>
  <si>
    <t>45</t>
  </si>
  <si>
    <t>56241111</t>
  </si>
  <si>
    <t>trouba HDPE flexibilní 8kPA D 400mm</t>
  </si>
  <si>
    <t>-696267181</t>
  </si>
  <si>
    <t>30,8*1,015 'Přepočtené koeficientem množství</t>
  </si>
  <si>
    <t>46</t>
  </si>
  <si>
    <t>938908411</t>
  </si>
  <si>
    <t>Čištění vozovek splachováním vodou</t>
  </si>
  <si>
    <t>-542028154</t>
  </si>
  <si>
    <t>Čištění vozovek splachováním vodou povrchu podkladu nebo krytu živičného, betonového nebo dlážděného</t>
  </si>
  <si>
    <t>https://podminky.urs.cz/item/CS_URS_2022_02/938908411</t>
  </si>
  <si>
    <t>47</t>
  </si>
  <si>
    <t>938909111</t>
  </si>
  <si>
    <t>Čištění vozovek metením strojně podkladu nebo krytu štěrkového</t>
  </si>
  <si>
    <t>-1102441558</t>
  </si>
  <si>
    <t>Čištění vozovek metením bláta, prachu nebo hlinitého nánosu s odklizením na hromady na vzdálenost do 20 m nebo naložením na dopravní prostředek strojně povrchu podkladu nebo krytu štěrkového</t>
  </si>
  <si>
    <t>https://podminky.urs.cz/item/CS_URS_2022_02/938909111</t>
  </si>
  <si>
    <t>997</t>
  </si>
  <si>
    <t>Přesun sutě</t>
  </si>
  <si>
    <t>48</t>
  </si>
  <si>
    <t>50264451</t>
  </si>
  <si>
    <t>https://podminky.urs.cz/item/CS_URS_2022_02/997221551</t>
  </si>
  <si>
    <t>49</t>
  </si>
  <si>
    <t>998</t>
  </si>
  <si>
    <t>Přesun hmot</t>
  </si>
  <si>
    <t>50</t>
  </si>
  <si>
    <t>998225111</t>
  </si>
  <si>
    <t>Přesun hmot pro pozemní komunikace s krytem z kamene, monolitickým betonovým nebo živičným</t>
  </si>
  <si>
    <t>1972195717</t>
  </si>
  <si>
    <t>Přesun hmot pro komunikace s krytem z kameniva, monolitickým betonovým nebo živičným dopravní vzdálenost do 200 m jakékoliv délky objektu</t>
  </si>
  <si>
    <t>https://podminky.urs.cz/item/CS_URS_2022_02/998225111</t>
  </si>
  <si>
    <t>SO 301 - Odvodnění polní cesty HC4</t>
  </si>
  <si>
    <t>-809676784</t>
  </si>
  <si>
    <t>122211101</t>
  </si>
  <si>
    <t>Odkopávky a prokopávky v hornině třídy těžitelnosti I, skupiny 3 ručně</t>
  </si>
  <si>
    <t>-321833133</t>
  </si>
  <si>
    <t>Odkopávky a prokopávky ručně zapažené i nezapažené v hornině třídy těžitelnosti I skupiny 3</t>
  </si>
  <si>
    <t>https://podminky.urs.cz/item/CS_URS_2022_02/122211101</t>
  </si>
  <si>
    <t>132251254</t>
  </si>
  <si>
    <t>Hloubení rýh nezapažených š do 2000 mm v hornině třídy těžitelnosti I skupiny 3 objem do 500 m3 strojně</t>
  </si>
  <si>
    <t>-897109473</t>
  </si>
  <si>
    <t>Hloubení nezapažených rýh šířky přes 800 do 2 000 mm strojně s urovnáním dna do předepsaného profilu a spádu v hornině třídy těžitelnosti I skupiny 3 přes 100 do 500 m3</t>
  </si>
  <si>
    <t>https://podminky.urs.cz/item/CS_URS_2022_02/132251254</t>
  </si>
  <si>
    <t>133211011</t>
  </si>
  <si>
    <t>Hloubení šachet v soudržných horninách třídy těžitelnosti I skupiny 3 při překopech inženýrských sítí objemu do 10 m3 ručně</t>
  </si>
  <si>
    <t>950120011</t>
  </si>
  <si>
    <t>Hloubení šachet při překopech inženýrských sítí ručně zapažených i nezapažených objemu do 10 m3 v hornině třídy těžitelnosti I skupiny 3 soudržných</t>
  </si>
  <si>
    <t>https://podminky.urs.cz/item/CS_URS_2022_02/133211011</t>
  </si>
  <si>
    <t>-751110044</t>
  </si>
  <si>
    <t>1499297797</t>
  </si>
  <si>
    <t>167151101</t>
  </si>
  <si>
    <t>Nakládání výkopku z hornin třídy těžitelnosti I skupiny 1 až 3 do 100 m3</t>
  </si>
  <si>
    <t>-1661592907</t>
  </si>
  <si>
    <t>Nakládání, skládání a překládání neulehlého výkopku nebo sypaniny strojně nakládání, množství do 100 m3, z horniny třídy těžitelnosti I, skupiny 1 až 3</t>
  </si>
  <si>
    <t>https://podminky.urs.cz/item/CS_URS_2022_02/167151101</t>
  </si>
  <si>
    <t>-397341409</t>
  </si>
  <si>
    <t>-179050683</t>
  </si>
  <si>
    <t>1651100281</t>
  </si>
  <si>
    <t>58343959</t>
  </si>
  <si>
    <t>kamenivo drcené hrubé frakce 32/63</t>
  </si>
  <si>
    <t>-716261163</t>
  </si>
  <si>
    <t>81,55*2 'Přepočtené koeficientem množství</t>
  </si>
  <si>
    <t>175151101</t>
  </si>
  <si>
    <t>Obsypání potrubí strojně sypaninou bez prohození, uloženou do 3 m</t>
  </si>
  <si>
    <t>67208845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</si>
  <si>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</si>
  <si>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https://podminky.urs.cz/item/CS_URS_2022_02/175151101</t>
  </si>
  <si>
    <t>58333651</t>
  </si>
  <si>
    <t>kamenivo těžené hrubé frakce 8/16</t>
  </si>
  <si>
    <t>1660662948</t>
  </si>
  <si>
    <t>137,375*2 'Přepočtené koeficientem množství</t>
  </si>
  <si>
    <t>181411123</t>
  </si>
  <si>
    <t>Založení lučního trávníku výsevem pl do 1000 m2 ve svahu přes 1:2 do 1:1</t>
  </si>
  <si>
    <t>-1134601883</t>
  </si>
  <si>
    <t>Založení trávníku na půdě předem připravené plochy do 1000 m2 výsevem včetně utažení lučního na svahu přes 1:2 do 1:1</t>
  </si>
  <si>
    <t>https://podminky.urs.cz/item/CS_URS_2022_02/181411123</t>
  </si>
  <si>
    <t>-1322365837</t>
  </si>
  <si>
    <t>1860*0,02 'Přepočtené koeficientem množství</t>
  </si>
  <si>
    <t>182151111</t>
  </si>
  <si>
    <t>Svahování v zářezech v hornině třídy těžitelnosti I skupiny 1 až 3 strojně</t>
  </si>
  <si>
    <t>1714252080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</si>
  <si>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</si>
  <si>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https://podminky.urs.cz/item/CS_URS_2022_02/182151111</t>
  </si>
  <si>
    <t>182351133</t>
  </si>
  <si>
    <t>Rozprostření ornice pl přes 500 m2 ve svahu nad 1:5 tl vrstvy do 200 mm strojně</t>
  </si>
  <si>
    <t>-1232407605</t>
  </si>
  <si>
    <t>Rozprostření a urovnání ornice ve svahu sklonu přes 1:5 strojně při souvislé ploše přes 500 m2, tl. vrstvy do 200 mm</t>
  </si>
  <si>
    <t>https://podminky.urs.cz/item/CS_URS_2022_02/182351133</t>
  </si>
  <si>
    <t>212752101</t>
  </si>
  <si>
    <t>Trativod z drenážních trubek korugovaných PE-HD SN 4 perforace 360° včetně lože otevřený výkop DN 100 pro liniové stavby</t>
  </si>
  <si>
    <t>-837151251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</si>
  <si>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</si>
  <si>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https://podminky.urs.cz/item/CS_URS_2022_02/212752101</t>
  </si>
  <si>
    <t>213141111</t>
  </si>
  <si>
    <t>Zřízení vrstvy z geotextilie v rovině nebo ve sklonu do 1:5 š do 3 m</t>
  </si>
  <si>
    <t>722941370</t>
  </si>
  <si>
    <t>Zřízení vrstvy z geotextilie filtrační, separační, odvodňovací, ochranné, výztužné nebo protierozní v rovině nebo ve sklonu do 1:5, šířky do 3 m</t>
  </si>
  <si>
    <t>https://podminky.urs.cz/item/CS_URS_2022_02/213141111</t>
  </si>
  <si>
    <t>-1702695122</t>
  </si>
  <si>
    <t>20,7*1,1845 'Přepočtené koeficientem množství</t>
  </si>
  <si>
    <t>451541111</t>
  </si>
  <si>
    <t>Lože pod potrubí otevřený výkop ze štěrkodrtě</t>
  </si>
  <si>
    <t>132894505</t>
  </si>
  <si>
    <t>Lože pod potrubí, stoky a drobné objekty v otevřeném výkopu ze štěrkodrtě 0-63 mm</t>
  </si>
  <si>
    <t>https://podminky.urs.cz/item/CS_URS_2022_02/451541111</t>
  </si>
  <si>
    <t>1546842793</t>
  </si>
  <si>
    <t>SO 801.1 - Interakční prvky IP20</t>
  </si>
  <si>
    <t>1 - Ovocné dřeviny</t>
  </si>
  <si>
    <t>102 - Biokoridor</t>
  </si>
  <si>
    <t>99 - Přesun hmot</t>
  </si>
  <si>
    <t>HSV - Tříletá údržba</t>
  </si>
  <si>
    <t xml:space="preserve">    108.1 - Tříletá údržba - 1.rok</t>
  </si>
  <si>
    <t xml:space="preserve">    108.2 - Tříletá údržba - 2.rok</t>
  </si>
  <si>
    <t xml:space="preserve">    108.3 - Tříletá údržba - 3.rok</t>
  </si>
  <si>
    <t>Ovocné dřeviny</t>
  </si>
  <si>
    <t>183101114</t>
  </si>
  <si>
    <t>Hloubení jamek bez výměny půdy zeminy tř 1 až 4 obj přes 0,05 do 0,125 m3 v rovině a svahu do 1:5</t>
  </si>
  <si>
    <t>-754674962</t>
  </si>
  <si>
    <t>Hloubení jamek pro vysazování rostlin v zemině tř.1 až 4 bez výměny půdy v rovině nebo na svahu do 1:5, objemu přes 0,05 do 0,125 m3</t>
  </si>
  <si>
    <t>https://podminky.urs.cz/item/CS_URS_2022_02/183101114</t>
  </si>
  <si>
    <t>184102113</t>
  </si>
  <si>
    <t>Výsadba dřeviny s balem D přes 0,3 do 0,4 m do jamky se zalitím v rovině a svahu do 1:5</t>
  </si>
  <si>
    <t>-948260602</t>
  </si>
  <si>
    <t>Výsadba dřeviny s balem do předem vyhloubené jamky se zalitím v rovině nebo na svahu do 1:5, při průměru balu přes 300 do 400 mm</t>
  </si>
  <si>
    <t>https://podminky.urs.cz/item/CS_URS_2022_02/184102113</t>
  </si>
  <si>
    <t>163101050R</t>
  </si>
  <si>
    <t>PRUNUS AVIUM B 8/10</t>
  </si>
  <si>
    <t>KUS</t>
  </si>
  <si>
    <t>R-položka</t>
  </si>
  <si>
    <t>377596643</t>
  </si>
  <si>
    <t>163101100R</t>
  </si>
  <si>
    <t>MALUS DOMESTICA B 8/10</t>
  </si>
  <si>
    <t>805433703</t>
  </si>
  <si>
    <t>0005002913R</t>
  </si>
  <si>
    <t>SORBUS AUCUPARIA ´EDULIS´ B 8/10</t>
  </si>
  <si>
    <t>-1063294764</t>
  </si>
  <si>
    <t>184852233</t>
  </si>
  <si>
    <t>Řez stromu zdravotní o ploše koruny do 30 m2 lezeckou technikou</t>
  </si>
  <si>
    <t>674472993</t>
  </si>
  <si>
    <t>Řez stromů prováděný lezeckou technikou zdravotní (S-RZ), plocha koruny stromu do 30 m2</t>
  </si>
  <si>
    <t>https://podminky.urs.cz/item/CS_URS_2022_02/184852233</t>
  </si>
  <si>
    <t>338950143</t>
  </si>
  <si>
    <t>Osazení kůlů jednotlivě ve svahu do 1:5 se zadusáním do zeminy výška kůlu nad zemí přes 1,0 do 1,5 m</t>
  </si>
  <si>
    <t>-632281134</t>
  </si>
  <si>
    <t>Osazení dřevěných kůlových konstrukcí svislých Příplatek k cenám jednotlivých kůlů do jam se zadusáním do zeminy, výšky kůlů nad terénem přes 1,0 do 1,5 m</t>
  </si>
  <si>
    <t>https://podminky.urs.cz/item/CS_URS_2022_02/338950143</t>
  </si>
  <si>
    <t>60591253</t>
  </si>
  <si>
    <t>kůl vyvazovací dřevěný impregnovaný D 8cm dl 2m</t>
  </si>
  <si>
    <t>344863343</t>
  </si>
  <si>
    <t>60591251R</t>
  </si>
  <si>
    <t>kůl vyvazovací dřevěný impregnovaný D 8cm dl 0,60m</t>
  </si>
  <si>
    <t>-2091663520</t>
  </si>
  <si>
    <t>184215132</t>
  </si>
  <si>
    <t>Ukotvení kmene dřevin třemi kůly D do 0,1 m dl přes 1 do 2 m</t>
  </si>
  <si>
    <t>-1277168190</t>
  </si>
  <si>
    <t>Ukotvení dřeviny kůly třemi kůly, délky přes 1 do 2 m</t>
  </si>
  <si>
    <t>https://podminky.urs.cz/item/CS_URS_2022_02/184215132</t>
  </si>
  <si>
    <t>716151604R</t>
  </si>
  <si>
    <t>POPRUH NA VYVAZOVÁNÍ</t>
  </si>
  <si>
    <t>492457934</t>
  </si>
  <si>
    <t>185802114</t>
  </si>
  <si>
    <t>Hnojení půdy umělým hnojivem k jednotlivým rostlinám v rovině a svahu do 1:5</t>
  </si>
  <si>
    <t>1218011088</t>
  </si>
  <si>
    <t>Hnojení půdy nebo trávníku v rovině nebo na svahu do 1:5 umělým hnojivem s rozdělením k jednotlivým rostlinám</t>
  </si>
  <si>
    <t>https://podminky.urs.cz/item/CS_URS_2022_02/185802114</t>
  </si>
  <si>
    <t>708141502R</t>
  </si>
  <si>
    <t>HNOJIVO</t>
  </si>
  <si>
    <t>1261755695</t>
  </si>
  <si>
    <t>184813121</t>
  </si>
  <si>
    <t>Ochrana dřevin před okusem ručně pletivem v rovině a svahu do 1:5</t>
  </si>
  <si>
    <t>139902478</t>
  </si>
  <si>
    <t>Ochrana dřevin před okusem zvěří ručně v rovině nebo ve svahu do 1:5, pletivem, výšky do 2 m</t>
  </si>
  <si>
    <t>https://podminky.urs.cz/item/CS_URS_2022_02/184813121</t>
  </si>
  <si>
    <t>31324772</t>
  </si>
  <si>
    <t>pletivo čtyřhranné Zn pletené 55x55/2,0mm v 1500mm</t>
  </si>
  <si>
    <t>-353865575</t>
  </si>
  <si>
    <t>102</t>
  </si>
  <si>
    <t>Biokoridor</t>
  </si>
  <si>
    <t>183111114</t>
  </si>
  <si>
    <t>Hloubení jamek bez výměny půdy zeminy tř 1 až 4 obj přes 0,01 do 0,02 m3 v rovině a svahu do 1:5</t>
  </si>
  <si>
    <t>-951950775</t>
  </si>
  <si>
    <t>Hloubení jamek pro vysazování rostlin v zemině tř.1 až 4 bez výměny půdy v rovině nebo na svahu do 1:5, objemu přes 0,01 do 0,02 m3</t>
  </si>
  <si>
    <t>https://podminky.urs.cz/item/CS_URS_2022_02/183111114</t>
  </si>
  <si>
    <t>184102111</t>
  </si>
  <si>
    <t>Výsadba dřeviny s balem D přes 0,1 do 0,2 m do jamky se zalitím v rovině a svahu do 1:5</t>
  </si>
  <si>
    <t>-2021580967</t>
  </si>
  <si>
    <t>Výsadba dřeviny s balem do předem vyhloubené jamky se zalitím v rovině nebo na svahu do 1:5, při průměru balu přes 100 do 200 mm</t>
  </si>
  <si>
    <t>https://podminky.urs.cz/item/CS_URS_2022_02/184102111</t>
  </si>
  <si>
    <t>049601031R</t>
  </si>
  <si>
    <t>CORNUS SANQUINEA 40-60</t>
  </si>
  <si>
    <t>-400899795</t>
  </si>
  <si>
    <t>050101010R</t>
  </si>
  <si>
    <t>CORYLUS AVELLANA 40-60</t>
  </si>
  <si>
    <t>-1498827500</t>
  </si>
  <si>
    <t>053102010R</t>
  </si>
  <si>
    <t>CRATAEGUS MONOGYNA 40-60</t>
  </si>
  <si>
    <t>-109673860</t>
  </si>
  <si>
    <t>136204012R</t>
  </si>
  <si>
    <t>LONICERA XYLOSTEUM 40-60</t>
  </si>
  <si>
    <t>-1710530410</t>
  </si>
  <si>
    <t>163310010R</t>
  </si>
  <si>
    <t>PRUNUS SPINOSA 40-60</t>
  </si>
  <si>
    <t>1954543094</t>
  </si>
  <si>
    <t>181030121R</t>
  </si>
  <si>
    <t>ROSA CANINA 40-60</t>
  </si>
  <si>
    <t>1594030591</t>
  </si>
  <si>
    <t>1810301211R</t>
  </si>
  <si>
    <t>VIBURNUM OPULUS 40-60</t>
  </si>
  <si>
    <t>1193163016</t>
  </si>
  <si>
    <t>184816111</t>
  </si>
  <si>
    <t>Hnojení sazenic průmyslovými hnojivy do 0,25 kg k jedné sazenici</t>
  </si>
  <si>
    <t>-63160552</t>
  </si>
  <si>
    <t>Hnojení sazenic průmyslovými hnojivy v množství do 0,25 kg k jedné sazenici</t>
  </si>
  <si>
    <t>https://podminky.urs.cz/item/CS_URS_2022_02/184816111</t>
  </si>
  <si>
    <t>1293638755</t>
  </si>
  <si>
    <t>758592438</t>
  </si>
  <si>
    <t>60591251</t>
  </si>
  <si>
    <t>kůl vyvazovací dřevěný impregnovaný D 8cm dl 1,5m</t>
  </si>
  <si>
    <t>1321450367</t>
  </si>
  <si>
    <t>-1234718980</t>
  </si>
  <si>
    <t>-1880273364</t>
  </si>
  <si>
    <t>734802103</t>
  </si>
  <si>
    <t>278315359</t>
  </si>
  <si>
    <t>31324770</t>
  </si>
  <si>
    <t>pletivo čtyřhranné Zn pletené 55x55/2,15mm v 1000mm</t>
  </si>
  <si>
    <t>819958799</t>
  </si>
  <si>
    <t>184812211</t>
  </si>
  <si>
    <t>Ochrana lesních kultur kladením plachet z biotextilie s upevněním drátěnými skobami</t>
  </si>
  <si>
    <t>199353878</t>
  </si>
  <si>
    <t>Ochrana lesních kultur proti buřeni kladení plachetek z biotextilie s upevněním drátěnými skobami</t>
  </si>
  <si>
    <t>https://podminky.urs.cz/item/CS_URS_2022_02/184812211</t>
  </si>
  <si>
    <t>693110560R</t>
  </si>
  <si>
    <t>LNĚNÁ BIOPLACHETKA 0,5*0,5</t>
  </si>
  <si>
    <t>749244504</t>
  </si>
  <si>
    <t>69311057</t>
  </si>
  <si>
    <t>skoba kotvící ocelová na geotextilie dl 300mm D 4mm</t>
  </si>
  <si>
    <t>-305025141</t>
  </si>
  <si>
    <t>99</t>
  </si>
  <si>
    <t>998231311</t>
  </si>
  <si>
    <t>Přesun hmot pro sadovnické a krajinářské úpravy vodorovně do 5000 m</t>
  </si>
  <si>
    <t>-593974590</t>
  </si>
  <si>
    <t>Přesun hmot pro sadovnické a krajinářské úpravy - strojně dopravní vzdálenost do 5000 m</t>
  </si>
  <si>
    <t>https://podminky.urs.cz/item/CS_URS_2022_02/998231311</t>
  </si>
  <si>
    <t>Tříletá údržba</t>
  </si>
  <si>
    <t>108.1</t>
  </si>
  <si>
    <t>Tříletá údržba - 1.rok</t>
  </si>
  <si>
    <t>185804312</t>
  </si>
  <si>
    <t>Zalití rostlin vodou plocha přes 20 m2</t>
  </si>
  <si>
    <t>-610233979</t>
  </si>
  <si>
    <t>Zalití rostlin vodou plochy záhonů jednotlivě přes 20 m2</t>
  </si>
  <si>
    <t>https://podminky.urs.cz/item/CS_URS_2022_02/185804312</t>
  </si>
  <si>
    <t>08211320</t>
  </si>
  <si>
    <t>voda pitná pro smluvní odběratele</t>
  </si>
  <si>
    <t>39784838</t>
  </si>
  <si>
    <t>185851121</t>
  </si>
  <si>
    <t>Dovoz vody pro zálivku rostlin za vzdálenost do 1000 m</t>
  </si>
  <si>
    <t>-199589152</t>
  </si>
  <si>
    <t>Dovoz vody pro zálivku rostlin na vzdálenost do 1000 m</t>
  </si>
  <si>
    <t>https://podminky.urs.cz/item/CS_URS_2022_02/185851121</t>
  </si>
  <si>
    <t>185851129</t>
  </si>
  <si>
    <t>Příplatek k dovozu vody pro zálivku rostlin do 1000 m ZKD 1000 m</t>
  </si>
  <si>
    <t>1234535622</t>
  </si>
  <si>
    <t>Dovoz vody pro zálivku rostlin Příplatek k ceně za každých dalších i započatých 1000 m</t>
  </si>
  <si>
    <t>https://podminky.urs.cz/item/CS_URS_2022_02/185851129</t>
  </si>
  <si>
    <t>185804513</t>
  </si>
  <si>
    <t>Odplevelení dřevin soliterních v rovině a svahu do 1:5</t>
  </si>
  <si>
    <t>-651092272</t>
  </si>
  <si>
    <t>Odplevelení výsadeb v rovině nebo na svahu do 1:5 dřevin solitérních</t>
  </si>
  <si>
    <t>https://podminky.urs.cz/item/CS_URS_2022_02/185804513</t>
  </si>
  <si>
    <t>2009774697</t>
  </si>
  <si>
    <t>708021007R</t>
  </si>
  <si>
    <t>HNOJIVO PYTLOVANÉ</t>
  </si>
  <si>
    <t>KG</t>
  </si>
  <si>
    <t>-1896465722</t>
  </si>
  <si>
    <t>184813111</t>
  </si>
  <si>
    <t>Ochrana lesních kultur proti škodám způsobených zvěří nátěrem nebo postřikem</t>
  </si>
  <si>
    <t>-515027874</t>
  </si>
  <si>
    <t>Ošetřování a ochrana stromů proti škodám způsobeným zvěří nátěrem nebo postřikem</t>
  </si>
  <si>
    <t>https://podminky.urs.cz/item/CS_URS_2022_02/184813111</t>
  </si>
  <si>
    <t>703012201R</t>
  </si>
  <si>
    <t>repelent proti okusu sazenic zvěří</t>
  </si>
  <si>
    <t>L</t>
  </si>
  <si>
    <t>823669933</t>
  </si>
  <si>
    <t>184852321</t>
  </si>
  <si>
    <t>Řez stromu výchovný špičáků a keřových stromů v do 4 m</t>
  </si>
  <si>
    <t>-1546076820</t>
  </si>
  <si>
    <t>Řez stromů prováděný lezeckou technikou výchovný (S-RV) špičáky a keřové stromy, výšky do 4 m</t>
  </si>
  <si>
    <t>https://podminky.urs.cz/item/CS_URS_2022_02/184852321</t>
  </si>
  <si>
    <t>R1</t>
  </si>
  <si>
    <t>Kontrola  a oprava oplocení</t>
  </si>
  <si>
    <t>hod.</t>
  </si>
  <si>
    <t>-1137419143</t>
  </si>
  <si>
    <t>108.2</t>
  </si>
  <si>
    <t>Tříletá údržba - 2.rok</t>
  </si>
  <si>
    <t>-2095740787</t>
  </si>
  <si>
    <t>-1964215872</t>
  </si>
  <si>
    <t>51</t>
  </si>
  <si>
    <t>200870414</t>
  </si>
  <si>
    <t>52</t>
  </si>
  <si>
    <t>-829554216</t>
  </si>
  <si>
    <t>53</t>
  </si>
  <si>
    <t>-129852315</t>
  </si>
  <si>
    <t>54</t>
  </si>
  <si>
    <t>1241814866</t>
  </si>
  <si>
    <t>55</t>
  </si>
  <si>
    <t>2043993805</t>
  </si>
  <si>
    <t>56</t>
  </si>
  <si>
    <t>-551458462</t>
  </si>
  <si>
    <t>57</t>
  </si>
  <si>
    <t>848047784</t>
  </si>
  <si>
    <t>58</t>
  </si>
  <si>
    <t>-1827881692</t>
  </si>
  <si>
    <t>59</t>
  </si>
  <si>
    <t>832224490</t>
  </si>
  <si>
    <t>108.3</t>
  </si>
  <si>
    <t>Tříletá údržba - 3.rok</t>
  </si>
  <si>
    <t>60</t>
  </si>
  <si>
    <t>620966221</t>
  </si>
  <si>
    <t>61</t>
  </si>
  <si>
    <t>-1299501201</t>
  </si>
  <si>
    <t>62</t>
  </si>
  <si>
    <t>-1945698197</t>
  </si>
  <si>
    <t>63</t>
  </si>
  <si>
    <t>2077706238</t>
  </si>
  <si>
    <t>64</t>
  </si>
  <si>
    <t>623961328</t>
  </si>
  <si>
    <t>65</t>
  </si>
  <si>
    <t>2123451307</t>
  </si>
  <si>
    <t>66</t>
  </si>
  <si>
    <t>-1787066180</t>
  </si>
  <si>
    <t>67</t>
  </si>
  <si>
    <t>-1379654070</t>
  </si>
  <si>
    <t>68</t>
  </si>
  <si>
    <t>-2025519167</t>
  </si>
  <si>
    <t>69</t>
  </si>
  <si>
    <t>-1001183011</t>
  </si>
  <si>
    <t>70</t>
  </si>
  <si>
    <t>-292154707</t>
  </si>
  <si>
    <t>SO 801.2 - Kácení zeleně HC4</t>
  </si>
  <si>
    <t>998 - Přesun hmot</t>
  </si>
  <si>
    <t>111251101</t>
  </si>
  <si>
    <t>Odstranění křovin a stromů průměru kmene do 100 mm i s kořeny sklonu terénu do 1:5 z celkové plochy do 100 m2 strojně</t>
  </si>
  <si>
    <t>834040059</t>
  </si>
  <si>
    <t>Odstranění křovin a stromů s odstraněním kořenů strojně průměru kmene do 100 mm v rovině nebo ve svahu sklonu terénu do 1:5, při celkové ploše do 100 m2</t>
  </si>
  <si>
    <t>https://podminky.urs.cz/item/CS_URS_2022_02/111251101</t>
  </si>
  <si>
    <t>111209111</t>
  </si>
  <si>
    <t>Spálení proutí a klestu</t>
  </si>
  <si>
    <t>-1453852770</t>
  </si>
  <si>
    <t>Spálení proutí, klestu z prořezávek a odstraněných křovin pro jakoukoliv dřevinu</t>
  </si>
  <si>
    <t>https://podminky.urs.cz/item/CS_URS_2022_02/111209111</t>
  </si>
  <si>
    <t>112101101</t>
  </si>
  <si>
    <t>Odstranění stromů listnatých průměru kmene přes 100 do 300 mm</t>
  </si>
  <si>
    <t>808724201</t>
  </si>
  <si>
    <t>Odstranění stromů s odřezáním kmene a s odvětvením listnatých, průměru kmene přes 100 do 300 mm</t>
  </si>
  <si>
    <t>https://podminky.urs.cz/item/CS_URS_2022_02/112101101</t>
  </si>
  <si>
    <t>112155115</t>
  </si>
  <si>
    <t>Štěpkování stromků a větví v zapojeném porostu průměru kmene do 300 mm s naložením</t>
  </si>
  <si>
    <t>318132912</t>
  </si>
  <si>
    <t>Štěpkování s naložením na dopravní prostředek a odvozem do 20 km stromků a větví v zapojeném porostu, průměru kmene do 300 mm</t>
  </si>
  <si>
    <t>https://podminky.urs.cz/item/CS_URS_2022_02/112155115</t>
  </si>
  <si>
    <t>112201112</t>
  </si>
  <si>
    <t>Odstranění pařezů D přes 0,2 do 0,3 m v rovině a svahu do 1:5 s odklizením do 20 m a zasypáním jámy</t>
  </si>
  <si>
    <t>-1971614830</t>
  </si>
  <si>
    <t>Odstranění pařezu v rovině nebo na svahu do 1:5 o průměru pařezu na řezné ploše přes 200 do 300 mm</t>
  </si>
  <si>
    <t>https://podminky.urs.cz/item/CS_URS_2022_02/112201112</t>
  </si>
  <si>
    <t>-923134364</t>
  </si>
  <si>
    <t>https://podminky.urs.cz/item/CS_URS_2022_02/162201401</t>
  </si>
  <si>
    <t>-991899914</t>
  </si>
  <si>
    <t>https://podminky.urs.cz/item/CS_URS_2022_02/162201411</t>
  </si>
  <si>
    <t>-764908343</t>
  </si>
  <si>
    <t>https://podminky.urs.cz/item/CS_URS_2022_02/162201421</t>
  </si>
  <si>
    <t>1990727795</t>
  </si>
  <si>
    <t>https://podminky.urs.cz/item/CS_URS_2022_02/162301501</t>
  </si>
  <si>
    <t>-1410860845</t>
  </si>
  <si>
    <t>SO 900 - Vedlejší rozpočtočtové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</si>
  <si>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</si>
  <si>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</si>
  <si>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</si>
  <si>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</si>
  <si>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</si>
  <si>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</si>
  <si>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</si>
  <si>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</si>
  <si>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011103000R</t>
  </si>
  <si>
    <t>Práce geologa - stanovení receptury úpravy zemin</t>
  </si>
  <si>
    <t>1857994834</t>
  </si>
  <si>
    <t>012103000R</t>
  </si>
  <si>
    <t>Geometrický plán pro oddělení parcel</t>
  </si>
  <si>
    <t>-427146678</t>
  </si>
  <si>
    <t>012203000R</t>
  </si>
  <si>
    <t>Geodetické práce při provádění stavby</t>
  </si>
  <si>
    <t>-1000706398</t>
  </si>
  <si>
    <t>012303000R</t>
  </si>
  <si>
    <t>Geodetické práce po výstavbě</t>
  </si>
  <si>
    <t>1502818206</t>
  </si>
  <si>
    <t>013244000R</t>
  </si>
  <si>
    <t>Dokumentace pro provádění stavby</t>
  </si>
  <si>
    <t>-439957094</t>
  </si>
  <si>
    <t>013254000R</t>
  </si>
  <si>
    <t>Dokumentace skutečného provedení stavby</t>
  </si>
  <si>
    <t>305155772</t>
  </si>
  <si>
    <t>VRN3</t>
  </si>
  <si>
    <t>Zařízení staveniště</t>
  </si>
  <si>
    <t>030001000R</t>
  </si>
  <si>
    <t>-509075673</t>
  </si>
  <si>
    <t>034503000R</t>
  </si>
  <si>
    <t>Informační tabule na staveništi</t>
  </si>
  <si>
    <t>2039360694</t>
  </si>
  <si>
    <t>039002000R</t>
  </si>
  <si>
    <t>Zrušení zařízení staveniště</t>
  </si>
  <si>
    <t>1864481916</t>
  </si>
  <si>
    <t>039203000R</t>
  </si>
  <si>
    <t>Úprava terénu po zrušení zařízení staveniště</t>
  </si>
  <si>
    <t>547725519</t>
  </si>
  <si>
    <t>VRN4</t>
  </si>
  <si>
    <t>Inženýrská činnost</t>
  </si>
  <si>
    <t>042503000R</t>
  </si>
  <si>
    <t>Plán BOZP na staveništi</t>
  </si>
  <si>
    <t>1204014071</t>
  </si>
  <si>
    <t>043002000R</t>
  </si>
  <si>
    <t>Zkoušky a ostatní měření, hutnící zkoušky</t>
  </si>
  <si>
    <t>327097426</t>
  </si>
  <si>
    <t>červenec 2022</t>
  </si>
  <si>
    <t>včetně pohotovosti čerpadla</t>
  </si>
  <si>
    <t>115101202R</t>
  </si>
  <si>
    <t>soubor</t>
  </si>
  <si>
    <t>162651113R</t>
  </si>
  <si>
    <t>Vodorovné přemístění výkopku/sypaniny z horniny třídy těžitelnosti I skupiny 1 až 3</t>
  </si>
  <si>
    <t>162751118R</t>
  </si>
  <si>
    <t>Vodorovné přemístění výkopku nebo sypaniny po suchu na obvyklém dopravním prostředku, bez naložení výkopku, avšak se složením bez rozhrnutí z horniny třídy těžitelnosti I skupiny 1 až 3</t>
  </si>
  <si>
    <t>997221552R</t>
  </si>
  <si>
    <t>Vodorovná doprava suti ze sypkých materiálů</t>
  </si>
  <si>
    <t>Vodorovná doprava suti bez naložení, ale se složením a s hrubým urovnáním ze sypkých materiálů</t>
  </si>
  <si>
    <t>162201402R</t>
  </si>
  <si>
    <t>Vodorovné přemístění větví stromů listnatých D kmene přes 100 do 300 mm</t>
  </si>
  <si>
    <t>Vodorovné přemístění větví, kmenů nebo pařezů s naložením, složením a dopravou větví stromů listnatých, průměru kmene přes 100 do 300 mm</t>
  </si>
  <si>
    <t>162201412R</t>
  </si>
  <si>
    <t>Vodorovné přemístění kmenů stromů listnatých D kmene přes 100 do 300 mm</t>
  </si>
  <si>
    <t>Vodorovné přemístění větví, kmenů nebo pařezů s naložením, složením a dopravou kmenů stromů listnatých, průměru přes 100 do 300 mm</t>
  </si>
  <si>
    <t>162201422R</t>
  </si>
  <si>
    <t>Vodorovné přemístění pařezů D přes 100 do 300 mm</t>
  </si>
  <si>
    <t>Vodorovné přemístění větví, kmenů nebo pařezů s naložením, složením a dopravou pařezů kmenů, průměru přes 100 do 300 mm</t>
  </si>
  <si>
    <t>162301502R</t>
  </si>
  <si>
    <t>Vodorovné přemístění křovin D kmene do 100 mm</t>
  </si>
  <si>
    <t xml:space="preserve">Vodorovné přemístění smýcených křovin do průměru kmene 100 mm </t>
  </si>
  <si>
    <t>Penetrační makadam PM s rozprostřením kameniva na sucho, s prolitím živicí, s posypem drtí a se zhutněním hrubý (PMH) z kameniva hrubého drceného, po zhutnění tl. 100 mm, včetně dvojvrstvého nátěru s podrcením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</si>
</sst>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 wrapText="1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9001423" TargetMode="External" /><Relationship Id="rId3" Type="http://schemas.openxmlformats.org/officeDocument/2006/relationships/hyperlink" Target="https://podminky.urs.cz/item/CS_URS_2022_02/121103111" TargetMode="External" /><Relationship Id="rId4" Type="http://schemas.openxmlformats.org/officeDocument/2006/relationships/hyperlink" Target="https://podminky.urs.cz/item/CS_URS_2022_02/129001101" TargetMode="External" /><Relationship Id="rId5" Type="http://schemas.openxmlformats.org/officeDocument/2006/relationships/hyperlink" Target="https://podminky.urs.cz/item/CS_URS_2022_02/162651112" TargetMode="External" /><Relationship Id="rId6" Type="http://schemas.openxmlformats.org/officeDocument/2006/relationships/hyperlink" Target="https://podminky.urs.cz/item/CS_URS_2022_02/162751117" TargetMode="External" /><Relationship Id="rId7" Type="http://schemas.openxmlformats.org/officeDocument/2006/relationships/hyperlink" Target="https://podminky.urs.cz/item/CS_URS_2022_02/167103101" TargetMode="External" /><Relationship Id="rId8" Type="http://schemas.openxmlformats.org/officeDocument/2006/relationships/hyperlink" Target="https://podminky.urs.cz/item/CS_URS_2022_02/171152501" TargetMode="External" /><Relationship Id="rId9" Type="http://schemas.openxmlformats.org/officeDocument/2006/relationships/hyperlink" Target="https://podminky.urs.cz/item/CS_URS_2022_02/171251201" TargetMode="External" /><Relationship Id="rId10" Type="http://schemas.openxmlformats.org/officeDocument/2006/relationships/hyperlink" Target="https://podminky.urs.cz/item/CS_URS_2022_02/171201231" TargetMode="External" /><Relationship Id="rId11" Type="http://schemas.openxmlformats.org/officeDocument/2006/relationships/hyperlink" Target="https://podminky.urs.cz/item/CS_URS_2022_02/171206111" TargetMode="External" /><Relationship Id="rId12" Type="http://schemas.openxmlformats.org/officeDocument/2006/relationships/hyperlink" Target="https://podminky.urs.cz/item/CS_URS_2022_02/174101101" TargetMode="External" /><Relationship Id="rId13" Type="http://schemas.openxmlformats.org/officeDocument/2006/relationships/hyperlink" Target="https://podminky.urs.cz/item/CS_URS_2022_02/181351113" TargetMode="External" /><Relationship Id="rId14" Type="http://schemas.openxmlformats.org/officeDocument/2006/relationships/hyperlink" Target="https://podminky.urs.cz/item/CS_URS_2022_02/181951112" TargetMode="External" /><Relationship Id="rId15" Type="http://schemas.openxmlformats.org/officeDocument/2006/relationships/hyperlink" Target="https://podminky.urs.cz/item/CS_URS_2022_02/120001101" TargetMode="External" /><Relationship Id="rId16" Type="http://schemas.openxmlformats.org/officeDocument/2006/relationships/hyperlink" Target="https://podminky.urs.cz/item/CS_URS_2022_02/181411121" TargetMode="External" /><Relationship Id="rId17" Type="http://schemas.openxmlformats.org/officeDocument/2006/relationships/hyperlink" Target="https://podminky.urs.cz/item/CS_URS_2022_02/213141113" TargetMode="External" /><Relationship Id="rId18" Type="http://schemas.openxmlformats.org/officeDocument/2006/relationships/hyperlink" Target="https://podminky.urs.cz/item/CS_URS_2022_02/451317777" TargetMode="External" /><Relationship Id="rId19" Type="http://schemas.openxmlformats.org/officeDocument/2006/relationships/hyperlink" Target="https://podminky.urs.cz/item/CS_URS_2022_02/451577877" TargetMode="External" /><Relationship Id="rId20" Type="http://schemas.openxmlformats.org/officeDocument/2006/relationships/hyperlink" Target="https://podminky.urs.cz/item/CS_URS_2022_02/452368211" TargetMode="External" /><Relationship Id="rId21" Type="http://schemas.openxmlformats.org/officeDocument/2006/relationships/hyperlink" Target="https://podminky.urs.cz/item/CS_URS_2022_02/457611125R" TargetMode="External" /><Relationship Id="rId22" Type="http://schemas.openxmlformats.org/officeDocument/2006/relationships/hyperlink" Target="https://podminky.urs.cz/item/CS_URS_2022_02/564861111" TargetMode="External" /><Relationship Id="rId23" Type="http://schemas.openxmlformats.org/officeDocument/2006/relationships/hyperlink" Target="https://podminky.urs.cz/item/CS_URS_2022_02/564952111" TargetMode="External" /><Relationship Id="rId24" Type="http://schemas.openxmlformats.org/officeDocument/2006/relationships/hyperlink" Target="https://podminky.urs.cz/item/CS_URS_2022_02/574381112" TargetMode="External" /><Relationship Id="rId25" Type="http://schemas.openxmlformats.org/officeDocument/2006/relationships/hyperlink" Target="https://podminky.urs.cz/item/CS_URS_2022_02/594511113" TargetMode="External" /><Relationship Id="rId26" Type="http://schemas.openxmlformats.org/officeDocument/2006/relationships/hyperlink" Target="https://podminky.urs.cz/item/CS_URS_2022_02/599141111" TargetMode="External" /><Relationship Id="rId27" Type="http://schemas.openxmlformats.org/officeDocument/2006/relationships/hyperlink" Target="https://podminky.urs.cz/item/CS_URS_2022_02/914111111" TargetMode="External" /><Relationship Id="rId28" Type="http://schemas.openxmlformats.org/officeDocument/2006/relationships/hyperlink" Target="https://podminky.urs.cz/item/CS_URS_2022_02/912221111" TargetMode="External" /><Relationship Id="rId29" Type="http://schemas.openxmlformats.org/officeDocument/2006/relationships/hyperlink" Target="https://podminky.urs.cz/item/CS_URS_2022_02/914511111" TargetMode="External" /><Relationship Id="rId30" Type="http://schemas.openxmlformats.org/officeDocument/2006/relationships/hyperlink" Target="https://podminky.urs.cz/item/CS_URS_2022_02/919411111" TargetMode="External" /><Relationship Id="rId31" Type="http://schemas.openxmlformats.org/officeDocument/2006/relationships/hyperlink" Target="https://podminky.urs.cz/item/CS_URS_2022_02/919535557" TargetMode="External" /><Relationship Id="rId32" Type="http://schemas.openxmlformats.org/officeDocument/2006/relationships/hyperlink" Target="https://podminky.urs.cz/item/CS_URS_2022_02/919551112" TargetMode="External" /><Relationship Id="rId33" Type="http://schemas.openxmlformats.org/officeDocument/2006/relationships/hyperlink" Target="https://podminky.urs.cz/item/CS_URS_2022_02/938908411" TargetMode="External" /><Relationship Id="rId34" Type="http://schemas.openxmlformats.org/officeDocument/2006/relationships/hyperlink" Target="https://podminky.urs.cz/item/CS_URS_2022_02/938909111" TargetMode="External" /><Relationship Id="rId35" Type="http://schemas.openxmlformats.org/officeDocument/2006/relationships/hyperlink" Target="https://podminky.urs.cz/item/CS_URS_2022_02/997221551" TargetMode="External" /><Relationship Id="rId36" Type="http://schemas.openxmlformats.org/officeDocument/2006/relationships/hyperlink" Target="https://podminky.urs.cz/item/CS_URS_2022_02/998225111" TargetMode="External" /><Relationship Id="rId37" Type="http://schemas.openxmlformats.org/officeDocument/2006/relationships/drawing" Target="../drawings/drawing2.xml" /><Relationship Id="rId3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1103111" TargetMode="External" /><Relationship Id="rId2" Type="http://schemas.openxmlformats.org/officeDocument/2006/relationships/hyperlink" Target="https://podminky.urs.cz/item/CS_URS_2022_02/122211101" TargetMode="External" /><Relationship Id="rId3" Type="http://schemas.openxmlformats.org/officeDocument/2006/relationships/hyperlink" Target="https://podminky.urs.cz/item/CS_URS_2022_02/132251254" TargetMode="External" /><Relationship Id="rId4" Type="http://schemas.openxmlformats.org/officeDocument/2006/relationships/hyperlink" Target="https://podminky.urs.cz/item/CS_URS_2022_02/133211011" TargetMode="External" /><Relationship Id="rId5" Type="http://schemas.openxmlformats.org/officeDocument/2006/relationships/hyperlink" Target="https://podminky.urs.cz/item/CS_URS_2022_02/162651112" TargetMode="External" /><Relationship Id="rId6" Type="http://schemas.openxmlformats.org/officeDocument/2006/relationships/hyperlink" Target="https://podminky.urs.cz/item/CS_URS_2022_02/162751117" TargetMode="External" /><Relationship Id="rId7" Type="http://schemas.openxmlformats.org/officeDocument/2006/relationships/hyperlink" Target="https://podminky.urs.cz/item/CS_URS_2022_02/16715110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71201231" TargetMode="External" /><Relationship Id="rId10" Type="http://schemas.openxmlformats.org/officeDocument/2006/relationships/hyperlink" Target="https://podminky.urs.cz/item/CS_URS_2022_02/174101101" TargetMode="External" /><Relationship Id="rId11" Type="http://schemas.openxmlformats.org/officeDocument/2006/relationships/hyperlink" Target="https://podminky.urs.cz/item/CS_URS_2022_02/175151101" TargetMode="External" /><Relationship Id="rId12" Type="http://schemas.openxmlformats.org/officeDocument/2006/relationships/hyperlink" Target="https://podminky.urs.cz/item/CS_URS_2022_02/181411123" TargetMode="External" /><Relationship Id="rId13" Type="http://schemas.openxmlformats.org/officeDocument/2006/relationships/hyperlink" Target="https://podminky.urs.cz/item/CS_URS_2022_02/182151111" TargetMode="External" /><Relationship Id="rId14" Type="http://schemas.openxmlformats.org/officeDocument/2006/relationships/hyperlink" Target="https://podminky.urs.cz/item/CS_URS_2022_02/182351133" TargetMode="External" /><Relationship Id="rId15" Type="http://schemas.openxmlformats.org/officeDocument/2006/relationships/hyperlink" Target="https://podminky.urs.cz/item/CS_URS_2022_02/212752101" TargetMode="External" /><Relationship Id="rId16" Type="http://schemas.openxmlformats.org/officeDocument/2006/relationships/hyperlink" Target="https://podminky.urs.cz/item/CS_URS_2022_02/213141111" TargetMode="External" /><Relationship Id="rId17" Type="http://schemas.openxmlformats.org/officeDocument/2006/relationships/hyperlink" Target="https://podminky.urs.cz/item/CS_URS_2022_02/451541111" TargetMode="External" /><Relationship Id="rId18" Type="http://schemas.openxmlformats.org/officeDocument/2006/relationships/hyperlink" Target="https://podminky.urs.cz/item/CS_URS_2022_02/998225111" TargetMode="External" /><Relationship Id="rId19" Type="http://schemas.openxmlformats.org/officeDocument/2006/relationships/drawing" Target="../drawings/drawing3.xml" /><Relationship Id="rId2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3101114" TargetMode="External" /><Relationship Id="rId2" Type="http://schemas.openxmlformats.org/officeDocument/2006/relationships/hyperlink" Target="https://podminky.urs.cz/item/CS_URS_2022_02/184102113" TargetMode="External" /><Relationship Id="rId3" Type="http://schemas.openxmlformats.org/officeDocument/2006/relationships/hyperlink" Target="https://podminky.urs.cz/item/CS_URS_2022_02/184852233" TargetMode="External" /><Relationship Id="rId4" Type="http://schemas.openxmlformats.org/officeDocument/2006/relationships/hyperlink" Target="https://podminky.urs.cz/item/CS_URS_2022_02/338950143" TargetMode="External" /><Relationship Id="rId5" Type="http://schemas.openxmlformats.org/officeDocument/2006/relationships/hyperlink" Target="https://podminky.urs.cz/item/CS_URS_2022_02/184215132" TargetMode="External" /><Relationship Id="rId6" Type="http://schemas.openxmlformats.org/officeDocument/2006/relationships/hyperlink" Target="https://podminky.urs.cz/item/CS_URS_2022_02/185802114" TargetMode="External" /><Relationship Id="rId7" Type="http://schemas.openxmlformats.org/officeDocument/2006/relationships/hyperlink" Target="https://podminky.urs.cz/item/CS_URS_2022_02/184813121" TargetMode="External" /><Relationship Id="rId8" Type="http://schemas.openxmlformats.org/officeDocument/2006/relationships/hyperlink" Target="https://podminky.urs.cz/item/CS_URS_2022_02/183111114" TargetMode="External" /><Relationship Id="rId9" Type="http://schemas.openxmlformats.org/officeDocument/2006/relationships/hyperlink" Target="https://podminky.urs.cz/item/CS_URS_2022_02/184102111" TargetMode="External" /><Relationship Id="rId10" Type="http://schemas.openxmlformats.org/officeDocument/2006/relationships/hyperlink" Target="https://podminky.urs.cz/item/CS_URS_2022_02/184816111" TargetMode="External" /><Relationship Id="rId11" Type="http://schemas.openxmlformats.org/officeDocument/2006/relationships/hyperlink" Target="https://podminky.urs.cz/item/CS_URS_2022_02/338950143" TargetMode="External" /><Relationship Id="rId12" Type="http://schemas.openxmlformats.org/officeDocument/2006/relationships/hyperlink" Target="https://podminky.urs.cz/item/CS_URS_2022_02/184215132" TargetMode="External" /><Relationship Id="rId13" Type="http://schemas.openxmlformats.org/officeDocument/2006/relationships/hyperlink" Target="https://podminky.urs.cz/item/CS_URS_2022_02/184813121" TargetMode="External" /><Relationship Id="rId14" Type="http://schemas.openxmlformats.org/officeDocument/2006/relationships/hyperlink" Target="https://podminky.urs.cz/item/CS_URS_2022_02/184812211" TargetMode="External" /><Relationship Id="rId15" Type="http://schemas.openxmlformats.org/officeDocument/2006/relationships/hyperlink" Target="https://podminky.urs.cz/item/CS_URS_2022_02/998231311" TargetMode="External" /><Relationship Id="rId16" Type="http://schemas.openxmlformats.org/officeDocument/2006/relationships/hyperlink" Target="https://podminky.urs.cz/item/CS_URS_2022_02/185804312" TargetMode="External" /><Relationship Id="rId17" Type="http://schemas.openxmlformats.org/officeDocument/2006/relationships/hyperlink" Target="https://podminky.urs.cz/item/CS_URS_2022_02/185851121" TargetMode="External" /><Relationship Id="rId18" Type="http://schemas.openxmlformats.org/officeDocument/2006/relationships/hyperlink" Target="https://podminky.urs.cz/item/CS_URS_2022_02/185851129" TargetMode="External" /><Relationship Id="rId19" Type="http://schemas.openxmlformats.org/officeDocument/2006/relationships/hyperlink" Target="https://podminky.urs.cz/item/CS_URS_2022_02/185804513" TargetMode="External" /><Relationship Id="rId20" Type="http://schemas.openxmlformats.org/officeDocument/2006/relationships/hyperlink" Target="https://podminky.urs.cz/item/CS_URS_2022_02/184816111" TargetMode="External" /><Relationship Id="rId21" Type="http://schemas.openxmlformats.org/officeDocument/2006/relationships/hyperlink" Target="https://podminky.urs.cz/item/CS_URS_2022_02/184813111" TargetMode="External" /><Relationship Id="rId22" Type="http://schemas.openxmlformats.org/officeDocument/2006/relationships/hyperlink" Target="https://podminky.urs.cz/item/CS_URS_2022_02/184852321" TargetMode="External" /><Relationship Id="rId23" Type="http://schemas.openxmlformats.org/officeDocument/2006/relationships/hyperlink" Target="https://podminky.urs.cz/item/CS_URS_2022_02/185804312" TargetMode="External" /><Relationship Id="rId24" Type="http://schemas.openxmlformats.org/officeDocument/2006/relationships/hyperlink" Target="https://podminky.urs.cz/item/CS_URS_2022_02/185851121" TargetMode="External" /><Relationship Id="rId25" Type="http://schemas.openxmlformats.org/officeDocument/2006/relationships/hyperlink" Target="https://podminky.urs.cz/item/CS_URS_2022_02/185851129" TargetMode="External" /><Relationship Id="rId26" Type="http://schemas.openxmlformats.org/officeDocument/2006/relationships/hyperlink" Target="https://podminky.urs.cz/item/CS_URS_2022_02/185804513" TargetMode="External" /><Relationship Id="rId27" Type="http://schemas.openxmlformats.org/officeDocument/2006/relationships/hyperlink" Target="https://podminky.urs.cz/item/CS_URS_2022_02/184816111" TargetMode="External" /><Relationship Id="rId28" Type="http://schemas.openxmlformats.org/officeDocument/2006/relationships/hyperlink" Target="https://podminky.urs.cz/item/CS_URS_2022_02/184813111" TargetMode="External" /><Relationship Id="rId29" Type="http://schemas.openxmlformats.org/officeDocument/2006/relationships/hyperlink" Target="https://podminky.urs.cz/item/CS_URS_2022_02/184852321" TargetMode="External" /><Relationship Id="rId30" Type="http://schemas.openxmlformats.org/officeDocument/2006/relationships/hyperlink" Target="https://podminky.urs.cz/item/CS_URS_2022_02/185804312" TargetMode="External" /><Relationship Id="rId31" Type="http://schemas.openxmlformats.org/officeDocument/2006/relationships/hyperlink" Target="https://podminky.urs.cz/item/CS_URS_2022_02/185851121" TargetMode="External" /><Relationship Id="rId32" Type="http://schemas.openxmlformats.org/officeDocument/2006/relationships/hyperlink" Target="https://podminky.urs.cz/item/CS_URS_2022_02/185851129" TargetMode="External" /><Relationship Id="rId33" Type="http://schemas.openxmlformats.org/officeDocument/2006/relationships/hyperlink" Target="https://podminky.urs.cz/item/CS_URS_2022_02/185804513" TargetMode="External" /><Relationship Id="rId34" Type="http://schemas.openxmlformats.org/officeDocument/2006/relationships/hyperlink" Target="https://podminky.urs.cz/item/CS_URS_2022_02/184816111" TargetMode="External" /><Relationship Id="rId35" Type="http://schemas.openxmlformats.org/officeDocument/2006/relationships/hyperlink" Target="https://podminky.urs.cz/item/CS_URS_2022_02/184813111" TargetMode="External" /><Relationship Id="rId36" Type="http://schemas.openxmlformats.org/officeDocument/2006/relationships/hyperlink" Target="https://podminky.urs.cz/item/CS_URS_2022_02/184852321" TargetMode="External" /><Relationship Id="rId37" Type="http://schemas.openxmlformats.org/officeDocument/2006/relationships/drawing" Target="../drawings/drawing4.xml" /><Relationship Id="rId3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51101" TargetMode="External" /><Relationship Id="rId2" Type="http://schemas.openxmlformats.org/officeDocument/2006/relationships/hyperlink" Target="https://podminky.urs.cz/item/CS_URS_2022_02/111209111" TargetMode="External" /><Relationship Id="rId3" Type="http://schemas.openxmlformats.org/officeDocument/2006/relationships/hyperlink" Target="https://podminky.urs.cz/item/CS_URS_2022_02/112101101" TargetMode="External" /><Relationship Id="rId4" Type="http://schemas.openxmlformats.org/officeDocument/2006/relationships/hyperlink" Target="https://podminky.urs.cz/item/CS_URS_2022_02/112155115" TargetMode="External" /><Relationship Id="rId5" Type="http://schemas.openxmlformats.org/officeDocument/2006/relationships/hyperlink" Target="https://podminky.urs.cz/item/CS_URS_2022_02/112201112" TargetMode="External" /><Relationship Id="rId6" Type="http://schemas.openxmlformats.org/officeDocument/2006/relationships/hyperlink" Target="https://podminky.urs.cz/item/CS_URS_2022_02/162201401" TargetMode="External" /><Relationship Id="rId7" Type="http://schemas.openxmlformats.org/officeDocument/2006/relationships/hyperlink" Target="https://podminky.urs.cz/item/CS_URS_2022_02/162201411" TargetMode="External" /><Relationship Id="rId8" Type="http://schemas.openxmlformats.org/officeDocument/2006/relationships/hyperlink" Target="https://podminky.urs.cz/item/CS_URS_2022_02/162201421" TargetMode="External" /><Relationship Id="rId9" Type="http://schemas.openxmlformats.org/officeDocument/2006/relationships/hyperlink" Target="https://podminky.urs.cz/item/CS_URS_2022_02/162301501" TargetMode="External" /><Relationship Id="rId10" Type="http://schemas.openxmlformats.org/officeDocument/2006/relationships/hyperlink" Target="https://podminky.urs.cz/item/CS_URS_2022_02/998231311" TargetMode="External" /><Relationship Id="rId11" Type="http://schemas.openxmlformats.org/officeDocument/2006/relationships/drawing" Target="../drawings/drawing5.xm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showZeros="0" workbookViewId="0" topLeftCell="A148">
      <selection activeCell="AI17" sqref="AI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24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R5" s="18"/>
      <c r="BE5" s="221" t="s">
        <v>15</v>
      </c>
      <c r="BS5" s="15" t="s">
        <v>6</v>
      </c>
    </row>
    <row r="6" spans="2:71" s="1" customFormat="1" ht="36.95" customHeight="1">
      <c r="B6" s="18"/>
      <c r="D6" s="24" t="s">
        <v>16</v>
      </c>
      <c r="K6" s="225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R6" s="18"/>
      <c r="BE6" s="222"/>
      <c r="BS6" s="15" t="s">
        <v>6</v>
      </c>
    </row>
    <row r="7" spans="2:71" s="1" customFormat="1" ht="12" customHeight="1">
      <c r="B7" s="18"/>
      <c r="D7" s="25" t="s">
        <v>18</v>
      </c>
      <c r="K7" s="23" t="s">
        <v>19</v>
      </c>
      <c r="AK7" s="25" t="s">
        <v>20</v>
      </c>
      <c r="AN7" s="23" t="s">
        <v>21</v>
      </c>
      <c r="AR7" s="18"/>
      <c r="BE7" s="222"/>
      <c r="BS7" s="15" t="s">
        <v>6</v>
      </c>
    </row>
    <row r="8" spans="2:71" s="1" customFormat="1" ht="12" customHeight="1">
      <c r="B8" s="18"/>
      <c r="D8" s="25" t="s">
        <v>22</v>
      </c>
      <c r="K8" s="23" t="s">
        <v>23</v>
      </c>
      <c r="AK8" s="25" t="s">
        <v>24</v>
      </c>
      <c r="AN8" s="185" t="s">
        <v>806</v>
      </c>
      <c r="AR8" s="18"/>
      <c r="BE8" s="222"/>
      <c r="BS8" s="15" t="s">
        <v>6</v>
      </c>
    </row>
    <row r="9" spans="2:71" s="1" customFormat="1" ht="14.45" customHeight="1">
      <c r="B9" s="18"/>
      <c r="AR9" s="18"/>
      <c r="BE9" s="222"/>
      <c r="BS9" s="15" t="s">
        <v>6</v>
      </c>
    </row>
    <row r="10" spans="2:71" s="1" customFormat="1" ht="12" customHeight="1">
      <c r="B10" s="18"/>
      <c r="D10" s="25" t="s">
        <v>25</v>
      </c>
      <c r="AK10" s="25" t="s">
        <v>26</v>
      </c>
      <c r="AN10" s="23" t="s">
        <v>27</v>
      </c>
      <c r="AR10" s="18"/>
      <c r="BE10" s="222"/>
      <c r="BS10" s="15" t="s">
        <v>6</v>
      </c>
    </row>
    <row r="11" spans="2:71" s="1" customFormat="1" ht="18.4" customHeight="1">
      <c r="B11" s="18"/>
      <c r="E11" s="23" t="s">
        <v>28</v>
      </c>
      <c r="AK11" s="25" t="s">
        <v>29</v>
      </c>
      <c r="AN11" s="23" t="s">
        <v>30</v>
      </c>
      <c r="AR11" s="18"/>
      <c r="BE11" s="222"/>
      <c r="BS11" s="15" t="s">
        <v>6</v>
      </c>
    </row>
    <row r="12" spans="2:71" s="1" customFormat="1" ht="6.95" customHeight="1">
      <c r="B12" s="18"/>
      <c r="AR12" s="18"/>
      <c r="BE12" s="222"/>
      <c r="BS12" s="15" t="s">
        <v>6</v>
      </c>
    </row>
    <row r="13" spans="2:71" s="1" customFormat="1" ht="12" customHeight="1">
      <c r="B13" s="18"/>
      <c r="D13" s="25" t="s">
        <v>31</v>
      </c>
      <c r="AK13" s="25" t="s">
        <v>26</v>
      </c>
      <c r="AN13" s="27" t="s">
        <v>32</v>
      </c>
      <c r="AR13" s="18"/>
      <c r="BE13" s="222"/>
      <c r="BS13" s="15" t="s">
        <v>6</v>
      </c>
    </row>
    <row r="14" spans="2:71" ht="12.75">
      <c r="B14" s="18"/>
      <c r="E14" s="226" t="s">
        <v>32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5" t="s">
        <v>29</v>
      </c>
      <c r="AN14" s="27" t="s">
        <v>32</v>
      </c>
      <c r="AR14" s="18"/>
      <c r="BE14" s="222"/>
      <c r="BS14" s="15" t="s">
        <v>6</v>
      </c>
    </row>
    <row r="15" spans="2:71" s="1" customFormat="1" ht="6.95" customHeight="1">
      <c r="B15" s="18"/>
      <c r="AR15" s="18"/>
      <c r="BE15" s="222"/>
      <c r="BS15" s="15" t="s">
        <v>3</v>
      </c>
    </row>
    <row r="16" spans="2:71" s="1" customFormat="1" ht="12" customHeight="1">
      <c r="B16" s="18"/>
      <c r="D16" s="25"/>
      <c r="AK16" s="25"/>
      <c r="AN16" s="23"/>
      <c r="AR16" s="18"/>
      <c r="BE16" s="222"/>
      <c r="BS16" s="15" t="s">
        <v>3</v>
      </c>
    </row>
    <row r="17" spans="2:71" s="1" customFormat="1" ht="18.4" customHeight="1">
      <c r="B17" s="18"/>
      <c r="E17" s="23"/>
      <c r="AK17" s="25"/>
      <c r="AN17" s="23"/>
      <c r="AR17" s="18"/>
      <c r="BE17" s="222"/>
      <c r="BS17" s="15" t="s">
        <v>33</v>
      </c>
    </row>
    <row r="18" spans="2:71" s="1" customFormat="1" ht="6.95" customHeight="1">
      <c r="B18" s="18"/>
      <c r="AR18" s="18"/>
      <c r="BE18" s="222"/>
      <c r="BS18" s="15" t="s">
        <v>6</v>
      </c>
    </row>
    <row r="19" spans="2:71" s="1" customFormat="1" ht="12" customHeight="1">
      <c r="B19" s="18"/>
      <c r="D19" s="25"/>
      <c r="AK19" s="25"/>
      <c r="AN19" s="23"/>
      <c r="AR19" s="18"/>
      <c r="BE19" s="222"/>
      <c r="BS19" s="15" t="s">
        <v>6</v>
      </c>
    </row>
    <row r="20" spans="2:71" s="1" customFormat="1" ht="18.4" customHeight="1">
      <c r="B20" s="18"/>
      <c r="E20" s="23"/>
      <c r="AK20" s="25"/>
      <c r="AN20" s="23"/>
      <c r="AR20" s="18"/>
      <c r="BE20" s="222"/>
      <c r="BS20" s="15" t="s">
        <v>33</v>
      </c>
    </row>
    <row r="21" spans="2:57" s="1" customFormat="1" ht="6.95" customHeight="1">
      <c r="B21" s="18"/>
      <c r="AR21" s="18"/>
      <c r="BE21" s="222"/>
    </row>
    <row r="22" spans="2:57" s="1" customFormat="1" ht="12" customHeight="1">
      <c r="B22" s="18"/>
      <c r="D22" s="25" t="s">
        <v>34</v>
      </c>
      <c r="AR22" s="18"/>
      <c r="BE22" s="222"/>
    </row>
    <row r="23" spans="2:57" s="1" customFormat="1" ht="47.25" customHeight="1">
      <c r="B23" s="18"/>
      <c r="E23" s="228" t="s">
        <v>35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R23" s="18"/>
      <c r="BE23" s="222"/>
    </row>
    <row r="24" spans="2:57" s="1" customFormat="1" ht="6.95" customHeight="1">
      <c r="B24" s="18"/>
      <c r="AR24" s="18"/>
      <c r="BE24" s="222"/>
    </row>
    <row r="25" spans="2:57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22"/>
    </row>
    <row r="26" spans="1:57" s="2" customFormat="1" ht="25.9" customHeight="1">
      <c r="A26" s="30"/>
      <c r="B26" s="31"/>
      <c r="C26" s="30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2">
        <f>ROUND(AG94,2)</f>
        <v>0</v>
      </c>
      <c r="AL26" s="213"/>
      <c r="AM26" s="213"/>
      <c r="AN26" s="213"/>
      <c r="AO26" s="213"/>
      <c r="AP26" s="30"/>
      <c r="AQ26" s="30"/>
      <c r="AR26" s="31"/>
      <c r="BE26" s="222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22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14" t="s">
        <v>37</v>
      </c>
      <c r="M28" s="214"/>
      <c r="N28" s="214"/>
      <c r="O28" s="214"/>
      <c r="P28" s="214"/>
      <c r="Q28" s="30"/>
      <c r="R28" s="30"/>
      <c r="S28" s="30"/>
      <c r="T28" s="30"/>
      <c r="U28" s="30"/>
      <c r="V28" s="30"/>
      <c r="W28" s="214" t="s">
        <v>38</v>
      </c>
      <c r="X28" s="214"/>
      <c r="Y28" s="214"/>
      <c r="Z28" s="214"/>
      <c r="AA28" s="214"/>
      <c r="AB28" s="214"/>
      <c r="AC28" s="214"/>
      <c r="AD28" s="214"/>
      <c r="AE28" s="214"/>
      <c r="AF28" s="30"/>
      <c r="AG28" s="30"/>
      <c r="AH28" s="30"/>
      <c r="AI28" s="30"/>
      <c r="AJ28" s="30"/>
      <c r="AK28" s="214" t="s">
        <v>39</v>
      </c>
      <c r="AL28" s="214"/>
      <c r="AM28" s="214"/>
      <c r="AN28" s="214"/>
      <c r="AO28" s="214"/>
      <c r="AP28" s="30"/>
      <c r="AQ28" s="30"/>
      <c r="AR28" s="31"/>
      <c r="BE28" s="222"/>
    </row>
    <row r="29" spans="2:57" s="3" customFormat="1" ht="14.45" customHeight="1">
      <c r="B29" s="35"/>
      <c r="D29" s="25" t="s">
        <v>40</v>
      </c>
      <c r="F29" s="25" t="s">
        <v>41</v>
      </c>
      <c r="L29" s="208">
        <v>0.21</v>
      </c>
      <c r="M29" s="207"/>
      <c r="N29" s="207"/>
      <c r="O29" s="207"/>
      <c r="P29" s="207"/>
      <c r="W29" s="206">
        <f>ROUND(AZ94,2)</f>
        <v>0</v>
      </c>
      <c r="X29" s="207"/>
      <c r="Y29" s="207"/>
      <c r="Z29" s="207"/>
      <c r="AA29" s="207"/>
      <c r="AB29" s="207"/>
      <c r="AC29" s="207"/>
      <c r="AD29" s="207"/>
      <c r="AE29" s="207"/>
      <c r="AK29" s="206">
        <f>ROUND(AV94,2)</f>
        <v>0</v>
      </c>
      <c r="AL29" s="207"/>
      <c r="AM29" s="207"/>
      <c r="AN29" s="207"/>
      <c r="AO29" s="207"/>
      <c r="AR29" s="35"/>
      <c r="BE29" s="223"/>
    </row>
    <row r="30" spans="2:57" s="3" customFormat="1" ht="14.45" customHeight="1">
      <c r="B30" s="35"/>
      <c r="F30" s="25" t="s">
        <v>42</v>
      </c>
      <c r="L30" s="208">
        <v>0.15</v>
      </c>
      <c r="M30" s="207"/>
      <c r="N30" s="207"/>
      <c r="O30" s="207"/>
      <c r="P30" s="207"/>
      <c r="W30" s="206">
        <f>ROUND(BA94,2)</f>
        <v>0</v>
      </c>
      <c r="X30" s="207"/>
      <c r="Y30" s="207"/>
      <c r="Z30" s="207"/>
      <c r="AA30" s="207"/>
      <c r="AB30" s="207"/>
      <c r="AC30" s="207"/>
      <c r="AD30" s="207"/>
      <c r="AE30" s="207"/>
      <c r="AK30" s="206">
        <f>ROUND(AW94,2)</f>
        <v>0</v>
      </c>
      <c r="AL30" s="207"/>
      <c r="AM30" s="207"/>
      <c r="AN30" s="207"/>
      <c r="AO30" s="207"/>
      <c r="AR30" s="35"/>
      <c r="BE30" s="223"/>
    </row>
    <row r="31" spans="2:57" s="3" customFormat="1" ht="14.45" customHeight="1" hidden="1">
      <c r="B31" s="35"/>
      <c r="F31" s="25" t="s">
        <v>43</v>
      </c>
      <c r="L31" s="208">
        <v>0.21</v>
      </c>
      <c r="M31" s="207"/>
      <c r="N31" s="207"/>
      <c r="O31" s="207"/>
      <c r="P31" s="207"/>
      <c r="W31" s="206">
        <f>ROUND(BB94,2)</f>
        <v>0</v>
      </c>
      <c r="X31" s="207"/>
      <c r="Y31" s="207"/>
      <c r="Z31" s="207"/>
      <c r="AA31" s="207"/>
      <c r="AB31" s="207"/>
      <c r="AC31" s="207"/>
      <c r="AD31" s="207"/>
      <c r="AE31" s="207"/>
      <c r="AK31" s="206">
        <v>0</v>
      </c>
      <c r="AL31" s="207"/>
      <c r="AM31" s="207"/>
      <c r="AN31" s="207"/>
      <c r="AO31" s="207"/>
      <c r="AR31" s="35"/>
      <c r="BE31" s="223"/>
    </row>
    <row r="32" spans="2:57" s="3" customFormat="1" ht="14.45" customHeight="1" hidden="1">
      <c r="B32" s="35"/>
      <c r="F32" s="25" t="s">
        <v>44</v>
      </c>
      <c r="L32" s="208">
        <v>0.15</v>
      </c>
      <c r="M32" s="207"/>
      <c r="N32" s="207"/>
      <c r="O32" s="207"/>
      <c r="P32" s="207"/>
      <c r="W32" s="206">
        <f>ROUND(BC94,2)</f>
        <v>0</v>
      </c>
      <c r="X32" s="207"/>
      <c r="Y32" s="207"/>
      <c r="Z32" s="207"/>
      <c r="AA32" s="207"/>
      <c r="AB32" s="207"/>
      <c r="AC32" s="207"/>
      <c r="AD32" s="207"/>
      <c r="AE32" s="207"/>
      <c r="AK32" s="206">
        <v>0</v>
      </c>
      <c r="AL32" s="207"/>
      <c r="AM32" s="207"/>
      <c r="AN32" s="207"/>
      <c r="AO32" s="207"/>
      <c r="AR32" s="35"/>
      <c r="BE32" s="223"/>
    </row>
    <row r="33" spans="2:57" s="3" customFormat="1" ht="14.45" customHeight="1" hidden="1">
      <c r="B33" s="35"/>
      <c r="F33" s="25" t="s">
        <v>45</v>
      </c>
      <c r="L33" s="208">
        <v>0</v>
      </c>
      <c r="M33" s="207"/>
      <c r="N33" s="207"/>
      <c r="O33" s="207"/>
      <c r="P33" s="207"/>
      <c r="W33" s="206">
        <f>ROUND(BD94,2)</f>
        <v>0</v>
      </c>
      <c r="X33" s="207"/>
      <c r="Y33" s="207"/>
      <c r="Z33" s="207"/>
      <c r="AA33" s="207"/>
      <c r="AB33" s="207"/>
      <c r="AC33" s="207"/>
      <c r="AD33" s="207"/>
      <c r="AE33" s="207"/>
      <c r="AK33" s="206">
        <v>0</v>
      </c>
      <c r="AL33" s="207"/>
      <c r="AM33" s="207"/>
      <c r="AN33" s="207"/>
      <c r="AO33" s="207"/>
      <c r="AR33" s="35"/>
      <c r="BE33" s="223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22"/>
    </row>
    <row r="35" spans="1:57" s="2" customFormat="1" ht="25.9" customHeight="1">
      <c r="A35" s="30"/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220" t="s">
        <v>48</v>
      </c>
      <c r="Y35" s="218"/>
      <c r="Z35" s="218"/>
      <c r="AA35" s="218"/>
      <c r="AB35" s="218"/>
      <c r="AC35" s="38"/>
      <c r="AD35" s="38"/>
      <c r="AE35" s="38"/>
      <c r="AF35" s="38"/>
      <c r="AG35" s="38"/>
      <c r="AH35" s="38"/>
      <c r="AI35" s="38"/>
      <c r="AJ35" s="38"/>
      <c r="AK35" s="217">
        <f>SUM(AK26:AK33)</f>
        <v>0</v>
      </c>
      <c r="AL35" s="218"/>
      <c r="AM35" s="218"/>
      <c r="AN35" s="218"/>
      <c r="AO35" s="219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18"/>
      <c r="AR38" s="18"/>
    </row>
    <row r="39" spans="2:44" s="1" customFormat="1" ht="14.45" customHeight="1">
      <c r="B39" s="18"/>
      <c r="AR39" s="18"/>
    </row>
    <row r="40" spans="2:44" s="1" customFormat="1" ht="14.45" customHeight="1">
      <c r="B40" s="18"/>
      <c r="AR40" s="18"/>
    </row>
    <row r="41" spans="2:44" s="1" customFormat="1" ht="14.45" customHeight="1">
      <c r="B41" s="18"/>
      <c r="AR41" s="18"/>
    </row>
    <row r="42" spans="2:44" s="1" customFormat="1" ht="14.45" customHeight="1">
      <c r="B42" s="18"/>
      <c r="AR42" s="18"/>
    </row>
    <row r="43" spans="2:44" s="1" customFormat="1" ht="14.45" customHeight="1">
      <c r="B43" s="18"/>
      <c r="AR43" s="18"/>
    </row>
    <row r="44" spans="2:44" s="1" customFormat="1" ht="14.45" customHeight="1">
      <c r="B44" s="18"/>
      <c r="AR44" s="18"/>
    </row>
    <row r="45" spans="2:44" s="1" customFormat="1" ht="14.45" customHeight="1">
      <c r="B45" s="18"/>
      <c r="AR45" s="18"/>
    </row>
    <row r="46" spans="2:44" s="1" customFormat="1" ht="14.45" customHeight="1">
      <c r="B46" s="18"/>
      <c r="AR46" s="18"/>
    </row>
    <row r="47" spans="2:44" s="1" customFormat="1" ht="14.45" customHeight="1">
      <c r="B47" s="18"/>
      <c r="AR47" s="18"/>
    </row>
    <row r="48" spans="2:44" s="1" customFormat="1" ht="14.45" customHeight="1">
      <c r="B48" s="18"/>
      <c r="AR48" s="18"/>
    </row>
    <row r="49" spans="2:44" s="2" customFormat="1" ht="14.45" customHeight="1">
      <c r="B49" s="40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.75">
      <c r="A60" s="30"/>
      <c r="B60" s="31"/>
      <c r="C60" s="30"/>
      <c r="D60" s="43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51</v>
      </c>
      <c r="AI60" s="33"/>
      <c r="AJ60" s="33"/>
      <c r="AK60" s="33"/>
      <c r="AL60" s="33"/>
      <c r="AM60" s="43" t="s">
        <v>52</v>
      </c>
      <c r="AN60" s="33"/>
      <c r="AO60" s="33"/>
      <c r="AP60" s="30"/>
      <c r="AQ60" s="30"/>
      <c r="AR60" s="31"/>
      <c r="BE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.75">
      <c r="A64" s="30"/>
      <c r="B64" s="31"/>
      <c r="C64" s="30"/>
      <c r="D64" s="41" t="s">
        <v>53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54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.75">
      <c r="A75" s="30"/>
      <c r="B75" s="31"/>
      <c r="C75" s="30"/>
      <c r="D75" s="43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51</v>
      </c>
      <c r="AI75" s="33"/>
      <c r="AJ75" s="33"/>
      <c r="AK75" s="33"/>
      <c r="AL75" s="33"/>
      <c r="AM75" s="43" t="s">
        <v>52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19" t="s">
        <v>55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5" t="s">
        <v>13</v>
      </c>
      <c r="L84" s="4" t="str">
        <f>K5</f>
        <v>2022</v>
      </c>
      <c r="AR84" s="49"/>
    </row>
    <row r="85" spans="2:44" s="5" customFormat="1" ht="36.95" customHeight="1">
      <c r="B85" s="50"/>
      <c r="C85" s="51" t="s">
        <v>16</v>
      </c>
      <c r="L85" s="209" t="str">
        <f>K6</f>
        <v>Polní cesta HC4 s příkopem P4 - interakční prvek IP 20 - k.ú. Jestřebice u Kokořína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5" t="s">
        <v>22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Jestřebice u Kokořína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24</v>
      </c>
      <c r="AJ87" s="30"/>
      <c r="AK87" s="30"/>
      <c r="AL87" s="30"/>
      <c r="AM87" s="211" t="str">
        <f>IF(AN8="","",AN8)</f>
        <v>červenec 2022</v>
      </c>
      <c r="AN87" s="211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2" customHeight="1">
      <c r="A89" s="30"/>
      <c r="B89" s="31"/>
      <c r="C89" s="25" t="s">
        <v>25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>SPÚ - KPÚ pro Středočeský kraj, pobočka Mělník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/>
      <c r="AJ89" s="30"/>
      <c r="AK89" s="30"/>
      <c r="AL89" s="30"/>
      <c r="AM89" s="194" t="str">
        <f>IF(E17="","",E17)</f>
        <v/>
      </c>
      <c r="AN89" s="195"/>
      <c r="AO89" s="195"/>
      <c r="AP89" s="195"/>
      <c r="AQ89" s="30"/>
      <c r="AR89" s="31"/>
      <c r="AS89" s="190" t="s">
        <v>56</v>
      </c>
      <c r="AT89" s="191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2" customHeight="1">
      <c r="A90" s="30"/>
      <c r="B90" s="31"/>
      <c r="C90" s="25" t="s">
        <v>31</v>
      </c>
      <c r="D90" s="30"/>
      <c r="E90" s="30"/>
      <c r="F90" s="30"/>
      <c r="G90" s="30"/>
      <c r="H90" s="30"/>
      <c r="I90" s="30"/>
      <c r="J90" s="30"/>
      <c r="K90" s="30"/>
      <c r="L90" s="4" t="str">
        <f>IF(E14="Vyplň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/>
      <c r="AJ90" s="30"/>
      <c r="AK90" s="30"/>
      <c r="AL90" s="30"/>
      <c r="AM90" s="194" t="str">
        <f>IF(E20="","",E20)</f>
        <v/>
      </c>
      <c r="AN90" s="195"/>
      <c r="AO90" s="195"/>
      <c r="AP90" s="195"/>
      <c r="AQ90" s="30"/>
      <c r="AR90" s="31"/>
      <c r="AS90" s="192"/>
      <c r="AT90" s="193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192"/>
      <c r="AT91" s="193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196" t="s">
        <v>57</v>
      </c>
      <c r="D92" s="197"/>
      <c r="E92" s="197"/>
      <c r="F92" s="197"/>
      <c r="G92" s="197"/>
      <c r="H92" s="58"/>
      <c r="I92" s="199" t="s">
        <v>58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8" t="s">
        <v>59</v>
      </c>
      <c r="AH92" s="197"/>
      <c r="AI92" s="197"/>
      <c r="AJ92" s="197"/>
      <c r="AK92" s="197"/>
      <c r="AL92" s="197"/>
      <c r="AM92" s="197"/>
      <c r="AN92" s="199" t="s">
        <v>60</v>
      </c>
      <c r="AO92" s="197"/>
      <c r="AP92" s="200"/>
      <c r="AQ92" s="59" t="s">
        <v>61</v>
      </c>
      <c r="AR92" s="31"/>
      <c r="AS92" s="60" t="s">
        <v>62</v>
      </c>
      <c r="AT92" s="61" t="s">
        <v>63</v>
      </c>
      <c r="AU92" s="61" t="s">
        <v>64</v>
      </c>
      <c r="AV92" s="61" t="s">
        <v>65</v>
      </c>
      <c r="AW92" s="61" t="s">
        <v>66</v>
      </c>
      <c r="AX92" s="61" t="s">
        <v>67</v>
      </c>
      <c r="AY92" s="61" t="s">
        <v>68</v>
      </c>
      <c r="AZ92" s="61" t="s">
        <v>69</v>
      </c>
      <c r="BA92" s="61" t="s">
        <v>70</v>
      </c>
      <c r="BB92" s="61" t="s">
        <v>71</v>
      </c>
      <c r="BC92" s="61" t="s">
        <v>72</v>
      </c>
      <c r="BD92" s="62" t="s">
        <v>73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74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04">
        <f>ROUND(SUM(AG95:AG99),2)</f>
        <v>0</v>
      </c>
      <c r="AH94" s="204"/>
      <c r="AI94" s="204"/>
      <c r="AJ94" s="204"/>
      <c r="AK94" s="204"/>
      <c r="AL94" s="204"/>
      <c r="AM94" s="204"/>
      <c r="AN94" s="205">
        <f aca="true" t="shared" si="0" ref="AN94:AN99">SUM(AG94,AT94)</f>
        <v>0</v>
      </c>
      <c r="AO94" s="205"/>
      <c r="AP94" s="205"/>
      <c r="AQ94" s="70" t="s">
        <v>1</v>
      </c>
      <c r="AR94" s="66"/>
      <c r="AS94" s="71">
        <f>ROUND(SUM(AS95:AS99),2)</f>
        <v>0</v>
      </c>
      <c r="AT94" s="72">
        <f aca="true" t="shared" si="1" ref="AT94:AT99">ROUND(SUM(AV94:AW94),2)</f>
        <v>0</v>
      </c>
      <c r="AU94" s="73">
        <f>ROUND(SUM(AU95:AU99),5)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ROUND(SUM(AZ95:AZ99),2)</f>
        <v>0</v>
      </c>
      <c r="BA94" s="72">
        <f>ROUND(SUM(BA95:BA99),2)</f>
        <v>0</v>
      </c>
      <c r="BB94" s="72">
        <f>ROUND(SUM(BB95:BB99),2)</f>
        <v>0</v>
      </c>
      <c r="BC94" s="72">
        <f>ROUND(SUM(BC95:BC99),2)</f>
        <v>0</v>
      </c>
      <c r="BD94" s="74">
        <f>ROUND(SUM(BD95:BD99),2)</f>
        <v>0</v>
      </c>
      <c r="BS94" s="75" t="s">
        <v>75</v>
      </c>
      <c r="BT94" s="75" t="s">
        <v>76</v>
      </c>
      <c r="BU94" s="76" t="s">
        <v>77</v>
      </c>
      <c r="BV94" s="75" t="s">
        <v>78</v>
      </c>
      <c r="BW94" s="75" t="s">
        <v>4</v>
      </c>
      <c r="BX94" s="75" t="s">
        <v>79</v>
      </c>
      <c r="CL94" s="75" t="s">
        <v>19</v>
      </c>
    </row>
    <row r="95" spans="1:91" s="7" customFormat="1" ht="16.5" customHeight="1">
      <c r="A95" s="77" t="s">
        <v>80</v>
      </c>
      <c r="B95" s="78"/>
      <c r="C95" s="79"/>
      <c r="D95" s="201" t="s">
        <v>81</v>
      </c>
      <c r="E95" s="201"/>
      <c r="F95" s="201"/>
      <c r="G95" s="201"/>
      <c r="H95" s="201"/>
      <c r="I95" s="80"/>
      <c r="J95" s="201" t="s">
        <v>82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2">
        <f>'SO 101'!J30</f>
        <v>0</v>
      </c>
      <c r="AH95" s="203"/>
      <c r="AI95" s="203"/>
      <c r="AJ95" s="203"/>
      <c r="AK95" s="203"/>
      <c r="AL95" s="203"/>
      <c r="AM95" s="203"/>
      <c r="AN95" s="202">
        <f t="shared" si="0"/>
        <v>0</v>
      </c>
      <c r="AO95" s="203"/>
      <c r="AP95" s="203"/>
      <c r="AQ95" s="81" t="s">
        <v>83</v>
      </c>
      <c r="AR95" s="78"/>
      <c r="AS95" s="82">
        <v>0</v>
      </c>
      <c r="AT95" s="83">
        <f t="shared" si="1"/>
        <v>0</v>
      </c>
      <c r="AU95" s="84">
        <f>'SO 101'!P125</f>
        <v>0</v>
      </c>
      <c r="AV95" s="83">
        <f>'SO 101'!J33</f>
        <v>0</v>
      </c>
      <c r="AW95" s="83">
        <f>'SO 101'!J34</f>
        <v>0</v>
      </c>
      <c r="AX95" s="83">
        <f>'SO 101'!J35</f>
        <v>0</v>
      </c>
      <c r="AY95" s="83">
        <f>'SO 101'!J36</f>
        <v>0</v>
      </c>
      <c r="AZ95" s="83">
        <f>'SO 101'!F33</f>
        <v>0</v>
      </c>
      <c r="BA95" s="83">
        <f>'SO 101'!F34</f>
        <v>0</v>
      </c>
      <c r="BB95" s="83">
        <f>'SO 101'!F35</f>
        <v>0</v>
      </c>
      <c r="BC95" s="83">
        <f>'SO 101'!F36</f>
        <v>0</v>
      </c>
      <c r="BD95" s="85">
        <f>'SO 101'!F37</f>
        <v>0</v>
      </c>
      <c r="BT95" s="86" t="s">
        <v>84</v>
      </c>
      <c r="BV95" s="86" t="s">
        <v>78</v>
      </c>
      <c r="BW95" s="86" t="s">
        <v>85</v>
      </c>
      <c r="BX95" s="86" t="s">
        <v>4</v>
      </c>
      <c r="CL95" s="86" t="s">
        <v>19</v>
      </c>
      <c r="CM95" s="86" t="s">
        <v>86</v>
      </c>
    </row>
    <row r="96" spans="1:91" s="7" customFormat="1" ht="16.5" customHeight="1">
      <c r="A96" s="77" t="s">
        <v>80</v>
      </c>
      <c r="B96" s="78"/>
      <c r="C96" s="79"/>
      <c r="D96" s="201" t="s">
        <v>87</v>
      </c>
      <c r="E96" s="201"/>
      <c r="F96" s="201"/>
      <c r="G96" s="201"/>
      <c r="H96" s="201"/>
      <c r="I96" s="80"/>
      <c r="J96" s="201" t="s">
        <v>88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2">
        <f>'SO 301'!J30</f>
        <v>0</v>
      </c>
      <c r="AH96" s="203"/>
      <c r="AI96" s="203"/>
      <c r="AJ96" s="203"/>
      <c r="AK96" s="203"/>
      <c r="AL96" s="203"/>
      <c r="AM96" s="203"/>
      <c r="AN96" s="202">
        <f t="shared" si="0"/>
        <v>0</v>
      </c>
      <c r="AO96" s="203"/>
      <c r="AP96" s="203"/>
      <c r="AQ96" s="81" t="s">
        <v>83</v>
      </c>
      <c r="AR96" s="78"/>
      <c r="AS96" s="82">
        <v>0</v>
      </c>
      <c r="AT96" s="83">
        <f t="shared" si="1"/>
        <v>0</v>
      </c>
      <c r="AU96" s="84">
        <f>'SO 301'!P120</f>
        <v>0</v>
      </c>
      <c r="AV96" s="83">
        <f>'SO 301'!J33</f>
        <v>0</v>
      </c>
      <c r="AW96" s="83">
        <f>'SO 301'!J34</f>
        <v>0</v>
      </c>
      <c r="AX96" s="83">
        <f>'SO 301'!J35</f>
        <v>0</v>
      </c>
      <c r="AY96" s="83">
        <f>'SO 301'!J36</f>
        <v>0</v>
      </c>
      <c r="AZ96" s="83">
        <f>'SO 301'!F33</f>
        <v>0</v>
      </c>
      <c r="BA96" s="83">
        <f>'SO 301'!F34</f>
        <v>0</v>
      </c>
      <c r="BB96" s="83">
        <f>'SO 301'!F35</f>
        <v>0</v>
      </c>
      <c r="BC96" s="83">
        <f>'SO 301'!F36</f>
        <v>0</v>
      </c>
      <c r="BD96" s="85">
        <f>'SO 301'!F37</f>
        <v>0</v>
      </c>
      <c r="BT96" s="86" t="s">
        <v>84</v>
      </c>
      <c r="BV96" s="86" t="s">
        <v>78</v>
      </c>
      <c r="BW96" s="86" t="s">
        <v>89</v>
      </c>
      <c r="BX96" s="86" t="s">
        <v>4</v>
      </c>
      <c r="CL96" s="86" t="s">
        <v>19</v>
      </c>
      <c r="CM96" s="86" t="s">
        <v>86</v>
      </c>
    </row>
    <row r="97" spans="1:91" s="7" customFormat="1" ht="24.75" customHeight="1">
      <c r="A97" s="77" t="s">
        <v>80</v>
      </c>
      <c r="B97" s="78"/>
      <c r="C97" s="79"/>
      <c r="D97" s="201" t="s">
        <v>90</v>
      </c>
      <c r="E97" s="201"/>
      <c r="F97" s="201"/>
      <c r="G97" s="201"/>
      <c r="H97" s="201"/>
      <c r="I97" s="80"/>
      <c r="J97" s="201" t="s">
        <v>91</v>
      </c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2">
        <f>'SO 801.1 '!J30</f>
        <v>0</v>
      </c>
      <c r="AH97" s="203"/>
      <c r="AI97" s="203"/>
      <c r="AJ97" s="203"/>
      <c r="AK97" s="203"/>
      <c r="AL97" s="203"/>
      <c r="AM97" s="203"/>
      <c r="AN97" s="202">
        <f t="shared" si="0"/>
        <v>0</v>
      </c>
      <c r="AO97" s="203"/>
      <c r="AP97" s="203"/>
      <c r="AQ97" s="81" t="s">
        <v>83</v>
      </c>
      <c r="AR97" s="78"/>
      <c r="AS97" s="82">
        <v>0</v>
      </c>
      <c r="AT97" s="83">
        <f t="shared" si="1"/>
        <v>0</v>
      </c>
      <c r="AU97" s="84">
        <f>'SO 801.1 '!P122</f>
        <v>0</v>
      </c>
      <c r="AV97" s="83">
        <f>'SO 801.1 '!J33</f>
        <v>0</v>
      </c>
      <c r="AW97" s="83">
        <f>'SO 801.1 '!J34</f>
        <v>0</v>
      </c>
      <c r="AX97" s="83">
        <f>'SO 801.1 '!J35</f>
        <v>0</v>
      </c>
      <c r="AY97" s="83">
        <f>'SO 801.1 '!J36</f>
        <v>0</v>
      </c>
      <c r="AZ97" s="83">
        <f>'SO 801.1 '!F33</f>
        <v>0</v>
      </c>
      <c r="BA97" s="83">
        <f>'SO 801.1 '!F34</f>
        <v>0</v>
      </c>
      <c r="BB97" s="83">
        <f>'SO 801.1 '!F35</f>
        <v>0</v>
      </c>
      <c r="BC97" s="83">
        <f>'SO 801.1 '!F36</f>
        <v>0</v>
      </c>
      <c r="BD97" s="85">
        <f>'SO 801.1 '!F37</f>
        <v>0</v>
      </c>
      <c r="BT97" s="86" t="s">
        <v>84</v>
      </c>
      <c r="BV97" s="86" t="s">
        <v>78</v>
      </c>
      <c r="BW97" s="86" t="s">
        <v>92</v>
      </c>
      <c r="BX97" s="86" t="s">
        <v>4</v>
      </c>
      <c r="CL97" s="86" t="s">
        <v>19</v>
      </c>
      <c r="CM97" s="86" t="s">
        <v>86</v>
      </c>
    </row>
    <row r="98" spans="1:91" s="7" customFormat="1" ht="24.75" customHeight="1">
      <c r="A98" s="77" t="s">
        <v>80</v>
      </c>
      <c r="B98" s="78"/>
      <c r="C98" s="79"/>
      <c r="D98" s="201" t="s">
        <v>93</v>
      </c>
      <c r="E98" s="201"/>
      <c r="F98" s="201"/>
      <c r="G98" s="201"/>
      <c r="H98" s="201"/>
      <c r="I98" s="80"/>
      <c r="J98" s="201" t="s">
        <v>94</v>
      </c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2">
        <f>'SO 801.2'!J30</f>
        <v>0</v>
      </c>
      <c r="AH98" s="203"/>
      <c r="AI98" s="203"/>
      <c r="AJ98" s="203"/>
      <c r="AK98" s="203"/>
      <c r="AL98" s="203"/>
      <c r="AM98" s="203"/>
      <c r="AN98" s="202">
        <f t="shared" si="0"/>
        <v>0</v>
      </c>
      <c r="AO98" s="203"/>
      <c r="AP98" s="203"/>
      <c r="AQ98" s="81" t="s">
        <v>83</v>
      </c>
      <c r="AR98" s="78"/>
      <c r="AS98" s="82">
        <v>0</v>
      </c>
      <c r="AT98" s="83">
        <f t="shared" si="1"/>
        <v>0</v>
      </c>
      <c r="AU98" s="84">
        <f>'SO 801.2'!P118</f>
        <v>0</v>
      </c>
      <c r="AV98" s="83">
        <f>'SO 801.2'!J33</f>
        <v>0</v>
      </c>
      <c r="AW98" s="83">
        <f>'SO 801.2'!J34</f>
        <v>0</v>
      </c>
      <c r="AX98" s="83">
        <f>'SO 801.2'!J35</f>
        <v>0</v>
      </c>
      <c r="AY98" s="83">
        <f>'SO 801.2'!J36</f>
        <v>0</v>
      </c>
      <c r="AZ98" s="83">
        <f>'SO 801.2'!F33</f>
        <v>0</v>
      </c>
      <c r="BA98" s="83">
        <f>'SO 801.2'!F34</f>
        <v>0</v>
      </c>
      <c r="BB98" s="83">
        <f>'SO 801.2'!F35</f>
        <v>0</v>
      </c>
      <c r="BC98" s="83">
        <f>'SO 801.2'!F36</f>
        <v>0</v>
      </c>
      <c r="BD98" s="85">
        <f>'SO 801.2'!F37</f>
        <v>0</v>
      </c>
      <c r="BT98" s="86" t="s">
        <v>84</v>
      </c>
      <c r="BV98" s="86" t="s">
        <v>78</v>
      </c>
      <c r="BW98" s="86" t="s">
        <v>95</v>
      </c>
      <c r="BX98" s="86" t="s">
        <v>4</v>
      </c>
      <c r="CL98" s="86" t="s">
        <v>19</v>
      </c>
      <c r="CM98" s="86" t="s">
        <v>86</v>
      </c>
    </row>
    <row r="99" spans="1:91" s="7" customFormat="1" ht="16.5" customHeight="1">
      <c r="A99" s="77" t="s">
        <v>80</v>
      </c>
      <c r="B99" s="78"/>
      <c r="C99" s="79"/>
      <c r="D99" s="201" t="s">
        <v>96</v>
      </c>
      <c r="E99" s="201"/>
      <c r="F99" s="201"/>
      <c r="G99" s="201"/>
      <c r="H99" s="201"/>
      <c r="I99" s="80"/>
      <c r="J99" s="201" t="s">
        <v>97</v>
      </c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2">
        <f>'SO 900'!J30</f>
        <v>0</v>
      </c>
      <c r="AH99" s="203"/>
      <c r="AI99" s="203"/>
      <c r="AJ99" s="203"/>
      <c r="AK99" s="203"/>
      <c r="AL99" s="203"/>
      <c r="AM99" s="203"/>
      <c r="AN99" s="202">
        <f t="shared" si="0"/>
        <v>0</v>
      </c>
      <c r="AO99" s="203"/>
      <c r="AP99" s="203"/>
      <c r="AQ99" s="81" t="s">
        <v>83</v>
      </c>
      <c r="AR99" s="78"/>
      <c r="AS99" s="87">
        <v>0</v>
      </c>
      <c r="AT99" s="88">
        <f t="shared" si="1"/>
        <v>0</v>
      </c>
      <c r="AU99" s="89">
        <f>'SO 900'!P120</f>
        <v>0</v>
      </c>
      <c r="AV99" s="88">
        <f>'SO 900'!J33</f>
        <v>0</v>
      </c>
      <c r="AW99" s="88">
        <f>'SO 900'!J34</f>
        <v>0</v>
      </c>
      <c r="AX99" s="88">
        <f>'SO 900'!J35</f>
        <v>0</v>
      </c>
      <c r="AY99" s="88">
        <f>'SO 900'!J36</f>
        <v>0</v>
      </c>
      <c r="AZ99" s="88">
        <f>'SO 900'!F33</f>
        <v>0</v>
      </c>
      <c r="BA99" s="88">
        <f>'SO 900'!F34</f>
        <v>0</v>
      </c>
      <c r="BB99" s="88">
        <f>'SO 900'!F35</f>
        <v>0</v>
      </c>
      <c r="BC99" s="88">
        <f>'SO 900'!F36</f>
        <v>0</v>
      </c>
      <c r="BD99" s="90">
        <f>'SO 900'!F37</f>
        <v>0</v>
      </c>
      <c r="BT99" s="86" t="s">
        <v>84</v>
      </c>
      <c r="BV99" s="86" t="s">
        <v>78</v>
      </c>
      <c r="BW99" s="86" t="s">
        <v>98</v>
      </c>
      <c r="BX99" s="86" t="s">
        <v>4</v>
      </c>
      <c r="CL99" s="86" t="s">
        <v>19</v>
      </c>
      <c r="CM99" s="86" t="s">
        <v>86</v>
      </c>
    </row>
    <row r="100" spans="1:57" s="2" customFormat="1" ht="30" customHeight="1">
      <c r="A100" s="30"/>
      <c r="B100" s="31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1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57" s="2" customFormat="1" ht="6.95" customHeight="1">
      <c r="A101" s="30"/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31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J96:AF96"/>
    <mergeCell ref="L85:AJ85"/>
    <mergeCell ref="AM87:AN87"/>
    <mergeCell ref="AM89:AP89"/>
    <mergeCell ref="D98:H98"/>
    <mergeCell ref="J98:AF98"/>
    <mergeCell ref="AN99:AP99"/>
    <mergeCell ref="AG99:AM99"/>
    <mergeCell ref="D99:H99"/>
    <mergeCell ref="J99:AF99"/>
    <mergeCell ref="D96:H96"/>
    <mergeCell ref="AG96:AM96"/>
    <mergeCell ref="AN96:AP96"/>
    <mergeCell ref="AN97:AP97"/>
    <mergeCell ref="D97:H97"/>
    <mergeCell ref="J97:AF97"/>
    <mergeCell ref="AG97:AM97"/>
    <mergeCell ref="D95:H95"/>
    <mergeCell ref="AG95:AM95"/>
    <mergeCell ref="J95:AF95"/>
    <mergeCell ref="AN95:AP95"/>
    <mergeCell ref="AG94:AM94"/>
    <mergeCell ref="AN94:AP94"/>
    <mergeCell ref="AS89:AT91"/>
    <mergeCell ref="AM90:AP90"/>
    <mergeCell ref="C92:G92"/>
    <mergeCell ref="AG92:AM92"/>
    <mergeCell ref="I92:AF92"/>
    <mergeCell ref="AN92:AP92"/>
  </mergeCells>
  <hyperlinks>
    <hyperlink ref="A95" location="'SO 101 - Polní cesta HC4'!C2" display="/"/>
    <hyperlink ref="A96" location="'SO 301 - Odvodnění polní ...'!C2" display="/"/>
    <hyperlink ref="A97" location="'SO 801.1 - Interakční prv...'!C2" display="/"/>
    <hyperlink ref="A98" location="'SO 801.2 - Kácení zeleně HC4'!C2" display="/"/>
    <hyperlink ref="A99" location="'SO 9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73"/>
  <sheetViews>
    <sheetView showGridLines="0" showZeros="0" tabSelected="1" workbookViewId="0" topLeftCell="A188">
      <selection activeCell="F212" sqref="F2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5" t="s">
        <v>85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s="1" customFormat="1" ht="24.95" customHeight="1">
      <c r="B4" s="18"/>
      <c r="D4" s="19" t="s">
        <v>99</v>
      </c>
      <c r="L4" s="18"/>
      <c r="M4" s="91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16</v>
      </c>
      <c r="L6" s="18"/>
    </row>
    <row r="7" spans="2:12" s="1" customFormat="1" ht="16.5" customHeight="1">
      <c r="B7" s="18"/>
      <c r="E7" s="230" t="str">
        <f>'Rekapitulace stavby'!K6</f>
        <v>Polní cesta HC4 s příkopem P4 - interakční prvek IP 20 - k.ú. Jestřebice u Kokořína</v>
      </c>
      <c r="F7" s="231"/>
      <c r="G7" s="231"/>
      <c r="H7" s="231"/>
      <c r="L7" s="18"/>
    </row>
    <row r="8" spans="1:31" s="2" customFormat="1" ht="12" customHeight="1">
      <c r="A8" s="30"/>
      <c r="B8" s="31"/>
      <c r="C8" s="30"/>
      <c r="D8" s="25" t="s">
        <v>100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9" t="s">
        <v>101</v>
      </c>
      <c r="F9" s="229"/>
      <c r="G9" s="229"/>
      <c r="H9" s="229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18</v>
      </c>
      <c r="E11" s="30"/>
      <c r="F11" s="23" t="s">
        <v>19</v>
      </c>
      <c r="G11" s="30"/>
      <c r="H11" s="30"/>
      <c r="I11" s="25" t="s">
        <v>20</v>
      </c>
      <c r="J11" s="23" t="s">
        <v>21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22</v>
      </c>
      <c r="E12" s="30"/>
      <c r="F12" s="23" t="s">
        <v>23</v>
      </c>
      <c r="G12" s="30"/>
      <c r="H12" s="30"/>
      <c r="I12" s="25" t="s">
        <v>24</v>
      </c>
      <c r="J12" s="53" t="str">
        <f>'Rekapitulace stavby'!AN8</f>
        <v>červenec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21.75" customHeight="1">
      <c r="A13" s="30"/>
      <c r="B13" s="31"/>
      <c r="C13" s="30"/>
      <c r="D13" s="22" t="s">
        <v>102</v>
      </c>
      <c r="E13" s="30"/>
      <c r="F13" s="92" t="s">
        <v>103</v>
      </c>
      <c r="G13" s="30"/>
      <c r="H13" s="30"/>
      <c r="I13" s="22" t="s">
        <v>104</v>
      </c>
      <c r="J13" s="92" t="s">
        <v>105</v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25" t="s">
        <v>26</v>
      </c>
      <c r="J14" s="23" t="s">
        <v>27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28</v>
      </c>
      <c r="F15" s="30"/>
      <c r="G15" s="30"/>
      <c r="H15" s="30"/>
      <c r="I15" s="25" t="s">
        <v>29</v>
      </c>
      <c r="J15" s="23" t="s">
        <v>30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31</v>
      </c>
      <c r="E17" s="30"/>
      <c r="F17" s="30"/>
      <c r="G17" s="30"/>
      <c r="H17" s="30"/>
      <c r="I17" s="25" t="s">
        <v>26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2" t="str">
        <f>'Rekapitulace stavby'!E14</f>
        <v>Vyplň údaj</v>
      </c>
      <c r="F18" s="224"/>
      <c r="G18" s="224"/>
      <c r="H18" s="224"/>
      <c r="I18" s="25" t="s">
        <v>29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/>
      <c r="E20" s="30"/>
      <c r="F20" s="30"/>
      <c r="G20" s="30"/>
      <c r="H20" s="30"/>
      <c r="I20" s="25"/>
      <c r="J20" s="23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/>
      <c r="F21" s="30"/>
      <c r="G21" s="30"/>
      <c r="H21" s="30"/>
      <c r="I21" s="25"/>
      <c r="J21" s="23"/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/>
      <c r="E23" s="30"/>
      <c r="F23" s="30"/>
      <c r="G23" s="30"/>
      <c r="H23" s="30"/>
      <c r="I23" s="25"/>
      <c r="J23" s="23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/>
      <c r="F24" s="30"/>
      <c r="G24" s="30"/>
      <c r="H24" s="30"/>
      <c r="I24" s="25"/>
      <c r="J24" s="23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34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47.25" customHeight="1">
      <c r="A27" s="93"/>
      <c r="B27" s="94"/>
      <c r="C27" s="93"/>
      <c r="D27" s="93"/>
      <c r="E27" s="228" t="s">
        <v>35</v>
      </c>
      <c r="F27" s="228"/>
      <c r="G27" s="228"/>
      <c r="H27" s="228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36</v>
      </c>
      <c r="E30" s="30"/>
      <c r="F30" s="30"/>
      <c r="G30" s="30"/>
      <c r="H30" s="30"/>
      <c r="I30" s="30"/>
      <c r="J30" s="69">
        <f>ROUND(J125,2)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38</v>
      </c>
      <c r="G32" s="30"/>
      <c r="H32" s="30"/>
      <c r="I32" s="34" t="s">
        <v>37</v>
      </c>
      <c r="J32" s="34" t="s">
        <v>39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40</v>
      </c>
      <c r="E33" s="25" t="s">
        <v>41</v>
      </c>
      <c r="F33" s="98">
        <f>ROUND((SUM(BE125:BE272)),2)</f>
        <v>0</v>
      </c>
      <c r="G33" s="30"/>
      <c r="H33" s="30"/>
      <c r="I33" s="99">
        <v>0.21</v>
      </c>
      <c r="J33" s="98">
        <f>ROUND(((SUM(BE125:BE272))*I33),2)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42</v>
      </c>
      <c r="F34" s="98">
        <f>ROUND((SUM(BF125:BF272)),2)</f>
        <v>0</v>
      </c>
      <c r="G34" s="30"/>
      <c r="H34" s="30"/>
      <c r="I34" s="99">
        <v>0.15</v>
      </c>
      <c r="J34" s="98">
        <f>ROUND(((SUM(BF125:BF272))*I34),2)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43</v>
      </c>
      <c r="F35" s="98">
        <f>ROUND((SUM(BG125:BG272)),2)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44</v>
      </c>
      <c r="F36" s="98">
        <f>ROUND((SUM(BH125:BH272)),2)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45</v>
      </c>
      <c r="F37" s="98">
        <f>ROUND((SUM(BI125:BI272)),2)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46</v>
      </c>
      <c r="E39" s="58"/>
      <c r="F39" s="58"/>
      <c r="G39" s="102" t="s">
        <v>47</v>
      </c>
      <c r="H39" s="103" t="s">
        <v>48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2" customFormat="1" ht="14.45" customHeight="1">
      <c r="B49" s="40"/>
      <c r="D49" s="41" t="s">
        <v>49</v>
      </c>
      <c r="E49" s="42"/>
      <c r="F49" s="42"/>
      <c r="G49" s="41" t="s">
        <v>50</v>
      </c>
      <c r="H49" s="42"/>
      <c r="I49" s="42"/>
      <c r="J49" s="42"/>
      <c r="K49" s="42"/>
      <c r="L49" s="40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.75">
      <c r="A60" s="30"/>
      <c r="B60" s="31"/>
      <c r="C60" s="30"/>
      <c r="D60" s="43" t="s">
        <v>51</v>
      </c>
      <c r="E60" s="33"/>
      <c r="F60" s="106" t="s">
        <v>52</v>
      </c>
      <c r="G60" s="43" t="s">
        <v>51</v>
      </c>
      <c r="H60" s="33"/>
      <c r="I60" s="33"/>
      <c r="J60" s="107" t="s">
        <v>52</v>
      </c>
      <c r="K60" s="33"/>
      <c r="L60" s="4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.75">
      <c r="A64" s="30"/>
      <c r="B64" s="31"/>
      <c r="C64" s="30"/>
      <c r="D64" s="41" t="s">
        <v>53</v>
      </c>
      <c r="E64" s="44"/>
      <c r="F64" s="44"/>
      <c r="G64" s="41" t="s">
        <v>54</v>
      </c>
      <c r="H64" s="44"/>
      <c r="I64" s="44"/>
      <c r="J64" s="44"/>
      <c r="K64" s="44"/>
      <c r="L64" s="4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.75">
      <c r="A75" s="30"/>
      <c r="B75" s="31"/>
      <c r="C75" s="30"/>
      <c r="D75" s="43" t="s">
        <v>51</v>
      </c>
      <c r="E75" s="33"/>
      <c r="F75" s="106" t="s">
        <v>52</v>
      </c>
      <c r="G75" s="43" t="s">
        <v>51</v>
      </c>
      <c r="H75" s="33"/>
      <c r="I75" s="33"/>
      <c r="J75" s="107" t="s">
        <v>52</v>
      </c>
      <c r="K75" s="33"/>
      <c r="L75" s="4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2" customFormat="1" ht="14.45" customHeight="1">
      <c r="A76" s="30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80" spans="1:31" s="2" customFormat="1" ht="6.95" customHeight="1">
      <c r="A80" s="30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2" customFormat="1" ht="24.95" customHeight="1">
      <c r="A81" s="30"/>
      <c r="B81" s="31"/>
      <c r="C81" s="19" t="s">
        <v>106</v>
      </c>
      <c r="D81" s="30"/>
      <c r="E81" s="30"/>
      <c r="F81" s="30"/>
      <c r="G81" s="30"/>
      <c r="H81" s="30"/>
      <c r="I81" s="30"/>
      <c r="J81" s="30"/>
      <c r="K81" s="30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6.95" customHeight="1">
      <c r="A82" s="30"/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12" customHeight="1">
      <c r="A83" s="30"/>
      <c r="B83" s="31"/>
      <c r="C83" s="25" t="s">
        <v>16</v>
      </c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6.5" customHeight="1">
      <c r="A84" s="30"/>
      <c r="B84" s="31"/>
      <c r="C84" s="30"/>
      <c r="D84" s="30"/>
      <c r="E84" s="230" t="str">
        <f>E7</f>
        <v>Polní cesta HC4 s příkopem P4 - interakční prvek IP 20 - k.ú. Jestřebice u Kokořína</v>
      </c>
      <c r="F84" s="231"/>
      <c r="G84" s="231"/>
      <c r="H84" s="231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2" customHeight="1">
      <c r="A85" s="30"/>
      <c r="B85" s="31"/>
      <c r="C85" s="25" t="s">
        <v>100</v>
      </c>
      <c r="D85" s="30"/>
      <c r="E85" s="30"/>
      <c r="F85" s="30"/>
      <c r="G85" s="30"/>
      <c r="H85" s="30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6.5" customHeight="1">
      <c r="A86" s="30"/>
      <c r="B86" s="31"/>
      <c r="C86" s="30"/>
      <c r="D86" s="30"/>
      <c r="E86" s="209" t="str">
        <f>E9</f>
        <v>SO 101 - Polní cesta HC4</v>
      </c>
      <c r="F86" s="229"/>
      <c r="G86" s="229"/>
      <c r="H86" s="229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6.95" customHeight="1">
      <c r="A87" s="30"/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>
      <c r="A88" s="30"/>
      <c r="B88" s="31"/>
      <c r="C88" s="25" t="s">
        <v>22</v>
      </c>
      <c r="D88" s="30"/>
      <c r="E88" s="30"/>
      <c r="F88" s="23" t="str">
        <f>F12</f>
        <v>Jestřebice u Kokořína</v>
      </c>
      <c r="G88" s="30"/>
      <c r="H88" s="30"/>
      <c r="I88" s="25" t="s">
        <v>24</v>
      </c>
      <c r="J88" s="53" t="str">
        <f>IF(J12="","",J12)</f>
        <v>červenec 2022</v>
      </c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6.95" customHeight="1">
      <c r="A89" s="30"/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5.2" customHeight="1">
      <c r="A90" s="30"/>
      <c r="B90" s="31"/>
      <c r="C90" s="25" t="s">
        <v>25</v>
      </c>
      <c r="D90" s="30"/>
      <c r="E90" s="30"/>
      <c r="F90" s="23" t="str">
        <f>E15</f>
        <v>SPÚ - KPÚ pro Středočeský kraj, pobočka Mělník</v>
      </c>
      <c r="G90" s="30"/>
      <c r="H90" s="30"/>
      <c r="I90" s="25"/>
      <c r="J90" s="28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7" customHeight="1">
      <c r="A91" s="30"/>
      <c r="B91" s="31"/>
      <c r="C91" s="25" t="s">
        <v>31</v>
      </c>
      <c r="D91" s="30"/>
      <c r="E91" s="30"/>
      <c r="F91" s="23" t="str">
        <f>IF(E18="","",E18)</f>
        <v>Vyplň údaj</v>
      </c>
      <c r="G91" s="30"/>
      <c r="H91" s="30"/>
      <c r="I91" s="25"/>
      <c r="J91" s="28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0.3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9.25" customHeight="1">
      <c r="A93" s="30"/>
      <c r="B93" s="31"/>
      <c r="C93" s="108" t="s">
        <v>107</v>
      </c>
      <c r="D93" s="100"/>
      <c r="E93" s="100"/>
      <c r="F93" s="100"/>
      <c r="G93" s="100"/>
      <c r="H93" s="100"/>
      <c r="I93" s="100"/>
      <c r="J93" s="109" t="s">
        <v>108</v>
      </c>
      <c r="K93" s="10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0.3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22.9" customHeight="1">
      <c r="A95" s="30"/>
      <c r="B95" s="31"/>
      <c r="C95" s="110" t="s">
        <v>109</v>
      </c>
      <c r="D95" s="30"/>
      <c r="E95" s="30"/>
      <c r="F95" s="30"/>
      <c r="G95" s="30"/>
      <c r="H95" s="30"/>
      <c r="I95" s="30"/>
      <c r="J95" s="69">
        <f>J125</f>
        <v>0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U95" s="15" t="s">
        <v>110</v>
      </c>
    </row>
    <row r="96" spans="2:12" s="9" customFormat="1" ht="24.95" customHeight="1">
      <c r="B96" s="111"/>
      <c r="D96" s="112" t="s">
        <v>111</v>
      </c>
      <c r="E96" s="113"/>
      <c r="F96" s="113"/>
      <c r="G96" s="113"/>
      <c r="H96" s="113"/>
      <c r="I96" s="113"/>
      <c r="J96" s="114">
        <f>J126</f>
        <v>0</v>
      </c>
      <c r="L96" s="111"/>
    </row>
    <row r="97" spans="2:12" s="10" customFormat="1" ht="19.9" customHeight="1">
      <c r="B97" s="115"/>
      <c r="D97" s="116" t="s">
        <v>112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2:12" s="10" customFormat="1" ht="14.85" customHeight="1">
      <c r="B98" s="115"/>
      <c r="D98" s="116" t="s">
        <v>113</v>
      </c>
      <c r="E98" s="117"/>
      <c r="F98" s="117"/>
      <c r="G98" s="117"/>
      <c r="H98" s="117"/>
      <c r="I98" s="117"/>
      <c r="J98" s="118">
        <f>J171</f>
        <v>0</v>
      </c>
      <c r="L98" s="115"/>
    </row>
    <row r="99" spans="2:12" s="10" customFormat="1" ht="14.85" customHeight="1">
      <c r="B99" s="115"/>
      <c r="D99" s="116" t="s">
        <v>114</v>
      </c>
      <c r="E99" s="117"/>
      <c r="F99" s="117"/>
      <c r="G99" s="117"/>
      <c r="H99" s="117"/>
      <c r="I99" s="117"/>
      <c r="J99" s="118">
        <f>J177</f>
        <v>0</v>
      </c>
      <c r="L99" s="115"/>
    </row>
    <row r="100" spans="2:12" s="10" customFormat="1" ht="19.9" customHeight="1">
      <c r="B100" s="115"/>
      <c r="D100" s="116" t="s">
        <v>115</v>
      </c>
      <c r="E100" s="117"/>
      <c r="F100" s="117"/>
      <c r="G100" s="117"/>
      <c r="H100" s="117"/>
      <c r="I100" s="117"/>
      <c r="J100" s="118">
        <f>J184</f>
        <v>0</v>
      </c>
      <c r="L100" s="115"/>
    </row>
    <row r="101" spans="2:12" s="10" customFormat="1" ht="19.9" customHeight="1">
      <c r="B101" s="115"/>
      <c r="D101" s="116" t="s">
        <v>116</v>
      </c>
      <c r="E101" s="117"/>
      <c r="F101" s="117"/>
      <c r="G101" s="117"/>
      <c r="H101" s="117"/>
      <c r="I101" s="117"/>
      <c r="J101" s="118">
        <f>J191</f>
        <v>0</v>
      </c>
      <c r="L101" s="115"/>
    </row>
    <row r="102" spans="2:12" s="10" customFormat="1" ht="19.9" customHeight="1">
      <c r="B102" s="115"/>
      <c r="D102" s="116" t="s">
        <v>117</v>
      </c>
      <c r="E102" s="117"/>
      <c r="F102" s="117"/>
      <c r="G102" s="117"/>
      <c r="H102" s="117"/>
      <c r="I102" s="117"/>
      <c r="J102" s="118">
        <f>J204</f>
        <v>0</v>
      </c>
      <c r="L102" s="115"/>
    </row>
    <row r="103" spans="2:12" s="10" customFormat="1" ht="19.9" customHeight="1">
      <c r="B103" s="115"/>
      <c r="D103" s="116" t="s">
        <v>118</v>
      </c>
      <c r="E103" s="117"/>
      <c r="F103" s="117"/>
      <c r="G103" s="117"/>
      <c r="H103" s="117"/>
      <c r="I103" s="117"/>
      <c r="J103" s="118">
        <f>J223</f>
        <v>0</v>
      </c>
      <c r="L103" s="115"/>
    </row>
    <row r="104" spans="2:12" s="10" customFormat="1" ht="19.9" customHeight="1">
      <c r="B104" s="115"/>
      <c r="D104" s="116" t="s">
        <v>119</v>
      </c>
      <c r="E104" s="117"/>
      <c r="F104" s="117"/>
      <c r="G104" s="117"/>
      <c r="H104" s="117"/>
      <c r="I104" s="117"/>
      <c r="J104" s="118">
        <f>J265</f>
        <v>0</v>
      </c>
      <c r="L104" s="115"/>
    </row>
    <row r="105" spans="2:12" s="10" customFormat="1" ht="19.9" customHeight="1">
      <c r="B105" s="115"/>
      <c r="D105" s="116" t="s">
        <v>120</v>
      </c>
      <c r="E105" s="117"/>
      <c r="F105" s="117"/>
      <c r="G105" s="117"/>
      <c r="H105" s="117"/>
      <c r="I105" s="117"/>
      <c r="J105" s="118">
        <f>J269</f>
        <v>0</v>
      </c>
      <c r="L105" s="115"/>
    </row>
    <row r="106" spans="1:31" s="2" customFormat="1" ht="21.7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5" customHeight="1">
      <c r="A107" s="30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pans="1:31" s="2" customFormat="1" ht="6.95" customHeight="1">
      <c r="A111" s="30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4.95" customHeight="1">
      <c r="A112" s="30"/>
      <c r="B112" s="31"/>
      <c r="C112" s="19" t="s">
        <v>121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5" t="s">
        <v>16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6.5" customHeight="1">
      <c r="A115" s="30"/>
      <c r="B115" s="31"/>
      <c r="C115" s="30"/>
      <c r="D115" s="30"/>
      <c r="E115" s="230" t="str">
        <f>E7</f>
        <v>Polní cesta HC4 s příkopem P4 - interakční prvek IP 20 - k.ú. Jestřebice u Kokořína</v>
      </c>
      <c r="F115" s="231"/>
      <c r="G115" s="231"/>
      <c r="H115" s="231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 customHeight="1">
      <c r="A116" s="30"/>
      <c r="B116" s="31"/>
      <c r="C116" s="25" t="s">
        <v>100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6.5" customHeight="1">
      <c r="A117" s="30"/>
      <c r="B117" s="31"/>
      <c r="C117" s="30"/>
      <c r="D117" s="30"/>
      <c r="E117" s="209" t="str">
        <f>E9</f>
        <v>SO 101 - Polní cesta HC4</v>
      </c>
      <c r="F117" s="229"/>
      <c r="G117" s="229"/>
      <c r="H117" s="229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 customHeight="1">
      <c r="A119" s="30"/>
      <c r="B119" s="31"/>
      <c r="C119" s="25" t="s">
        <v>22</v>
      </c>
      <c r="D119" s="30"/>
      <c r="E119" s="30"/>
      <c r="F119" s="23" t="str">
        <f>F12</f>
        <v>Jestřebice u Kokořína</v>
      </c>
      <c r="G119" s="30"/>
      <c r="H119" s="30"/>
      <c r="I119" s="25" t="s">
        <v>24</v>
      </c>
      <c r="J119" s="53" t="str">
        <f>IF(J12="","",J12)</f>
        <v>červenec 2022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5.2" customHeight="1">
      <c r="A121" s="30"/>
      <c r="B121" s="31"/>
      <c r="C121" s="25" t="s">
        <v>25</v>
      </c>
      <c r="D121" s="30"/>
      <c r="E121" s="30"/>
      <c r="F121" s="23" t="str">
        <f>E15</f>
        <v>SPÚ - KPÚ pro Středočeský kraj, pobočka Mělník</v>
      </c>
      <c r="G121" s="30"/>
      <c r="H121" s="30"/>
      <c r="I121" s="25"/>
      <c r="J121" s="28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25.7" customHeight="1">
      <c r="A122" s="30"/>
      <c r="B122" s="31"/>
      <c r="C122" s="25" t="s">
        <v>31</v>
      </c>
      <c r="D122" s="30"/>
      <c r="E122" s="30"/>
      <c r="F122" s="23" t="str">
        <f>IF(E18="","",E18)</f>
        <v>Vyplň údaj</v>
      </c>
      <c r="G122" s="30"/>
      <c r="H122" s="30"/>
      <c r="I122" s="25"/>
      <c r="J122" s="28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0.3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1" customFormat="1" ht="29.25" customHeight="1">
      <c r="A124" s="119"/>
      <c r="B124" s="120"/>
      <c r="C124" s="121" t="s">
        <v>122</v>
      </c>
      <c r="D124" s="122" t="s">
        <v>61</v>
      </c>
      <c r="E124" s="122" t="s">
        <v>57</v>
      </c>
      <c r="F124" s="122" t="s">
        <v>58</v>
      </c>
      <c r="G124" s="122" t="s">
        <v>123</v>
      </c>
      <c r="H124" s="122" t="s">
        <v>124</v>
      </c>
      <c r="I124" s="122" t="s">
        <v>125</v>
      </c>
      <c r="J124" s="122" t="s">
        <v>108</v>
      </c>
      <c r="K124" s="123" t="s">
        <v>126</v>
      </c>
      <c r="L124" s="124"/>
      <c r="M124" s="60" t="s">
        <v>1</v>
      </c>
      <c r="N124" s="61" t="s">
        <v>40</v>
      </c>
      <c r="O124" s="61" t="s">
        <v>127</v>
      </c>
      <c r="P124" s="61" t="s">
        <v>128</v>
      </c>
      <c r="Q124" s="61" t="s">
        <v>129</v>
      </c>
      <c r="R124" s="61" t="s">
        <v>130</v>
      </c>
      <c r="S124" s="61" t="s">
        <v>131</v>
      </c>
      <c r="T124" s="62" t="s">
        <v>132</v>
      </c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1:63" s="2" customFormat="1" ht="22.9" customHeight="1">
      <c r="A125" s="30"/>
      <c r="B125" s="31"/>
      <c r="C125" s="67" t="s">
        <v>133</v>
      </c>
      <c r="D125" s="30"/>
      <c r="E125" s="30"/>
      <c r="F125" s="30"/>
      <c r="G125" s="30"/>
      <c r="H125" s="30"/>
      <c r="I125" s="30"/>
      <c r="J125" s="125">
        <f>BK125</f>
        <v>0</v>
      </c>
      <c r="K125" s="30"/>
      <c r="L125" s="31"/>
      <c r="M125" s="63"/>
      <c r="N125" s="54"/>
      <c r="O125" s="64"/>
      <c r="P125" s="126">
        <f>P126</f>
        <v>0</v>
      </c>
      <c r="Q125" s="64"/>
      <c r="R125" s="126">
        <f>R126</f>
        <v>8389.55326987</v>
      </c>
      <c r="S125" s="64"/>
      <c r="T125" s="127">
        <f>T126</f>
        <v>195.60000000000002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5" t="s">
        <v>75</v>
      </c>
      <c r="AU125" s="15" t="s">
        <v>110</v>
      </c>
      <c r="BK125" s="128">
        <f>BK126</f>
        <v>0</v>
      </c>
    </row>
    <row r="126" spans="2:63" s="12" customFormat="1" ht="25.9" customHeight="1">
      <c r="B126" s="129"/>
      <c r="D126" s="130" t="s">
        <v>75</v>
      </c>
      <c r="E126" s="131" t="s">
        <v>134</v>
      </c>
      <c r="F126" s="131" t="s">
        <v>135</v>
      </c>
      <c r="I126" s="132"/>
      <c r="J126" s="133">
        <f>BK126</f>
        <v>0</v>
      </c>
      <c r="L126" s="129"/>
      <c r="M126" s="134"/>
      <c r="N126" s="135"/>
      <c r="O126" s="135"/>
      <c r="P126" s="136">
        <f>P127+P184+P191+P204+P223+P265+P269</f>
        <v>0</v>
      </c>
      <c r="Q126" s="135"/>
      <c r="R126" s="136">
        <f>R127+R184+R191+R204+R223+R265+R269</f>
        <v>8389.55326987</v>
      </c>
      <c r="S126" s="135"/>
      <c r="T126" s="137">
        <f>T127+T184+T191+T204+T223+T265+T269</f>
        <v>195.60000000000002</v>
      </c>
      <c r="AR126" s="130" t="s">
        <v>84</v>
      </c>
      <c r="AT126" s="138" t="s">
        <v>75</v>
      </c>
      <c r="AU126" s="138" t="s">
        <v>76</v>
      </c>
      <c r="AY126" s="130" t="s">
        <v>136</v>
      </c>
      <c r="BK126" s="139">
        <f>BK127+BK184+BK191+BK204+BK223+BK265+BK269</f>
        <v>0</v>
      </c>
    </row>
    <row r="127" spans="2:63" s="12" customFormat="1" ht="22.9" customHeight="1">
      <c r="B127" s="129"/>
      <c r="D127" s="130" t="s">
        <v>75</v>
      </c>
      <c r="E127" s="140" t="s">
        <v>84</v>
      </c>
      <c r="F127" s="140" t="s">
        <v>137</v>
      </c>
      <c r="I127" s="132"/>
      <c r="J127" s="141">
        <f>BK127</f>
        <v>0</v>
      </c>
      <c r="L127" s="129"/>
      <c r="M127" s="134"/>
      <c r="N127" s="135"/>
      <c r="O127" s="135"/>
      <c r="P127" s="136">
        <f>P128+SUM(P129:P171)+P177</f>
        <v>0</v>
      </c>
      <c r="Q127" s="135"/>
      <c r="R127" s="136">
        <f>R128+SUM(R129:R171)+R177</f>
        <v>11.554486500000001</v>
      </c>
      <c r="S127" s="135"/>
      <c r="T127" s="137">
        <f>T128+SUM(T129:T171)+T177</f>
        <v>0</v>
      </c>
      <c r="AR127" s="130" t="s">
        <v>84</v>
      </c>
      <c r="AT127" s="138" t="s">
        <v>75</v>
      </c>
      <c r="AU127" s="138" t="s">
        <v>84</v>
      </c>
      <c r="AY127" s="130" t="s">
        <v>136</v>
      </c>
      <c r="BK127" s="139">
        <f>BK128+SUM(BK129:BK171)+BK177</f>
        <v>0</v>
      </c>
    </row>
    <row r="128" spans="1:65" s="2" customFormat="1" ht="16.5" customHeight="1">
      <c r="A128" s="30"/>
      <c r="B128" s="142"/>
      <c r="C128" s="143" t="s">
        <v>84</v>
      </c>
      <c r="D128" s="143" t="s">
        <v>138</v>
      </c>
      <c r="E128" s="187" t="s">
        <v>808</v>
      </c>
      <c r="F128" s="145" t="s">
        <v>139</v>
      </c>
      <c r="G128" s="188" t="s">
        <v>809</v>
      </c>
      <c r="H128" s="147">
        <v>1</v>
      </c>
      <c r="I128" s="148"/>
      <c r="J128" s="149">
        <f>ROUND(I128*H128,2)</f>
        <v>0</v>
      </c>
      <c r="K128" s="189" t="s">
        <v>512</v>
      </c>
      <c r="L128" s="31"/>
      <c r="M128" s="150" t="s">
        <v>1</v>
      </c>
      <c r="N128" s="151" t="s">
        <v>41</v>
      </c>
      <c r="O128" s="56"/>
      <c r="P128" s="152">
        <f>O128*H128</f>
        <v>0</v>
      </c>
      <c r="Q128" s="152">
        <v>3E-05</v>
      </c>
      <c r="R128" s="152">
        <f>Q128*H128</f>
        <v>3E-05</v>
      </c>
      <c r="S128" s="152">
        <v>0</v>
      </c>
      <c r="T128" s="153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4" t="s">
        <v>141</v>
      </c>
      <c r="AT128" s="154" t="s">
        <v>138</v>
      </c>
      <c r="AU128" s="154" t="s">
        <v>86</v>
      </c>
      <c r="AY128" s="15" t="s">
        <v>136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5" t="s">
        <v>84</v>
      </c>
      <c r="BK128" s="155">
        <f>ROUND(I128*H128,2)</f>
        <v>0</v>
      </c>
      <c r="BL128" s="15" t="s">
        <v>141</v>
      </c>
      <c r="BM128" s="154" t="s">
        <v>142</v>
      </c>
    </row>
    <row r="129" spans="1:47" s="2" customFormat="1" ht="12">
      <c r="A129" s="30"/>
      <c r="B129" s="31"/>
      <c r="C129" s="30"/>
      <c r="D129" s="156" t="s">
        <v>143</v>
      </c>
      <c r="E129" s="30"/>
      <c r="F129" s="157" t="s">
        <v>144</v>
      </c>
      <c r="G129" s="30"/>
      <c r="H129" s="30"/>
      <c r="I129" s="158"/>
      <c r="J129" s="30"/>
      <c r="K129" s="30"/>
      <c r="L129" s="31"/>
      <c r="M129" s="159"/>
      <c r="N129" s="160"/>
      <c r="O129" s="56"/>
      <c r="P129" s="56"/>
      <c r="Q129" s="56"/>
      <c r="R129" s="56"/>
      <c r="S129" s="56"/>
      <c r="T129" s="57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5" t="s">
        <v>143</v>
      </c>
      <c r="AU129" s="15" t="s">
        <v>86</v>
      </c>
    </row>
    <row r="130" spans="1:47" s="2" customFormat="1" ht="12">
      <c r="A130" s="30"/>
      <c r="B130" s="31"/>
      <c r="C130" s="30"/>
      <c r="D130" s="156"/>
      <c r="E130" s="30"/>
      <c r="F130" s="186" t="s">
        <v>807</v>
      </c>
      <c r="G130" s="30"/>
      <c r="H130" s="30"/>
      <c r="I130" s="158"/>
      <c r="J130" s="30"/>
      <c r="K130" s="30"/>
      <c r="L130" s="31"/>
      <c r="M130" s="159"/>
      <c r="N130" s="160"/>
      <c r="O130" s="56"/>
      <c r="P130" s="56"/>
      <c r="Q130" s="56"/>
      <c r="R130" s="56"/>
      <c r="S130" s="56"/>
      <c r="T130" s="57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5"/>
      <c r="AU130" s="15"/>
    </row>
    <row r="131" spans="1:47" s="2" customFormat="1" ht="12">
      <c r="A131" s="30"/>
      <c r="B131" s="31"/>
      <c r="C131" s="30"/>
      <c r="D131" s="161" t="s">
        <v>145</v>
      </c>
      <c r="E131" s="30"/>
      <c r="F131" s="162" t="s">
        <v>146</v>
      </c>
      <c r="G131" s="30"/>
      <c r="H131" s="30"/>
      <c r="I131" s="158"/>
      <c r="J131" s="30"/>
      <c r="K131" s="30"/>
      <c r="L131" s="31"/>
      <c r="M131" s="159"/>
      <c r="N131" s="160"/>
      <c r="O131" s="56"/>
      <c r="P131" s="56"/>
      <c r="Q131" s="56"/>
      <c r="R131" s="56"/>
      <c r="S131" s="56"/>
      <c r="T131" s="57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5" t="s">
        <v>145</v>
      </c>
      <c r="AU131" s="15" t="s">
        <v>86</v>
      </c>
    </row>
    <row r="132" spans="1:65" s="2" customFormat="1" ht="16.5" customHeight="1">
      <c r="A132" s="30"/>
      <c r="B132" s="142"/>
      <c r="C132" s="143" t="s">
        <v>147</v>
      </c>
      <c r="D132" s="143" t="s">
        <v>138</v>
      </c>
      <c r="E132" s="144" t="s">
        <v>148</v>
      </c>
      <c r="F132" s="145" t="s">
        <v>149</v>
      </c>
      <c r="G132" s="146" t="s">
        <v>150</v>
      </c>
      <c r="H132" s="147">
        <v>100</v>
      </c>
      <c r="I132" s="148"/>
      <c r="J132" s="149">
        <f>ROUND(I132*H132,2)</f>
        <v>0</v>
      </c>
      <c r="K132" s="145" t="s">
        <v>140</v>
      </c>
      <c r="L132" s="31"/>
      <c r="M132" s="150" t="s">
        <v>1</v>
      </c>
      <c r="N132" s="151" t="s">
        <v>41</v>
      </c>
      <c r="O132" s="56"/>
      <c r="P132" s="152">
        <f>O132*H132</f>
        <v>0</v>
      </c>
      <c r="Q132" s="152">
        <v>0.10775</v>
      </c>
      <c r="R132" s="152">
        <f>Q132*H132</f>
        <v>10.775</v>
      </c>
      <c r="S132" s="152">
        <v>0</v>
      </c>
      <c r="T132" s="153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141</v>
      </c>
      <c r="AT132" s="154" t="s">
        <v>138</v>
      </c>
      <c r="AU132" s="154" t="s">
        <v>86</v>
      </c>
      <c r="AY132" s="15" t="s">
        <v>136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5" t="s">
        <v>84</v>
      </c>
      <c r="BK132" s="155">
        <f>ROUND(I132*H132,2)</f>
        <v>0</v>
      </c>
      <c r="BL132" s="15" t="s">
        <v>141</v>
      </c>
      <c r="BM132" s="154" t="s">
        <v>151</v>
      </c>
    </row>
    <row r="133" spans="1:47" s="2" customFormat="1" ht="29.25">
      <c r="A133" s="30"/>
      <c r="B133" s="31"/>
      <c r="C133" s="30"/>
      <c r="D133" s="156" t="s">
        <v>143</v>
      </c>
      <c r="E133" s="30"/>
      <c r="F133" s="157" t="s">
        <v>152</v>
      </c>
      <c r="G133" s="30"/>
      <c r="H133" s="30"/>
      <c r="I133" s="158"/>
      <c r="J133" s="30"/>
      <c r="K133" s="30"/>
      <c r="L133" s="31"/>
      <c r="M133" s="159"/>
      <c r="N133" s="160"/>
      <c r="O133" s="56"/>
      <c r="P133" s="56"/>
      <c r="Q133" s="56"/>
      <c r="R133" s="56"/>
      <c r="S133" s="56"/>
      <c r="T133" s="57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5" t="s">
        <v>143</v>
      </c>
      <c r="AU133" s="15" t="s">
        <v>86</v>
      </c>
    </row>
    <row r="134" spans="1:47" s="2" customFormat="1" ht="12">
      <c r="A134" s="30"/>
      <c r="B134" s="31"/>
      <c r="C134" s="30"/>
      <c r="D134" s="161" t="s">
        <v>145</v>
      </c>
      <c r="E134" s="30"/>
      <c r="F134" s="162" t="s">
        <v>153</v>
      </c>
      <c r="G134" s="30"/>
      <c r="H134" s="30"/>
      <c r="I134" s="158"/>
      <c r="J134" s="30"/>
      <c r="K134" s="30"/>
      <c r="L134" s="31"/>
      <c r="M134" s="159"/>
      <c r="N134" s="160"/>
      <c r="O134" s="56"/>
      <c r="P134" s="56"/>
      <c r="Q134" s="56"/>
      <c r="R134" s="56"/>
      <c r="S134" s="56"/>
      <c r="T134" s="57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5" t="s">
        <v>145</v>
      </c>
      <c r="AU134" s="15" t="s">
        <v>86</v>
      </c>
    </row>
    <row r="135" spans="1:65" s="2" customFormat="1" ht="16.5" customHeight="1">
      <c r="A135" s="30"/>
      <c r="B135" s="142"/>
      <c r="C135" s="143" t="s">
        <v>141</v>
      </c>
      <c r="D135" s="143" t="s">
        <v>138</v>
      </c>
      <c r="E135" s="144" t="s">
        <v>154</v>
      </c>
      <c r="F135" s="145" t="s">
        <v>155</v>
      </c>
      <c r="G135" s="146" t="s">
        <v>156</v>
      </c>
      <c r="H135" s="147">
        <v>1458</v>
      </c>
      <c r="I135" s="148"/>
      <c r="J135" s="149">
        <f>ROUND(I135*H135,2)</f>
        <v>0</v>
      </c>
      <c r="K135" s="145" t="s">
        <v>140</v>
      </c>
      <c r="L135" s="31"/>
      <c r="M135" s="150" t="s">
        <v>1</v>
      </c>
      <c r="N135" s="151" t="s">
        <v>41</v>
      </c>
      <c r="O135" s="56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141</v>
      </c>
      <c r="AT135" s="154" t="s">
        <v>138</v>
      </c>
      <c r="AU135" s="154" t="s">
        <v>86</v>
      </c>
      <c r="AY135" s="15" t="s">
        <v>136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5" t="s">
        <v>84</v>
      </c>
      <c r="BK135" s="155">
        <f>ROUND(I135*H135,2)</f>
        <v>0</v>
      </c>
      <c r="BL135" s="15" t="s">
        <v>141</v>
      </c>
      <c r="BM135" s="154" t="s">
        <v>157</v>
      </c>
    </row>
    <row r="136" spans="1:47" s="2" customFormat="1" ht="12">
      <c r="A136" s="30"/>
      <c r="B136" s="31"/>
      <c r="C136" s="30"/>
      <c r="D136" s="156" t="s">
        <v>143</v>
      </c>
      <c r="E136" s="30"/>
      <c r="F136" s="157" t="s">
        <v>158</v>
      </c>
      <c r="G136" s="30"/>
      <c r="H136" s="30"/>
      <c r="I136" s="158"/>
      <c r="J136" s="30"/>
      <c r="K136" s="30"/>
      <c r="L136" s="31"/>
      <c r="M136" s="159"/>
      <c r="N136" s="160"/>
      <c r="O136" s="56"/>
      <c r="P136" s="56"/>
      <c r="Q136" s="56"/>
      <c r="R136" s="56"/>
      <c r="S136" s="56"/>
      <c r="T136" s="57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5" t="s">
        <v>143</v>
      </c>
      <c r="AU136" s="15" t="s">
        <v>86</v>
      </c>
    </row>
    <row r="137" spans="1:47" s="2" customFormat="1" ht="12">
      <c r="A137" s="30"/>
      <c r="B137" s="31"/>
      <c r="C137" s="30"/>
      <c r="D137" s="161" t="s">
        <v>145</v>
      </c>
      <c r="E137" s="30"/>
      <c r="F137" s="162" t="s">
        <v>159</v>
      </c>
      <c r="G137" s="30"/>
      <c r="H137" s="30"/>
      <c r="I137" s="158"/>
      <c r="J137" s="30"/>
      <c r="K137" s="30"/>
      <c r="L137" s="31"/>
      <c r="M137" s="159"/>
      <c r="N137" s="160"/>
      <c r="O137" s="56"/>
      <c r="P137" s="56"/>
      <c r="Q137" s="56"/>
      <c r="R137" s="56"/>
      <c r="S137" s="56"/>
      <c r="T137" s="57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5" t="s">
        <v>145</v>
      </c>
      <c r="AU137" s="15" t="s">
        <v>86</v>
      </c>
    </row>
    <row r="138" spans="1:65" s="2" customFormat="1" ht="16.5" customHeight="1">
      <c r="A138" s="30"/>
      <c r="B138" s="142"/>
      <c r="C138" s="143" t="s">
        <v>160</v>
      </c>
      <c r="D138" s="143" t="s">
        <v>138</v>
      </c>
      <c r="E138" s="144" t="s">
        <v>161</v>
      </c>
      <c r="F138" s="145" t="s">
        <v>162</v>
      </c>
      <c r="G138" s="146" t="s">
        <v>156</v>
      </c>
      <c r="H138" s="147">
        <v>343.275</v>
      </c>
      <c r="I138" s="148"/>
      <c r="J138" s="149">
        <f>ROUND(I138*H138,2)</f>
        <v>0</v>
      </c>
      <c r="K138" s="145" t="s">
        <v>140</v>
      </c>
      <c r="L138" s="31"/>
      <c r="M138" s="150" t="s">
        <v>1</v>
      </c>
      <c r="N138" s="151" t="s">
        <v>41</v>
      </c>
      <c r="O138" s="56"/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141</v>
      </c>
      <c r="AT138" s="154" t="s">
        <v>138</v>
      </c>
      <c r="AU138" s="154" t="s">
        <v>86</v>
      </c>
      <c r="AY138" s="15" t="s">
        <v>136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5" t="s">
        <v>84</v>
      </c>
      <c r="BK138" s="155">
        <f>ROUND(I138*H138,2)</f>
        <v>0</v>
      </c>
      <c r="BL138" s="15" t="s">
        <v>141</v>
      </c>
      <c r="BM138" s="154" t="s">
        <v>163</v>
      </c>
    </row>
    <row r="139" spans="1:47" s="2" customFormat="1" ht="12">
      <c r="A139" s="30"/>
      <c r="B139" s="31"/>
      <c r="C139" s="30"/>
      <c r="D139" s="156" t="s">
        <v>143</v>
      </c>
      <c r="E139" s="30"/>
      <c r="F139" s="157" t="s">
        <v>164</v>
      </c>
      <c r="G139" s="30"/>
      <c r="H139" s="30"/>
      <c r="I139" s="158"/>
      <c r="J139" s="30"/>
      <c r="K139" s="30"/>
      <c r="L139" s="31"/>
      <c r="M139" s="159"/>
      <c r="N139" s="160"/>
      <c r="O139" s="56"/>
      <c r="P139" s="56"/>
      <c r="Q139" s="56"/>
      <c r="R139" s="56"/>
      <c r="S139" s="56"/>
      <c r="T139" s="57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5" t="s">
        <v>143</v>
      </c>
      <c r="AU139" s="15" t="s">
        <v>86</v>
      </c>
    </row>
    <row r="140" spans="1:47" s="2" customFormat="1" ht="12">
      <c r="A140" s="30"/>
      <c r="B140" s="31"/>
      <c r="C140" s="30"/>
      <c r="D140" s="161" t="s">
        <v>145</v>
      </c>
      <c r="E140" s="30"/>
      <c r="F140" s="162" t="s">
        <v>165</v>
      </c>
      <c r="G140" s="30"/>
      <c r="H140" s="30"/>
      <c r="I140" s="158"/>
      <c r="J140" s="30"/>
      <c r="K140" s="30"/>
      <c r="L140" s="31"/>
      <c r="M140" s="159"/>
      <c r="N140" s="160"/>
      <c r="O140" s="56"/>
      <c r="P140" s="56"/>
      <c r="Q140" s="56"/>
      <c r="R140" s="56"/>
      <c r="S140" s="56"/>
      <c r="T140" s="57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5" t="s">
        <v>145</v>
      </c>
      <c r="AU140" s="15" t="s">
        <v>86</v>
      </c>
    </row>
    <row r="141" spans="1:65" s="2" customFormat="1" ht="21.75" customHeight="1">
      <c r="A141" s="30"/>
      <c r="B141" s="142"/>
      <c r="C141" s="143" t="s">
        <v>166</v>
      </c>
      <c r="D141" s="143" t="s">
        <v>138</v>
      </c>
      <c r="E141" s="187" t="s">
        <v>810</v>
      </c>
      <c r="F141" s="189" t="s">
        <v>811</v>
      </c>
      <c r="G141" s="146" t="s">
        <v>156</v>
      </c>
      <c r="H141" s="147">
        <v>1712.363</v>
      </c>
      <c r="I141" s="148"/>
      <c r="J141" s="149">
        <f>ROUND(I141*H141,2)</f>
        <v>0</v>
      </c>
      <c r="K141" s="189" t="s">
        <v>512</v>
      </c>
      <c r="L141" s="31"/>
      <c r="M141" s="150" t="s">
        <v>1</v>
      </c>
      <c r="N141" s="151" t="s">
        <v>41</v>
      </c>
      <c r="O141" s="56"/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4" t="s">
        <v>141</v>
      </c>
      <c r="AT141" s="154" t="s">
        <v>138</v>
      </c>
      <c r="AU141" s="154" t="s">
        <v>86</v>
      </c>
      <c r="AY141" s="15" t="s">
        <v>136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5" t="s">
        <v>84</v>
      </c>
      <c r="BK141" s="155">
        <f>ROUND(I141*H141,2)</f>
        <v>0</v>
      </c>
      <c r="BL141" s="15" t="s">
        <v>141</v>
      </c>
      <c r="BM141" s="154" t="s">
        <v>167</v>
      </c>
    </row>
    <row r="142" spans="1:47" s="2" customFormat="1" ht="19.5">
      <c r="A142" s="30"/>
      <c r="B142" s="31"/>
      <c r="C142" s="30"/>
      <c r="D142" s="156" t="s">
        <v>143</v>
      </c>
      <c r="E142" s="30"/>
      <c r="F142" s="186" t="s">
        <v>813</v>
      </c>
      <c r="G142" s="30"/>
      <c r="H142" s="30"/>
      <c r="I142" s="158"/>
      <c r="J142" s="30"/>
      <c r="K142" s="30"/>
      <c r="L142" s="31"/>
      <c r="M142" s="159"/>
      <c r="N142" s="160"/>
      <c r="O142" s="56"/>
      <c r="P142" s="56"/>
      <c r="Q142" s="56"/>
      <c r="R142" s="56"/>
      <c r="S142" s="56"/>
      <c r="T142" s="57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T142" s="15" t="s">
        <v>143</v>
      </c>
      <c r="AU142" s="15" t="s">
        <v>86</v>
      </c>
    </row>
    <row r="143" spans="1:47" s="2" customFormat="1" ht="12">
      <c r="A143" s="30"/>
      <c r="B143" s="31"/>
      <c r="C143" s="30"/>
      <c r="D143" s="161" t="s">
        <v>145</v>
      </c>
      <c r="E143" s="30"/>
      <c r="F143" s="162" t="s">
        <v>168</v>
      </c>
      <c r="G143" s="30"/>
      <c r="H143" s="30"/>
      <c r="I143" s="158"/>
      <c r="J143" s="30"/>
      <c r="K143" s="30"/>
      <c r="L143" s="31"/>
      <c r="M143" s="159"/>
      <c r="N143" s="160"/>
      <c r="O143" s="56"/>
      <c r="P143" s="56"/>
      <c r="Q143" s="56"/>
      <c r="R143" s="56"/>
      <c r="S143" s="56"/>
      <c r="T143" s="57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145</v>
      </c>
      <c r="AU143" s="15" t="s">
        <v>86</v>
      </c>
    </row>
    <row r="144" spans="1:65" s="2" customFormat="1" ht="21.75" customHeight="1">
      <c r="A144" s="30"/>
      <c r="B144" s="142"/>
      <c r="C144" s="143" t="s">
        <v>169</v>
      </c>
      <c r="D144" s="143" t="s">
        <v>138</v>
      </c>
      <c r="E144" s="187" t="s">
        <v>812</v>
      </c>
      <c r="F144" s="189" t="s">
        <v>811</v>
      </c>
      <c r="G144" s="146" t="s">
        <v>156</v>
      </c>
      <c r="H144" s="147">
        <v>1078.25</v>
      </c>
      <c r="I144" s="148"/>
      <c r="J144" s="149">
        <f>ROUND(I144*H144,2)</f>
        <v>0</v>
      </c>
      <c r="K144" s="189" t="s">
        <v>512</v>
      </c>
      <c r="L144" s="31"/>
      <c r="M144" s="150" t="s">
        <v>1</v>
      </c>
      <c r="N144" s="151" t="s">
        <v>41</v>
      </c>
      <c r="O144" s="56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4" t="s">
        <v>141</v>
      </c>
      <c r="AT144" s="154" t="s">
        <v>138</v>
      </c>
      <c r="AU144" s="154" t="s">
        <v>86</v>
      </c>
      <c r="AY144" s="15" t="s">
        <v>136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5" t="s">
        <v>84</v>
      </c>
      <c r="BK144" s="155">
        <f>ROUND(I144*H144,2)</f>
        <v>0</v>
      </c>
      <c r="BL144" s="15" t="s">
        <v>141</v>
      </c>
      <c r="BM144" s="154" t="s">
        <v>170</v>
      </c>
    </row>
    <row r="145" spans="1:47" s="2" customFormat="1" ht="19.5">
      <c r="A145" s="30"/>
      <c r="B145" s="31"/>
      <c r="C145" s="30"/>
      <c r="D145" s="156" t="s">
        <v>143</v>
      </c>
      <c r="E145" s="30"/>
      <c r="F145" s="186" t="s">
        <v>813</v>
      </c>
      <c r="G145" s="30"/>
      <c r="H145" s="30"/>
      <c r="I145" s="158"/>
      <c r="J145" s="30"/>
      <c r="K145" s="30"/>
      <c r="L145" s="31"/>
      <c r="M145" s="159"/>
      <c r="N145" s="160"/>
      <c r="O145" s="56"/>
      <c r="P145" s="56"/>
      <c r="Q145" s="56"/>
      <c r="R145" s="56"/>
      <c r="S145" s="56"/>
      <c r="T145" s="57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5" t="s">
        <v>143</v>
      </c>
      <c r="AU145" s="15" t="s">
        <v>86</v>
      </c>
    </row>
    <row r="146" spans="1:47" s="2" customFormat="1" ht="12">
      <c r="A146" s="30"/>
      <c r="B146" s="31"/>
      <c r="C146" s="30"/>
      <c r="D146" s="161" t="s">
        <v>145</v>
      </c>
      <c r="E146" s="30"/>
      <c r="F146" s="162" t="s">
        <v>171</v>
      </c>
      <c r="G146" s="30"/>
      <c r="H146" s="30"/>
      <c r="I146" s="158"/>
      <c r="J146" s="30"/>
      <c r="K146" s="30"/>
      <c r="L146" s="31"/>
      <c r="M146" s="159"/>
      <c r="N146" s="160"/>
      <c r="O146" s="56"/>
      <c r="P146" s="56"/>
      <c r="Q146" s="56"/>
      <c r="R146" s="56"/>
      <c r="S146" s="56"/>
      <c r="T146" s="57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5" t="s">
        <v>145</v>
      </c>
      <c r="AU146" s="15" t="s">
        <v>86</v>
      </c>
    </row>
    <row r="147" spans="1:65" s="2" customFormat="1" ht="16.5" customHeight="1">
      <c r="A147" s="30"/>
      <c r="B147" s="142"/>
      <c r="C147" s="143" t="s">
        <v>172</v>
      </c>
      <c r="D147" s="143" t="s">
        <v>138</v>
      </c>
      <c r="E147" s="144" t="s">
        <v>173</v>
      </c>
      <c r="F147" s="145" t="s">
        <v>174</v>
      </c>
      <c r="G147" s="146" t="s">
        <v>156</v>
      </c>
      <c r="H147" s="147">
        <v>188.363</v>
      </c>
      <c r="I147" s="148"/>
      <c r="J147" s="149">
        <f>ROUND(I147*H147,2)</f>
        <v>0</v>
      </c>
      <c r="K147" s="145" t="s">
        <v>140</v>
      </c>
      <c r="L147" s="31"/>
      <c r="M147" s="150" t="s">
        <v>1</v>
      </c>
      <c r="N147" s="151" t="s">
        <v>41</v>
      </c>
      <c r="O147" s="56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141</v>
      </c>
      <c r="AT147" s="154" t="s">
        <v>138</v>
      </c>
      <c r="AU147" s="154" t="s">
        <v>86</v>
      </c>
      <c r="AY147" s="15" t="s">
        <v>136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5" t="s">
        <v>84</v>
      </c>
      <c r="BK147" s="155">
        <f>ROUND(I147*H147,2)</f>
        <v>0</v>
      </c>
      <c r="BL147" s="15" t="s">
        <v>141</v>
      </c>
      <c r="BM147" s="154" t="s">
        <v>175</v>
      </c>
    </row>
    <row r="148" spans="1:47" s="2" customFormat="1" ht="12">
      <c r="A148" s="30"/>
      <c r="B148" s="31"/>
      <c r="C148" s="30"/>
      <c r="D148" s="156" t="s">
        <v>143</v>
      </c>
      <c r="E148" s="30"/>
      <c r="F148" s="157" t="s">
        <v>176</v>
      </c>
      <c r="G148" s="30"/>
      <c r="H148" s="30"/>
      <c r="I148" s="158"/>
      <c r="J148" s="30"/>
      <c r="K148" s="30"/>
      <c r="L148" s="31"/>
      <c r="M148" s="159"/>
      <c r="N148" s="160"/>
      <c r="O148" s="56"/>
      <c r="P148" s="56"/>
      <c r="Q148" s="56"/>
      <c r="R148" s="56"/>
      <c r="S148" s="56"/>
      <c r="T148" s="57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T148" s="15" t="s">
        <v>143</v>
      </c>
      <c r="AU148" s="15" t="s">
        <v>86</v>
      </c>
    </row>
    <row r="149" spans="1:47" s="2" customFormat="1" ht="12">
      <c r="A149" s="30"/>
      <c r="B149" s="31"/>
      <c r="C149" s="30"/>
      <c r="D149" s="161" t="s">
        <v>145</v>
      </c>
      <c r="E149" s="30"/>
      <c r="F149" s="162" t="s">
        <v>177</v>
      </c>
      <c r="G149" s="30"/>
      <c r="H149" s="30"/>
      <c r="I149" s="158"/>
      <c r="J149" s="30"/>
      <c r="K149" s="30"/>
      <c r="L149" s="31"/>
      <c r="M149" s="159"/>
      <c r="N149" s="160"/>
      <c r="O149" s="56"/>
      <c r="P149" s="56"/>
      <c r="Q149" s="56"/>
      <c r="R149" s="56"/>
      <c r="S149" s="56"/>
      <c r="T149" s="57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145</v>
      </c>
      <c r="AU149" s="15" t="s">
        <v>86</v>
      </c>
    </row>
    <row r="150" spans="1:65" s="2" customFormat="1" ht="16.5" customHeight="1">
      <c r="A150" s="30"/>
      <c r="B150" s="142"/>
      <c r="C150" s="143" t="s">
        <v>178</v>
      </c>
      <c r="D150" s="143" t="s">
        <v>138</v>
      </c>
      <c r="E150" s="144" t="s">
        <v>179</v>
      </c>
      <c r="F150" s="145" t="s">
        <v>180</v>
      </c>
      <c r="G150" s="146" t="s">
        <v>181</v>
      </c>
      <c r="H150" s="147">
        <v>7708.5</v>
      </c>
      <c r="I150" s="148"/>
      <c r="J150" s="149">
        <f>ROUND(I150*H150,2)</f>
        <v>0</v>
      </c>
      <c r="K150" s="145" t="s">
        <v>140</v>
      </c>
      <c r="L150" s="31"/>
      <c r="M150" s="150" t="s">
        <v>1</v>
      </c>
      <c r="N150" s="151" t="s">
        <v>41</v>
      </c>
      <c r="O150" s="56"/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4" t="s">
        <v>141</v>
      </c>
      <c r="AT150" s="154" t="s">
        <v>138</v>
      </c>
      <c r="AU150" s="154" t="s">
        <v>86</v>
      </c>
      <c r="AY150" s="15" t="s">
        <v>136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5" t="s">
        <v>84</v>
      </c>
      <c r="BK150" s="155">
        <f>ROUND(I150*H150,2)</f>
        <v>0</v>
      </c>
      <c r="BL150" s="15" t="s">
        <v>141</v>
      </c>
      <c r="BM150" s="154" t="s">
        <v>182</v>
      </c>
    </row>
    <row r="151" spans="1:47" s="2" customFormat="1" ht="12">
      <c r="A151" s="30"/>
      <c r="B151" s="31"/>
      <c r="C151" s="30"/>
      <c r="D151" s="156" t="s">
        <v>143</v>
      </c>
      <c r="E151" s="30"/>
      <c r="F151" s="157" t="s">
        <v>183</v>
      </c>
      <c r="G151" s="30"/>
      <c r="H151" s="30"/>
      <c r="I151" s="158"/>
      <c r="J151" s="30"/>
      <c r="K151" s="30"/>
      <c r="L151" s="31"/>
      <c r="M151" s="159"/>
      <c r="N151" s="160"/>
      <c r="O151" s="56"/>
      <c r="P151" s="56"/>
      <c r="Q151" s="56"/>
      <c r="R151" s="56"/>
      <c r="S151" s="56"/>
      <c r="T151" s="57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T151" s="15" t="s">
        <v>143</v>
      </c>
      <c r="AU151" s="15" t="s">
        <v>86</v>
      </c>
    </row>
    <row r="152" spans="1:47" s="2" customFormat="1" ht="12">
      <c r="A152" s="30"/>
      <c r="B152" s="31"/>
      <c r="C152" s="30"/>
      <c r="D152" s="161" t="s">
        <v>145</v>
      </c>
      <c r="E152" s="30"/>
      <c r="F152" s="162" t="s">
        <v>184</v>
      </c>
      <c r="G152" s="30"/>
      <c r="H152" s="30"/>
      <c r="I152" s="158"/>
      <c r="J152" s="30"/>
      <c r="K152" s="30"/>
      <c r="L152" s="31"/>
      <c r="M152" s="159"/>
      <c r="N152" s="160"/>
      <c r="O152" s="56"/>
      <c r="P152" s="56"/>
      <c r="Q152" s="56"/>
      <c r="R152" s="56"/>
      <c r="S152" s="56"/>
      <c r="T152" s="57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5" t="s">
        <v>145</v>
      </c>
      <c r="AU152" s="15" t="s">
        <v>86</v>
      </c>
    </row>
    <row r="153" spans="1:65" s="2" customFormat="1" ht="16.5" customHeight="1">
      <c r="A153" s="30"/>
      <c r="B153" s="142"/>
      <c r="C153" s="143" t="s">
        <v>185</v>
      </c>
      <c r="D153" s="143" t="s">
        <v>138</v>
      </c>
      <c r="E153" s="144" t="s">
        <v>186</v>
      </c>
      <c r="F153" s="145" t="s">
        <v>187</v>
      </c>
      <c r="G153" s="146" t="s">
        <v>156</v>
      </c>
      <c r="H153" s="147">
        <v>2602.25</v>
      </c>
      <c r="I153" s="148"/>
      <c r="J153" s="149">
        <f>ROUND(I153*H153,2)</f>
        <v>0</v>
      </c>
      <c r="K153" s="145" t="s">
        <v>140</v>
      </c>
      <c r="L153" s="31"/>
      <c r="M153" s="150" t="s">
        <v>1</v>
      </c>
      <c r="N153" s="151" t="s">
        <v>41</v>
      </c>
      <c r="O153" s="56"/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141</v>
      </c>
      <c r="AT153" s="154" t="s">
        <v>138</v>
      </c>
      <c r="AU153" s="154" t="s">
        <v>86</v>
      </c>
      <c r="AY153" s="15" t="s">
        <v>136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5" t="s">
        <v>84</v>
      </c>
      <c r="BK153" s="155">
        <f>ROUND(I153*H153,2)</f>
        <v>0</v>
      </c>
      <c r="BL153" s="15" t="s">
        <v>141</v>
      </c>
      <c r="BM153" s="154" t="s">
        <v>188</v>
      </c>
    </row>
    <row r="154" spans="1:47" s="2" customFormat="1" ht="12">
      <c r="A154" s="30"/>
      <c r="B154" s="31"/>
      <c r="C154" s="30"/>
      <c r="D154" s="156" t="s">
        <v>143</v>
      </c>
      <c r="E154" s="30"/>
      <c r="F154" s="157" t="s">
        <v>189</v>
      </c>
      <c r="G154" s="30"/>
      <c r="H154" s="30"/>
      <c r="I154" s="158"/>
      <c r="J154" s="30"/>
      <c r="K154" s="30"/>
      <c r="L154" s="31"/>
      <c r="M154" s="159"/>
      <c r="N154" s="160"/>
      <c r="O154" s="56"/>
      <c r="P154" s="56"/>
      <c r="Q154" s="56"/>
      <c r="R154" s="56"/>
      <c r="S154" s="56"/>
      <c r="T154" s="57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5" t="s">
        <v>143</v>
      </c>
      <c r="AU154" s="15" t="s">
        <v>86</v>
      </c>
    </row>
    <row r="155" spans="1:47" s="2" customFormat="1" ht="12">
      <c r="A155" s="30"/>
      <c r="B155" s="31"/>
      <c r="C155" s="30"/>
      <c r="D155" s="161" t="s">
        <v>145</v>
      </c>
      <c r="E155" s="30"/>
      <c r="F155" s="162" t="s">
        <v>190</v>
      </c>
      <c r="G155" s="30"/>
      <c r="H155" s="30"/>
      <c r="I155" s="158"/>
      <c r="J155" s="30"/>
      <c r="K155" s="30"/>
      <c r="L155" s="31"/>
      <c r="M155" s="159"/>
      <c r="N155" s="160"/>
      <c r="O155" s="56"/>
      <c r="P155" s="56"/>
      <c r="Q155" s="56"/>
      <c r="R155" s="56"/>
      <c r="S155" s="56"/>
      <c r="T155" s="57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T155" s="15" t="s">
        <v>145</v>
      </c>
      <c r="AU155" s="15" t="s">
        <v>86</v>
      </c>
    </row>
    <row r="156" spans="1:65" s="2" customFormat="1" ht="16.5" customHeight="1">
      <c r="A156" s="30"/>
      <c r="B156" s="142"/>
      <c r="C156" s="143" t="s">
        <v>191</v>
      </c>
      <c r="D156" s="143" t="s">
        <v>138</v>
      </c>
      <c r="E156" s="144" t="s">
        <v>192</v>
      </c>
      <c r="F156" s="145" t="s">
        <v>193</v>
      </c>
      <c r="G156" s="146" t="s">
        <v>194</v>
      </c>
      <c r="H156" s="147">
        <v>1940.85</v>
      </c>
      <c r="I156" s="148"/>
      <c r="J156" s="149">
        <f>ROUND(I156*H156,2)</f>
        <v>0</v>
      </c>
      <c r="K156" s="145" t="s">
        <v>140</v>
      </c>
      <c r="L156" s="31"/>
      <c r="M156" s="150" t="s">
        <v>1</v>
      </c>
      <c r="N156" s="151" t="s">
        <v>41</v>
      </c>
      <c r="O156" s="56"/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4" t="s">
        <v>141</v>
      </c>
      <c r="AT156" s="154" t="s">
        <v>138</v>
      </c>
      <c r="AU156" s="154" t="s">
        <v>86</v>
      </c>
      <c r="AY156" s="15" t="s">
        <v>136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5" t="s">
        <v>84</v>
      </c>
      <c r="BK156" s="155">
        <f>ROUND(I156*H156,2)</f>
        <v>0</v>
      </c>
      <c r="BL156" s="15" t="s">
        <v>141</v>
      </c>
      <c r="BM156" s="154" t="s">
        <v>195</v>
      </c>
    </row>
    <row r="157" spans="1:47" s="2" customFormat="1" ht="19.5">
      <c r="A157" s="30"/>
      <c r="B157" s="31"/>
      <c r="C157" s="30"/>
      <c r="D157" s="156" t="s">
        <v>143</v>
      </c>
      <c r="E157" s="30"/>
      <c r="F157" s="157" t="s">
        <v>196</v>
      </c>
      <c r="G157" s="30"/>
      <c r="H157" s="30"/>
      <c r="I157" s="158"/>
      <c r="J157" s="30"/>
      <c r="K157" s="30"/>
      <c r="L157" s="31"/>
      <c r="M157" s="159"/>
      <c r="N157" s="160"/>
      <c r="O157" s="56"/>
      <c r="P157" s="56"/>
      <c r="Q157" s="56"/>
      <c r="R157" s="56"/>
      <c r="S157" s="56"/>
      <c r="T157" s="57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T157" s="15" t="s">
        <v>143</v>
      </c>
      <c r="AU157" s="15" t="s">
        <v>86</v>
      </c>
    </row>
    <row r="158" spans="1:47" s="2" customFormat="1" ht="12">
      <c r="A158" s="30"/>
      <c r="B158" s="31"/>
      <c r="C158" s="30"/>
      <c r="D158" s="161" t="s">
        <v>145</v>
      </c>
      <c r="E158" s="30"/>
      <c r="F158" s="162" t="s">
        <v>197</v>
      </c>
      <c r="G158" s="30"/>
      <c r="H158" s="30"/>
      <c r="I158" s="158"/>
      <c r="J158" s="30"/>
      <c r="K158" s="30"/>
      <c r="L158" s="31"/>
      <c r="M158" s="159"/>
      <c r="N158" s="160"/>
      <c r="O158" s="56"/>
      <c r="P158" s="56"/>
      <c r="Q158" s="56"/>
      <c r="R158" s="56"/>
      <c r="S158" s="56"/>
      <c r="T158" s="57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5" t="s">
        <v>145</v>
      </c>
      <c r="AU158" s="15" t="s">
        <v>86</v>
      </c>
    </row>
    <row r="159" spans="1:65" s="2" customFormat="1" ht="16.5" customHeight="1">
      <c r="A159" s="30"/>
      <c r="B159" s="142"/>
      <c r="C159" s="143" t="s">
        <v>198</v>
      </c>
      <c r="D159" s="143" t="s">
        <v>138</v>
      </c>
      <c r="E159" s="144" t="s">
        <v>199</v>
      </c>
      <c r="F159" s="145" t="s">
        <v>200</v>
      </c>
      <c r="G159" s="146" t="s">
        <v>156</v>
      </c>
      <c r="H159" s="147">
        <v>54.5</v>
      </c>
      <c r="I159" s="148"/>
      <c r="J159" s="149">
        <f>ROUND(I159*H159,2)</f>
        <v>0</v>
      </c>
      <c r="K159" s="145" t="s">
        <v>140</v>
      </c>
      <c r="L159" s="31"/>
      <c r="M159" s="150" t="s">
        <v>1</v>
      </c>
      <c r="N159" s="151" t="s">
        <v>41</v>
      </c>
      <c r="O159" s="56"/>
      <c r="P159" s="152">
        <f>O159*H159</f>
        <v>0</v>
      </c>
      <c r="Q159" s="152">
        <v>0</v>
      </c>
      <c r="R159" s="152">
        <f>Q159*H159</f>
        <v>0</v>
      </c>
      <c r="S159" s="152">
        <v>0</v>
      </c>
      <c r="T159" s="153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4" t="s">
        <v>141</v>
      </c>
      <c r="AT159" s="154" t="s">
        <v>138</v>
      </c>
      <c r="AU159" s="154" t="s">
        <v>86</v>
      </c>
      <c r="AY159" s="15" t="s">
        <v>136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5" t="s">
        <v>84</v>
      </c>
      <c r="BK159" s="155">
        <f>ROUND(I159*H159,2)</f>
        <v>0</v>
      </c>
      <c r="BL159" s="15" t="s">
        <v>141</v>
      </c>
      <c r="BM159" s="154" t="s">
        <v>201</v>
      </c>
    </row>
    <row r="160" spans="1:47" s="2" customFormat="1" ht="12">
      <c r="A160" s="30"/>
      <c r="B160" s="31"/>
      <c r="C160" s="30"/>
      <c r="D160" s="156" t="s">
        <v>143</v>
      </c>
      <c r="E160" s="30"/>
      <c r="F160" s="157" t="s">
        <v>202</v>
      </c>
      <c r="G160" s="30"/>
      <c r="H160" s="30"/>
      <c r="I160" s="158"/>
      <c r="J160" s="30"/>
      <c r="K160" s="30"/>
      <c r="L160" s="31"/>
      <c r="M160" s="159"/>
      <c r="N160" s="160"/>
      <c r="O160" s="56"/>
      <c r="P160" s="56"/>
      <c r="Q160" s="56"/>
      <c r="R160" s="56"/>
      <c r="S160" s="56"/>
      <c r="T160" s="57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T160" s="15" t="s">
        <v>143</v>
      </c>
      <c r="AU160" s="15" t="s">
        <v>86</v>
      </c>
    </row>
    <row r="161" spans="1:47" s="2" customFormat="1" ht="12">
      <c r="A161" s="30"/>
      <c r="B161" s="31"/>
      <c r="C161" s="30"/>
      <c r="D161" s="161" t="s">
        <v>145</v>
      </c>
      <c r="E161" s="30"/>
      <c r="F161" s="162" t="s">
        <v>203</v>
      </c>
      <c r="G161" s="30"/>
      <c r="H161" s="30"/>
      <c r="I161" s="158"/>
      <c r="J161" s="30"/>
      <c r="K161" s="30"/>
      <c r="L161" s="31"/>
      <c r="M161" s="159"/>
      <c r="N161" s="160"/>
      <c r="O161" s="56"/>
      <c r="P161" s="56"/>
      <c r="Q161" s="56"/>
      <c r="R161" s="56"/>
      <c r="S161" s="56"/>
      <c r="T161" s="57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5" t="s">
        <v>145</v>
      </c>
      <c r="AU161" s="15" t="s">
        <v>86</v>
      </c>
    </row>
    <row r="162" spans="1:65" s="2" customFormat="1" ht="16.5" customHeight="1">
      <c r="A162" s="30"/>
      <c r="B162" s="142"/>
      <c r="C162" s="143" t="s">
        <v>204</v>
      </c>
      <c r="D162" s="143" t="s">
        <v>138</v>
      </c>
      <c r="E162" s="144" t="s">
        <v>205</v>
      </c>
      <c r="F162" s="145" t="s">
        <v>206</v>
      </c>
      <c r="G162" s="146" t="s">
        <v>156</v>
      </c>
      <c r="H162" s="147">
        <v>11.5</v>
      </c>
      <c r="I162" s="148"/>
      <c r="J162" s="149">
        <f>ROUND(I162*H162,2)</f>
        <v>0</v>
      </c>
      <c r="K162" s="145" t="s">
        <v>140</v>
      </c>
      <c r="L162" s="31"/>
      <c r="M162" s="150" t="s">
        <v>1</v>
      </c>
      <c r="N162" s="151" t="s">
        <v>41</v>
      </c>
      <c r="O162" s="56"/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4" t="s">
        <v>141</v>
      </c>
      <c r="AT162" s="154" t="s">
        <v>138</v>
      </c>
      <c r="AU162" s="154" t="s">
        <v>86</v>
      </c>
      <c r="AY162" s="15" t="s">
        <v>136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5" t="s">
        <v>84</v>
      </c>
      <c r="BK162" s="155">
        <f>ROUND(I162*H162,2)</f>
        <v>0</v>
      </c>
      <c r="BL162" s="15" t="s">
        <v>141</v>
      </c>
      <c r="BM162" s="154" t="s">
        <v>207</v>
      </c>
    </row>
    <row r="163" spans="1:47" s="2" customFormat="1" ht="19.5">
      <c r="A163" s="30"/>
      <c r="B163" s="31"/>
      <c r="C163" s="30"/>
      <c r="D163" s="156" t="s">
        <v>143</v>
      </c>
      <c r="E163" s="30"/>
      <c r="F163" s="157" t="s">
        <v>208</v>
      </c>
      <c r="G163" s="30"/>
      <c r="H163" s="30"/>
      <c r="I163" s="158"/>
      <c r="J163" s="30"/>
      <c r="K163" s="30"/>
      <c r="L163" s="31"/>
      <c r="M163" s="159"/>
      <c r="N163" s="160"/>
      <c r="O163" s="56"/>
      <c r="P163" s="56"/>
      <c r="Q163" s="56"/>
      <c r="R163" s="56"/>
      <c r="S163" s="56"/>
      <c r="T163" s="57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5" t="s">
        <v>143</v>
      </c>
      <c r="AU163" s="15" t="s">
        <v>86</v>
      </c>
    </row>
    <row r="164" spans="1:47" s="2" customFormat="1" ht="12">
      <c r="A164" s="30"/>
      <c r="B164" s="31"/>
      <c r="C164" s="30"/>
      <c r="D164" s="161" t="s">
        <v>145</v>
      </c>
      <c r="E164" s="30"/>
      <c r="F164" s="162" t="s">
        <v>209</v>
      </c>
      <c r="G164" s="30"/>
      <c r="H164" s="30"/>
      <c r="I164" s="158"/>
      <c r="J164" s="30"/>
      <c r="K164" s="30"/>
      <c r="L164" s="31"/>
      <c r="M164" s="159"/>
      <c r="N164" s="160"/>
      <c r="O164" s="56"/>
      <c r="P164" s="56"/>
      <c r="Q164" s="56"/>
      <c r="R164" s="56"/>
      <c r="S164" s="56"/>
      <c r="T164" s="57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5" t="s">
        <v>145</v>
      </c>
      <c r="AU164" s="15" t="s">
        <v>86</v>
      </c>
    </row>
    <row r="165" spans="1:65" s="2" customFormat="1" ht="21.75" customHeight="1">
      <c r="A165" s="30"/>
      <c r="B165" s="142"/>
      <c r="C165" s="143" t="s">
        <v>210</v>
      </c>
      <c r="D165" s="143" t="s">
        <v>138</v>
      </c>
      <c r="E165" s="144" t="s">
        <v>211</v>
      </c>
      <c r="F165" s="145" t="s">
        <v>212</v>
      </c>
      <c r="G165" s="146" t="s">
        <v>181</v>
      </c>
      <c r="H165" s="147">
        <v>815.75</v>
      </c>
      <c r="I165" s="148"/>
      <c r="J165" s="149">
        <f>ROUND(I165*H165,2)</f>
        <v>0</v>
      </c>
      <c r="K165" s="145" t="s">
        <v>140</v>
      </c>
      <c r="L165" s="31"/>
      <c r="M165" s="150" t="s">
        <v>1</v>
      </c>
      <c r="N165" s="151" t="s">
        <v>41</v>
      </c>
      <c r="O165" s="56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141</v>
      </c>
      <c r="AT165" s="154" t="s">
        <v>138</v>
      </c>
      <c r="AU165" s="154" t="s">
        <v>86</v>
      </c>
      <c r="AY165" s="15" t="s">
        <v>136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5" t="s">
        <v>84</v>
      </c>
      <c r="BK165" s="155">
        <f>ROUND(I165*H165,2)</f>
        <v>0</v>
      </c>
      <c r="BL165" s="15" t="s">
        <v>141</v>
      </c>
      <c r="BM165" s="154" t="s">
        <v>213</v>
      </c>
    </row>
    <row r="166" spans="1:47" s="2" customFormat="1" ht="12">
      <c r="A166" s="30"/>
      <c r="B166" s="31"/>
      <c r="C166" s="30"/>
      <c r="D166" s="156" t="s">
        <v>143</v>
      </c>
      <c r="E166" s="30"/>
      <c r="F166" s="157" t="s">
        <v>214</v>
      </c>
      <c r="G166" s="30"/>
      <c r="H166" s="30"/>
      <c r="I166" s="158"/>
      <c r="J166" s="30"/>
      <c r="K166" s="30"/>
      <c r="L166" s="31"/>
      <c r="M166" s="159"/>
      <c r="N166" s="160"/>
      <c r="O166" s="56"/>
      <c r="P166" s="56"/>
      <c r="Q166" s="56"/>
      <c r="R166" s="56"/>
      <c r="S166" s="56"/>
      <c r="T166" s="57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T166" s="15" t="s">
        <v>143</v>
      </c>
      <c r="AU166" s="15" t="s">
        <v>86</v>
      </c>
    </row>
    <row r="167" spans="1:47" s="2" customFormat="1" ht="12">
      <c r="A167" s="30"/>
      <c r="B167" s="31"/>
      <c r="C167" s="30"/>
      <c r="D167" s="161" t="s">
        <v>145</v>
      </c>
      <c r="E167" s="30"/>
      <c r="F167" s="162" t="s">
        <v>215</v>
      </c>
      <c r="G167" s="30"/>
      <c r="H167" s="30"/>
      <c r="I167" s="158"/>
      <c r="J167" s="30"/>
      <c r="K167" s="30"/>
      <c r="L167" s="31"/>
      <c r="M167" s="159"/>
      <c r="N167" s="160"/>
      <c r="O167" s="56"/>
      <c r="P167" s="56"/>
      <c r="Q167" s="56"/>
      <c r="R167" s="56"/>
      <c r="S167" s="56"/>
      <c r="T167" s="57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5" t="s">
        <v>145</v>
      </c>
      <c r="AU167" s="15" t="s">
        <v>86</v>
      </c>
    </row>
    <row r="168" spans="1:65" s="2" customFormat="1" ht="16.5" customHeight="1">
      <c r="A168" s="30"/>
      <c r="B168" s="142"/>
      <c r="C168" s="143" t="s">
        <v>8</v>
      </c>
      <c r="D168" s="143" t="s">
        <v>138</v>
      </c>
      <c r="E168" s="144" t="s">
        <v>216</v>
      </c>
      <c r="F168" s="145" t="s">
        <v>217</v>
      </c>
      <c r="G168" s="146" t="s">
        <v>181</v>
      </c>
      <c r="H168" s="147">
        <v>7708.5</v>
      </c>
      <c r="I168" s="148"/>
      <c r="J168" s="149">
        <f>ROUND(I168*H168,2)</f>
        <v>0</v>
      </c>
      <c r="K168" s="145" t="s">
        <v>140</v>
      </c>
      <c r="L168" s="31"/>
      <c r="M168" s="150" t="s">
        <v>1</v>
      </c>
      <c r="N168" s="151" t="s">
        <v>41</v>
      </c>
      <c r="O168" s="56"/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4" t="s">
        <v>141</v>
      </c>
      <c r="AT168" s="154" t="s">
        <v>138</v>
      </c>
      <c r="AU168" s="154" t="s">
        <v>86</v>
      </c>
      <c r="AY168" s="15" t="s">
        <v>136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5" t="s">
        <v>84</v>
      </c>
      <c r="BK168" s="155">
        <f>ROUND(I168*H168,2)</f>
        <v>0</v>
      </c>
      <c r="BL168" s="15" t="s">
        <v>141</v>
      </c>
      <c r="BM168" s="154" t="s">
        <v>218</v>
      </c>
    </row>
    <row r="169" spans="1:47" s="2" customFormat="1" ht="12">
      <c r="A169" s="30"/>
      <c r="B169" s="31"/>
      <c r="C169" s="30"/>
      <c r="D169" s="156" t="s">
        <v>143</v>
      </c>
      <c r="E169" s="30"/>
      <c r="F169" s="157" t="s">
        <v>219</v>
      </c>
      <c r="G169" s="30"/>
      <c r="H169" s="30"/>
      <c r="I169" s="158"/>
      <c r="J169" s="30"/>
      <c r="K169" s="30"/>
      <c r="L169" s="31"/>
      <c r="M169" s="159"/>
      <c r="N169" s="160"/>
      <c r="O169" s="56"/>
      <c r="P169" s="56"/>
      <c r="Q169" s="56"/>
      <c r="R169" s="56"/>
      <c r="S169" s="56"/>
      <c r="T169" s="57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T169" s="15" t="s">
        <v>143</v>
      </c>
      <c r="AU169" s="15" t="s">
        <v>86</v>
      </c>
    </row>
    <row r="170" spans="1:47" s="2" customFormat="1" ht="12">
      <c r="A170" s="30"/>
      <c r="B170" s="31"/>
      <c r="C170" s="30"/>
      <c r="D170" s="161" t="s">
        <v>145</v>
      </c>
      <c r="E170" s="30"/>
      <c r="F170" s="162" t="s">
        <v>220</v>
      </c>
      <c r="G170" s="30"/>
      <c r="H170" s="30"/>
      <c r="I170" s="158"/>
      <c r="J170" s="30"/>
      <c r="K170" s="30"/>
      <c r="L170" s="31"/>
      <c r="M170" s="159"/>
      <c r="N170" s="160"/>
      <c r="O170" s="56"/>
      <c r="P170" s="56"/>
      <c r="Q170" s="56"/>
      <c r="R170" s="56"/>
      <c r="S170" s="56"/>
      <c r="T170" s="57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5" t="s">
        <v>145</v>
      </c>
      <c r="AU170" s="15" t="s">
        <v>86</v>
      </c>
    </row>
    <row r="171" spans="2:63" s="12" customFormat="1" ht="20.85" customHeight="1">
      <c r="B171" s="129"/>
      <c r="D171" s="130" t="s">
        <v>75</v>
      </c>
      <c r="E171" s="140" t="s">
        <v>198</v>
      </c>
      <c r="F171" s="140" t="s">
        <v>221</v>
      </c>
      <c r="I171" s="132"/>
      <c r="J171" s="141">
        <f>BK171</f>
        <v>0</v>
      </c>
      <c r="L171" s="129"/>
      <c r="M171" s="134"/>
      <c r="N171" s="135"/>
      <c r="O171" s="135"/>
      <c r="P171" s="136">
        <f>SUM(P172:P176)</f>
        <v>0</v>
      </c>
      <c r="Q171" s="135"/>
      <c r="R171" s="136">
        <f>SUM(R172:R176)</f>
        <v>0.7631415</v>
      </c>
      <c r="S171" s="135"/>
      <c r="T171" s="137">
        <f>SUM(T172:T176)</f>
        <v>0</v>
      </c>
      <c r="AR171" s="130" t="s">
        <v>84</v>
      </c>
      <c r="AT171" s="138" t="s">
        <v>75</v>
      </c>
      <c r="AU171" s="138" t="s">
        <v>86</v>
      </c>
      <c r="AY171" s="130" t="s">
        <v>136</v>
      </c>
      <c r="BK171" s="139">
        <f>SUM(BK172:BK176)</f>
        <v>0</v>
      </c>
    </row>
    <row r="172" spans="1:65" s="2" customFormat="1" ht="16.5" customHeight="1">
      <c r="A172" s="30"/>
      <c r="B172" s="142"/>
      <c r="C172" s="143" t="s">
        <v>222</v>
      </c>
      <c r="D172" s="143" t="s">
        <v>138</v>
      </c>
      <c r="E172" s="144" t="s">
        <v>223</v>
      </c>
      <c r="F172" s="145" t="s">
        <v>224</v>
      </c>
      <c r="G172" s="146" t="s">
        <v>156</v>
      </c>
      <c r="H172" s="147">
        <v>200</v>
      </c>
      <c r="I172" s="148"/>
      <c r="J172" s="149">
        <f>ROUND(I172*H172,2)</f>
        <v>0</v>
      </c>
      <c r="K172" s="145" t="s">
        <v>140</v>
      </c>
      <c r="L172" s="31"/>
      <c r="M172" s="150" t="s">
        <v>1</v>
      </c>
      <c r="N172" s="151" t="s">
        <v>41</v>
      </c>
      <c r="O172" s="56"/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4" t="s">
        <v>141</v>
      </c>
      <c r="AT172" s="154" t="s">
        <v>138</v>
      </c>
      <c r="AU172" s="154" t="s">
        <v>147</v>
      </c>
      <c r="AY172" s="15" t="s">
        <v>136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5" t="s">
        <v>84</v>
      </c>
      <c r="BK172" s="155">
        <f>ROUND(I172*H172,2)</f>
        <v>0</v>
      </c>
      <c r="BL172" s="15" t="s">
        <v>141</v>
      </c>
      <c r="BM172" s="154" t="s">
        <v>225</v>
      </c>
    </row>
    <row r="173" spans="1:47" s="2" customFormat="1" ht="19.5">
      <c r="A173" s="30"/>
      <c r="B173" s="31"/>
      <c r="C173" s="30"/>
      <c r="D173" s="156" t="s">
        <v>143</v>
      </c>
      <c r="E173" s="30"/>
      <c r="F173" s="157" t="s">
        <v>226</v>
      </c>
      <c r="G173" s="30"/>
      <c r="H173" s="30"/>
      <c r="I173" s="158"/>
      <c r="J173" s="30"/>
      <c r="K173" s="30"/>
      <c r="L173" s="31"/>
      <c r="M173" s="159"/>
      <c r="N173" s="160"/>
      <c r="O173" s="56"/>
      <c r="P173" s="56"/>
      <c r="Q173" s="56"/>
      <c r="R173" s="56"/>
      <c r="S173" s="56"/>
      <c r="T173" s="57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5" t="s">
        <v>143</v>
      </c>
      <c r="AU173" s="15" t="s">
        <v>147</v>
      </c>
    </row>
    <row r="174" spans="1:47" s="2" customFormat="1" ht="12">
      <c r="A174" s="30"/>
      <c r="B174" s="31"/>
      <c r="C174" s="30"/>
      <c r="D174" s="161" t="s">
        <v>145</v>
      </c>
      <c r="E174" s="30"/>
      <c r="F174" s="162" t="s">
        <v>227</v>
      </c>
      <c r="G174" s="30"/>
      <c r="H174" s="30"/>
      <c r="I174" s="158"/>
      <c r="J174" s="30"/>
      <c r="K174" s="30"/>
      <c r="L174" s="31"/>
      <c r="M174" s="159"/>
      <c r="N174" s="160"/>
      <c r="O174" s="56"/>
      <c r="P174" s="56"/>
      <c r="Q174" s="56"/>
      <c r="R174" s="56"/>
      <c r="S174" s="56"/>
      <c r="T174" s="57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T174" s="15" t="s">
        <v>145</v>
      </c>
      <c r="AU174" s="15" t="s">
        <v>147</v>
      </c>
    </row>
    <row r="175" spans="1:65" s="2" customFormat="1" ht="16.5" customHeight="1">
      <c r="A175" s="30"/>
      <c r="B175" s="142"/>
      <c r="C175" s="163" t="s">
        <v>228</v>
      </c>
      <c r="D175" s="163" t="s">
        <v>229</v>
      </c>
      <c r="E175" s="164" t="s">
        <v>230</v>
      </c>
      <c r="F175" s="165" t="s">
        <v>231</v>
      </c>
      <c r="G175" s="166" t="s">
        <v>181</v>
      </c>
      <c r="H175" s="167">
        <v>8479.35</v>
      </c>
      <c r="I175" s="168"/>
      <c r="J175" s="169">
        <f>ROUND(I175*H175,2)</f>
        <v>0</v>
      </c>
      <c r="K175" s="165" t="s">
        <v>140</v>
      </c>
      <c r="L175" s="170"/>
      <c r="M175" s="171" t="s">
        <v>1</v>
      </c>
      <c r="N175" s="172" t="s">
        <v>41</v>
      </c>
      <c r="O175" s="56"/>
      <c r="P175" s="152">
        <f>O175*H175</f>
        <v>0</v>
      </c>
      <c r="Q175" s="152">
        <v>9E-05</v>
      </c>
      <c r="R175" s="152">
        <f>Q175*H175</f>
        <v>0.7631415</v>
      </c>
      <c r="S175" s="152">
        <v>0</v>
      </c>
      <c r="T175" s="153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4" t="s">
        <v>172</v>
      </c>
      <c r="AT175" s="154" t="s">
        <v>229</v>
      </c>
      <c r="AU175" s="154" t="s">
        <v>147</v>
      </c>
      <c r="AY175" s="15" t="s">
        <v>136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5" t="s">
        <v>84</v>
      </c>
      <c r="BK175" s="155">
        <f>ROUND(I175*H175,2)</f>
        <v>0</v>
      </c>
      <c r="BL175" s="15" t="s">
        <v>141</v>
      </c>
      <c r="BM175" s="154" t="s">
        <v>232</v>
      </c>
    </row>
    <row r="176" spans="1:47" s="2" customFormat="1" ht="12">
      <c r="A176" s="30"/>
      <c r="B176" s="31"/>
      <c r="C176" s="30"/>
      <c r="D176" s="156" t="s">
        <v>143</v>
      </c>
      <c r="E176" s="30"/>
      <c r="F176" s="157" t="s">
        <v>231</v>
      </c>
      <c r="G176" s="30"/>
      <c r="H176" s="30"/>
      <c r="I176" s="158"/>
      <c r="J176" s="30"/>
      <c r="K176" s="30"/>
      <c r="L176" s="31"/>
      <c r="M176" s="159"/>
      <c r="N176" s="160"/>
      <c r="O176" s="56"/>
      <c r="P176" s="56"/>
      <c r="Q176" s="56"/>
      <c r="R176" s="56"/>
      <c r="S176" s="56"/>
      <c r="T176" s="57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5" t="s">
        <v>143</v>
      </c>
      <c r="AU176" s="15" t="s">
        <v>147</v>
      </c>
    </row>
    <row r="177" spans="2:63" s="12" customFormat="1" ht="20.85" customHeight="1">
      <c r="B177" s="129"/>
      <c r="D177" s="130" t="s">
        <v>75</v>
      </c>
      <c r="E177" s="140" t="s">
        <v>233</v>
      </c>
      <c r="F177" s="140" t="s">
        <v>234</v>
      </c>
      <c r="I177" s="132"/>
      <c r="J177" s="141">
        <f>BK177</f>
        <v>0</v>
      </c>
      <c r="L177" s="129"/>
      <c r="M177" s="134"/>
      <c r="N177" s="135"/>
      <c r="O177" s="135"/>
      <c r="P177" s="136">
        <f>SUM(P178:P183)</f>
        <v>0</v>
      </c>
      <c r="Q177" s="135"/>
      <c r="R177" s="136">
        <f>SUM(R178:R183)</f>
        <v>0.016315000000000003</v>
      </c>
      <c r="S177" s="135"/>
      <c r="T177" s="137">
        <f>SUM(T178:T183)</f>
        <v>0</v>
      </c>
      <c r="AR177" s="130" t="s">
        <v>84</v>
      </c>
      <c r="AT177" s="138" t="s">
        <v>75</v>
      </c>
      <c r="AU177" s="138" t="s">
        <v>86</v>
      </c>
      <c r="AY177" s="130" t="s">
        <v>136</v>
      </c>
      <c r="BK177" s="139">
        <f>SUM(BK178:BK183)</f>
        <v>0</v>
      </c>
    </row>
    <row r="178" spans="1:65" s="2" customFormat="1" ht="16.5" customHeight="1">
      <c r="A178" s="30"/>
      <c r="B178" s="142"/>
      <c r="C178" s="143" t="s">
        <v>233</v>
      </c>
      <c r="D178" s="143" t="s">
        <v>138</v>
      </c>
      <c r="E178" s="144" t="s">
        <v>235</v>
      </c>
      <c r="F178" s="145" t="s">
        <v>236</v>
      </c>
      <c r="G178" s="146" t="s">
        <v>181</v>
      </c>
      <c r="H178" s="147">
        <v>815.75</v>
      </c>
      <c r="I178" s="148"/>
      <c r="J178" s="149">
        <f>ROUND(I178*H178,2)</f>
        <v>0</v>
      </c>
      <c r="K178" s="145" t="s">
        <v>140</v>
      </c>
      <c r="L178" s="31"/>
      <c r="M178" s="150" t="s">
        <v>1</v>
      </c>
      <c r="N178" s="151" t="s">
        <v>41</v>
      </c>
      <c r="O178" s="56"/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4" t="s">
        <v>141</v>
      </c>
      <c r="AT178" s="154" t="s">
        <v>138</v>
      </c>
      <c r="AU178" s="154" t="s">
        <v>147</v>
      </c>
      <c r="AY178" s="15" t="s">
        <v>136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5" t="s">
        <v>84</v>
      </c>
      <c r="BK178" s="155">
        <f>ROUND(I178*H178,2)</f>
        <v>0</v>
      </c>
      <c r="BL178" s="15" t="s">
        <v>141</v>
      </c>
      <c r="BM178" s="154" t="s">
        <v>237</v>
      </c>
    </row>
    <row r="179" spans="1:47" s="2" customFormat="1" ht="12">
      <c r="A179" s="30"/>
      <c r="B179" s="31"/>
      <c r="C179" s="30"/>
      <c r="D179" s="156" t="s">
        <v>143</v>
      </c>
      <c r="E179" s="30"/>
      <c r="F179" s="157" t="s">
        <v>238</v>
      </c>
      <c r="G179" s="30"/>
      <c r="H179" s="30"/>
      <c r="I179" s="158"/>
      <c r="J179" s="30"/>
      <c r="K179" s="30"/>
      <c r="L179" s="31"/>
      <c r="M179" s="159"/>
      <c r="N179" s="160"/>
      <c r="O179" s="56"/>
      <c r="P179" s="56"/>
      <c r="Q179" s="56"/>
      <c r="R179" s="56"/>
      <c r="S179" s="56"/>
      <c r="T179" s="57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5" t="s">
        <v>143</v>
      </c>
      <c r="AU179" s="15" t="s">
        <v>147</v>
      </c>
    </row>
    <row r="180" spans="1:47" s="2" customFormat="1" ht="12">
      <c r="A180" s="30"/>
      <c r="B180" s="31"/>
      <c r="C180" s="30"/>
      <c r="D180" s="161" t="s">
        <v>145</v>
      </c>
      <c r="E180" s="30"/>
      <c r="F180" s="162" t="s">
        <v>239</v>
      </c>
      <c r="G180" s="30"/>
      <c r="H180" s="30"/>
      <c r="I180" s="158"/>
      <c r="J180" s="30"/>
      <c r="K180" s="30"/>
      <c r="L180" s="31"/>
      <c r="M180" s="159"/>
      <c r="N180" s="160"/>
      <c r="O180" s="56"/>
      <c r="P180" s="56"/>
      <c r="Q180" s="56"/>
      <c r="R180" s="56"/>
      <c r="S180" s="56"/>
      <c r="T180" s="57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T180" s="15" t="s">
        <v>145</v>
      </c>
      <c r="AU180" s="15" t="s">
        <v>147</v>
      </c>
    </row>
    <row r="181" spans="1:65" s="2" customFormat="1" ht="16.5" customHeight="1">
      <c r="A181" s="30"/>
      <c r="B181" s="142"/>
      <c r="C181" s="163" t="s">
        <v>240</v>
      </c>
      <c r="D181" s="163" t="s">
        <v>229</v>
      </c>
      <c r="E181" s="164" t="s">
        <v>241</v>
      </c>
      <c r="F181" s="165" t="s">
        <v>242</v>
      </c>
      <c r="G181" s="166" t="s">
        <v>243</v>
      </c>
      <c r="H181" s="167">
        <v>16.315</v>
      </c>
      <c r="I181" s="168"/>
      <c r="J181" s="169">
        <f>ROUND(I181*H181,2)</f>
        <v>0</v>
      </c>
      <c r="K181" s="165" t="s">
        <v>140</v>
      </c>
      <c r="L181" s="170"/>
      <c r="M181" s="171" t="s">
        <v>1</v>
      </c>
      <c r="N181" s="172" t="s">
        <v>41</v>
      </c>
      <c r="O181" s="56"/>
      <c r="P181" s="152">
        <f>O181*H181</f>
        <v>0</v>
      </c>
      <c r="Q181" s="152">
        <v>0.001</v>
      </c>
      <c r="R181" s="152">
        <f>Q181*H181</f>
        <v>0.016315000000000003</v>
      </c>
      <c r="S181" s="152">
        <v>0</v>
      </c>
      <c r="T181" s="153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4" t="s">
        <v>172</v>
      </c>
      <c r="AT181" s="154" t="s">
        <v>229</v>
      </c>
      <c r="AU181" s="154" t="s">
        <v>147</v>
      </c>
      <c r="AY181" s="15" t="s">
        <v>136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5" t="s">
        <v>84</v>
      </c>
      <c r="BK181" s="155">
        <f>ROUND(I181*H181,2)</f>
        <v>0</v>
      </c>
      <c r="BL181" s="15" t="s">
        <v>141</v>
      </c>
      <c r="BM181" s="154" t="s">
        <v>244</v>
      </c>
    </row>
    <row r="182" spans="1:47" s="2" customFormat="1" ht="12">
      <c r="A182" s="30"/>
      <c r="B182" s="31"/>
      <c r="C182" s="30"/>
      <c r="D182" s="156" t="s">
        <v>143</v>
      </c>
      <c r="E182" s="30"/>
      <c r="F182" s="157" t="s">
        <v>242</v>
      </c>
      <c r="G182" s="30"/>
      <c r="H182" s="30"/>
      <c r="I182" s="158"/>
      <c r="J182" s="30"/>
      <c r="K182" s="30"/>
      <c r="L182" s="31"/>
      <c r="M182" s="159"/>
      <c r="N182" s="160"/>
      <c r="O182" s="56"/>
      <c r="P182" s="56"/>
      <c r="Q182" s="56"/>
      <c r="R182" s="56"/>
      <c r="S182" s="56"/>
      <c r="T182" s="57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5" t="s">
        <v>143</v>
      </c>
      <c r="AU182" s="15" t="s">
        <v>147</v>
      </c>
    </row>
    <row r="183" spans="2:51" s="13" customFormat="1" ht="12">
      <c r="B183" s="173"/>
      <c r="D183" s="156" t="s">
        <v>245</v>
      </c>
      <c r="F183" s="174" t="s">
        <v>246</v>
      </c>
      <c r="H183" s="175">
        <v>16.315</v>
      </c>
      <c r="I183" s="176"/>
      <c r="L183" s="173"/>
      <c r="M183" s="177"/>
      <c r="N183" s="178"/>
      <c r="O183" s="178"/>
      <c r="P183" s="178"/>
      <c r="Q183" s="178"/>
      <c r="R183" s="178"/>
      <c r="S183" s="178"/>
      <c r="T183" s="179"/>
      <c r="AT183" s="180" t="s">
        <v>245</v>
      </c>
      <c r="AU183" s="180" t="s">
        <v>147</v>
      </c>
      <c r="AV183" s="13" t="s">
        <v>86</v>
      </c>
      <c r="AW183" s="13" t="s">
        <v>3</v>
      </c>
      <c r="AX183" s="13" t="s">
        <v>84</v>
      </c>
      <c r="AY183" s="180" t="s">
        <v>136</v>
      </c>
    </row>
    <row r="184" spans="2:63" s="12" customFormat="1" ht="22.9" customHeight="1">
      <c r="B184" s="129"/>
      <c r="D184" s="130" t="s">
        <v>75</v>
      </c>
      <c r="E184" s="140" t="s">
        <v>86</v>
      </c>
      <c r="F184" s="140" t="s">
        <v>247</v>
      </c>
      <c r="I184" s="132"/>
      <c r="J184" s="141">
        <f>BK184</f>
        <v>0</v>
      </c>
      <c r="L184" s="129"/>
      <c r="M184" s="134"/>
      <c r="N184" s="135"/>
      <c r="O184" s="135"/>
      <c r="P184" s="136">
        <f>SUM(P185:P190)</f>
        <v>0</v>
      </c>
      <c r="Q184" s="135"/>
      <c r="R184" s="136">
        <f>SUM(R185:R190)</f>
        <v>4.4350854</v>
      </c>
      <c r="S184" s="135"/>
      <c r="T184" s="137">
        <f>SUM(T185:T190)</f>
        <v>0</v>
      </c>
      <c r="AR184" s="130" t="s">
        <v>84</v>
      </c>
      <c r="AT184" s="138" t="s">
        <v>75</v>
      </c>
      <c r="AU184" s="138" t="s">
        <v>84</v>
      </c>
      <c r="AY184" s="130" t="s">
        <v>136</v>
      </c>
      <c r="BK184" s="139">
        <f>SUM(BK185:BK190)</f>
        <v>0</v>
      </c>
    </row>
    <row r="185" spans="1:65" s="2" customFormat="1" ht="16.5" customHeight="1">
      <c r="A185" s="30"/>
      <c r="B185" s="142"/>
      <c r="C185" s="143" t="s">
        <v>248</v>
      </c>
      <c r="D185" s="143" t="s">
        <v>138</v>
      </c>
      <c r="E185" s="144" t="s">
        <v>249</v>
      </c>
      <c r="F185" s="145" t="s">
        <v>250</v>
      </c>
      <c r="G185" s="146" t="s">
        <v>181</v>
      </c>
      <c r="H185" s="147">
        <v>7708.5</v>
      </c>
      <c r="I185" s="148"/>
      <c r="J185" s="149">
        <f>ROUND(I185*H185,2)</f>
        <v>0</v>
      </c>
      <c r="K185" s="145" t="s">
        <v>140</v>
      </c>
      <c r="L185" s="31"/>
      <c r="M185" s="150" t="s">
        <v>1</v>
      </c>
      <c r="N185" s="151" t="s">
        <v>41</v>
      </c>
      <c r="O185" s="56"/>
      <c r="P185" s="152">
        <f>O185*H185</f>
        <v>0</v>
      </c>
      <c r="Q185" s="152">
        <v>0.00022</v>
      </c>
      <c r="R185" s="152">
        <f>Q185*H185</f>
        <v>1.69587</v>
      </c>
      <c r="S185" s="152">
        <v>0</v>
      </c>
      <c r="T185" s="153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4" t="s">
        <v>141</v>
      </c>
      <c r="AT185" s="154" t="s">
        <v>138</v>
      </c>
      <c r="AU185" s="154" t="s">
        <v>86</v>
      </c>
      <c r="AY185" s="15" t="s">
        <v>136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5" t="s">
        <v>84</v>
      </c>
      <c r="BK185" s="155">
        <f>ROUND(I185*H185,2)</f>
        <v>0</v>
      </c>
      <c r="BL185" s="15" t="s">
        <v>141</v>
      </c>
      <c r="BM185" s="154" t="s">
        <v>251</v>
      </c>
    </row>
    <row r="186" spans="1:47" s="2" customFormat="1" ht="19.5">
      <c r="A186" s="30"/>
      <c r="B186" s="31"/>
      <c r="C186" s="30"/>
      <c r="D186" s="156" t="s">
        <v>143</v>
      </c>
      <c r="E186" s="30"/>
      <c r="F186" s="157" t="s">
        <v>252</v>
      </c>
      <c r="G186" s="30"/>
      <c r="H186" s="30"/>
      <c r="I186" s="158"/>
      <c r="J186" s="30"/>
      <c r="K186" s="30"/>
      <c r="L186" s="31"/>
      <c r="M186" s="159"/>
      <c r="N186" s="160"/>
      <c r="O186" s="56"/>
      <c r="P186" s="56"/>
      <c r="Q186" s="56"/>
      <c r="R186" s="56"/>
      <c r="S186" s="56"/>
      <c r="T186" s="57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T186" s="15" t="s">
        <v>143</v>
      </c>
      <c r="AU186" s="15" t="s">
        <v>86</v>
      </c>
    </row>
    <row r="187" spans="1:47" s="2" customFormat="1" ht="12">
      <c r="A187" s="30"/>
      <c r="B187" s="31"/>
      <c r="C187" s="30"/>
      <c r="D187" s="161" t="s">
        <v>145</v>
      </c>
      <c r="E187" s="30"/>
      <c r="F187" s="162" t="s">
        <v>253</v>
      </c>
      <c r="G187" s="30"/>
      <c r="H187" s="30"/>
      <c r="I187" s="158"/>
      <c r="J187" s="30"/>
      <c r="K187" s="30"/>
      <c r="L187" s="31"/>
      <c r="M187" s="159"/>
      <c r="N187" s="160"/>
      <c r="O187" s="56"/>
      <c r="P187" s="56"/>
      <c r="Q187" s="56"/>
      <c r="R187" s="56"/>
      <c r="S187" s="56"/>
      <c r="T187" s="57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T187" s="15" t="s">
        <v>145</v>
      </c>
      <c r="AU187" s="15" t="s">
        <v>86</v>
      </c>
    </row>
    <row r="188" spans="1:65" s="2" customFormat="1" ht="16.5" customHeight="1">
      <c r="A188" s="30"/>
      <c r="B188" s="142"/>
      <c r="C188" s="163" t="s">
        <v>7</v>
      </c>
      <c r="D188" s="163" t="s">
        <v>229</v>
      </c>
      <c r="E188" s="164" t="s">
        <v>254</v>
      </c>
      <c r="F188" s="165" t="s">
        <v>255</v>
      </c>
      <c r="G188" s="166" t="s">
        <v>181</v>
      </c>
      <c r="H188" s="167">
        <v>9130.718</v>
      </c>
      <c r="I188" s="168"/>
      <c r="J188" s="169">
        <f>ROUND(I188*H188,2)</f>
        <v>0</v>
      </c>
      <c r="K188" s="165" t="s">
        <v>140</v>
      </c>
      <c r="L188" s="170"/>
      <c r="M188" s="171" t="s">
        <v>1</v>
      </c>
      <c r="N188" s="172" t="s">
        <v>41</v>
      </c>
      <c r="O188" s="56"/>
      <c r="P188" s="152">
        <f>O188*H188</f>
        <v>0</v>
      </c>
      <c r="Q188" s="152">
        <v>0.0003</v>
      </c>
      <c r="R188" s="152">
        <f>Q188*H188</f>
        <v>2.7392154</v>
      </c>
      <c r="S188" s="152">
        <v>0</v>
      </c>
      <c r="T188" s="153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4" t="s">
        <v>172</v>
      </c>
      <c r="AT188" s="154" t="s">
        <v>229</v>
      </c>
      <c r="AU188" s="154" t="s">
        <v>86</v>
      </c>
      <c r="AY188" s="15" t="s">
        <v>136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5" t="s">
        <v>84</v>
      </c>
      <c r="BK188" s="155">
        <f>ROUND(I188*H188,2)</f>
        <v>0</v>
      </c>
      <c r="BL188" s="15" t="s">
        <v>141</v>
      </c>
      <c r="BM188" s="154" t="s">
        <v>256</v>
      </c>
    </row>
    <row r="189" spans="1:47" s="2" customFormat="1" ht="12">
      <c r="A189" s="30"/>
      <c r="B189" s="31"/>
      <c r="C189" s="30"/>
      <c r="D189" s="156" t="s">
        <v>143</v>
      </c>
      <c r="E189" s="30"/>
      <c r="F189" s="157" t="s">
        <v>255</v>
      </c>
      <c r="G189" s="30"/>
      <c r="H189" s="30"/>
      <c r="I189" s="158"/>
      <c r="J189" s="30"/>
      <c r="K189" s="30"/>
      <c r="L189" s="31"/>
      <c r="M189" s="159"/>
      <c r="N189" s="160"/>
      <c r="O189" s="56"/>
      <c r="P189" s="56"/>
      <c r="Q189" s="56"/>
      <c r="R189" s="56"/>
      <c r="S189" s="56"/>
      <c r="T189" s="57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T189" s="15" t="s">
        <v>143</v>
      </c>
      <c r="AU189" s="15" t="s">
        <v>86</v>
      </c>
    </row>
    <row r="190" spans="2:51" s="13" customFormat="1" ht="12">
      <c r="B190" s="173"/>
      <c r="D190" s="156" t="s">
        <v>245</v>
      </c>
      <c r="F190" s="174" t="s">
        <v>257</v>
      </c>
      <c r="H190" s="175">
        <v>9130.718</v>
      </c>
      <c r="I190" s="176"/>
      <c r="L190" s="173"/>
      <c r="M190" s="177"/>
      <c r="N190" s="178"/>
      <c r="O190" s="178"/>
      <c r="P190" s="178"/>
      <c r="Q190" s="178"/>
      <c r="R190" s="178"/>
      <c r="S190" s="178"/>
      <c r="T190" s="179"/>
      <c r="AT190" s="180" t="s">
        <v>245</v>
      </c>
      <c r="AU190" s="180" t="s">
        <v>86</v>
      </c>
      <c r="AV190" s="13" t="s">
        <v>86</v>
      </c>
      <c r="AW190" s="13" t="s">
        <v>3</v>
      </c>
      <c r="AX190" s="13" t="s">
        <v>84</v>
      </c>
      <c r="AY190" s="180" t="s">
        <v>136</v>
      </c>
    </row>
    <row r="191" spans="2:63" s="12" customFormat="1" ht="22.9" customHeight="1">
      <c r="B191" s="129"/>
      <c r="D191" s="130" t="s">
        <v>75</v>
      </c>
      <c r="E191" s="140" t="s">
        <v>141</v>
      </c>
      <c r="F191" s="140" t="s">
        <v>258</v>
      </c>
      <c r="I191" s="132"/>
      <c r="J191" s="141">
        <f>BK191</f>
        <v>0</v>
      </c>
      <c r="L191" s="129"/>
      <c r="M191" s="134"/>
      <c r="N191" s="135"/>
      <c r="O191" s="135"/>
      <c r="P191" s="136">
        <f>SUM(P192:P203)</f>
        <v>0</v>
      </c>
      <c r="Q191" s="135"/>
      <c r="R191" s="136">
        <f>SUM(R192:R203)</f>
        <v>150.97536996</v>
      </c>
      <c r="S191" s="135"/>
      <c r="T191" s="137">
        <f>SUM(T192:T203)</f>
        <v>0</v>
      </c>
      <c r="AR191" s="130" t="s">
        <v>84</v>
      </c>
      <c r="AT191" s="138" t="s">
        <v>75</v>
      </c>
      <c r="AU191" s="138" t="s">
        <v>84</v>
      </c>
      <c r="AY191" s="130" t="s">
        <v>136</v>
      </c>
      <c r="BK191" s="139">
        <f>SUM(BK192:BK203)</f>
        <v>0</v>
      </c>
    </row>
    <row r="192" spans="1:65" s="2" customFormat="1" ht="21.75" customHeight="1">
      <c r="A192" s="30"/>
      <c r="B192" s="142"/>
      <c r="C192" s="143" t="s">
        <v>259</v>
      </c>
      <c r="D192" s="143" t="s">
        <v>138</v>
      </c>
      <c r="E192" s="144" t="s">
        <v>260</v>
      </c>
      <c r="F192" s="145" t="s">
        <v>261</v>
      </c>
      <c r="G192" s="146" t="s">
        <v>181</v>
      </c>
      <c r="H192" s="147">
        <v>51.08</v>
      </c>
      <c r="I192" s="148"/>
      <c r="J192" s="149">
        <f>ROUND(I192*H192,2)</f>
        <v>0</v>
      </c>
      <c r="K192" s="145" t="s">
        <v>140</v>
      </c>
      <c r="L192" s="31"/>
      <c r="M192" s="150" t="s">
        <v>1</v>
      </c>
      <c r="N192" s="151" t="s">
        <v>41</v>
      </c>
      <c r="O192" s="56"/>
      <c r="P192" s="152">
        <f>O192*H192</f>
        <v>0</v>
      </c>
      <c r="Q192" s="152">
        <v>0.18051</v>
      </c>
      <c r="R192" s="152">
        <f>Q192*H192</f>
        <v>9.2204508</v>
      </c>
      <c r="S192" s="152">
        <v>0</v>
      </c>
      <c r="T192" s="153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4" t="s">
        <v>141</v>
      </c>
      <c r="AT192" s="154" t="s">
        <v>138</v>
      </c>
      <c r="AU192" s="154" t="s">
        <v>86</v>
      </c>
      <c r="AY192" s="15" t="s">
        <v>136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5" t="s">
        <v>84</v>
      </c>
      <c r="BK192" s="155">
        <f>ROUND(I192*H192,2)</f>
        <v>0</v>
      </c>
      <c r="BL192" s="15" t="s">
        <v>141</v>
      </c>
      <c r="BM192" s="154" t="s">
        <v>262</v>
      </c>
    </row>
    <row r="193" spans="1:47" s="2" customFormat="1" ht="12">
      <c r="A193" s="30"/>
      <c r="B193" s="31"/>
      <c r="C193" s="30"/>
      <c r="D193" s="156" t="s">
        <v>143</v>
      </c>
      <c r="E193" s="30"/>
      <c r="F193" s="157" t="s">
        <v>263</v>
      </c>
      <c r="G193" s="30"/>
      <c r="H193" s="30"/>
      <c r="I193" s="158"/>
      <c r="J193" s="30"/>
      <c r="K193" s="30"/>
      <c r="L193" s="31"/>
      <c r="M193" s="159"/>
      <c r="N193" s="160"/>
      <c r="O193" s="56"/>
      <c r="P193" s="56"/>
      <c r="Q193" s="56"/>
      <c r="R193" s="56"/>
      <c r="S193" s="56"/>
      <c r="T193" s="57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T193" s="15" t="s">
        <v>143</v>
      </c>
      <c r="AU193" s="15" t="s">
        <v>86</v>
      </c>
    </row>
    <row r="194" spans="1:47" s="2" customFormat="1" ht="12">
      <c r="A194" s="30"/>
      <c r="B194" s="31"/>
      <c r="C194" s="30"/>
      <c r="D194" s="161" t="s">
        <v>145</v>
      </c>
      <c r="E194" s="30"/>
      <c r="F194" s="162" t="s">
        <v>264</v>
      </c>
      <c r="G194" s="30"/>
      <c r="H194" s="30"/>
      <c r="I194" s="158"/>
      <c r="J194" s="30"/>
      <c r="K194" s="30"/>
      <c r="L194" s="31"/>
      <c r="M194" s="159"/>
      <c r="N194" s="160"/>
      <c r="O194" s="56"/>
      <c r="P194" s="56"/>
      <c r="Q194" s="56"/>
      <c r="R194" s="56"/>
      <c r="S194" s="56"/>
      <c r="T194" s="57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T194" s="15" t="s">
        <v>145</v>
      </c>
      <c r="AU194" s="15" t="s">
        <v>86</v>
      </c>
    </row>
    <row r="195" spans="1:65" s="2" customFormat="1" ht="21.75" customHeight="1">
      <c r="A195" s="30"/>
      <c r="B195" s="142"/>
      <c r="C195" s="143" t="s">
        <v>265</v>
      </c>
      <c r="D195" s="143" t="s">
        <v>138</v>
      </c>
      <c r="E195" s="144" t="s">
        <v>266</v>
      </c>
      <c r="F195" s="145" t="s">
        <v>267</v>
      </c>
      <c r="G195" s="146" t="s">
        <v>181</v>
      </c>
      <c r="H195" s="147">
        <v>30.8</v>
      </c>
      <c r="I195" s="148"/>
      <c r="J195" s="149">
        <f>ROUND(I195*H195,2)</f>
        <v>0</v>
      </c>
      <c r="K195" s="145" t="s">
        <v>140</v>
      </c>
      <c r="L195" s="31"/>
      <c r="M195" s="150" t="s">
        <v>1</v>
      </c>
      <c r="N195" s="151" t="s">
        <v>41</v>
      </c>
      <c r="O195" s="56"/>
      <c r="P195" s="152">
        <f>O195*H195</f>
        <v>0</v>
      </c>
      <c r="Q195" s="152">
        <v>0.16192</v>
      </c>
      <c r="R195" s="152">
        <f>Q195*H195</f>
        <v>4.9871360000000005</v>
      </c>
      <c r="S195" s="152">
        <v>0</v>
      </c>
      <c r="T195" s="153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4" t="s">
        <v>141</v>
      </c>
      <c r="AT195" s="154" t="s">
        <v>138</v>
      </c>
      <c r="AU195" s="154" t="s">
        <v>86</v>
      </c>
      <c r="AY195" s="15" t="s">
        <v>136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5" t="s">
        <v>84</v>
      </c>
      <c r="BK195" s="155">
        <f>ROUND(I195*H195,2)</f>
        <v>0</v>
      </c>
      <c r="BL195" s="15" t="s">
        <v>141</v>
      </c>
      <c r="BM195" s="154" t="s">
        <v>268</v>
      </c>
    </row>
    <row r="196" spans="1:47" s="2" customFormat="1" ht="12">
      <c r="A196" s="30"/>
      <c r="B196" s="31"/>
      <c r="C196" s="30"/>
      <c r="D196" s="156" t="s">
        <v>143</v>
      </c>
      <c r="E196" s="30"/>
      <c r="F196" s="157" t="s">
        <v>269</v>
      </c>
      <c r="G196" s="30"/>
      <c r="H196" s="30"/>
      <c r="I196" s="158"/>
      <c r="J196" s="30"/>
      <c r="K196" s="30"/>
      <c r="L196" s="31"/>
      <c r="M196" s="159"/>
      <c r="N196" s="160"/>
      <c r="O196" s="56"/>
      <c r="P196" s="56"/>
      <c r="Q196" s="56"/>
      <c r="R196" s="56"/>
      <c r="S196" s="56"/>
      <c r="T196" s="57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T196" s="15" t="s">
        <v>143</v>
      </c>
      <c r="AU196" s="15" t="s">
        <v>86</v>
      </c>
    </row>
    <row r="197" spans="1:47" s="2" customFormat="1" ht="12">
      <c r="A197" s="30"/>
      <c r="B197" s="31"/>
      <c r="C197" s="30"/>
      <c r="D197" s="161" t="s">
        <v>145</v>
      </c>
      <c r="E197" s="30"/>
      <c r="F197" s="162" t="s">
        <v>270</v>
      </c>
      <c r="G197" s="30"/>
      <c r="H197" s="30"/>
      <c r="I197" s="158"/>
      <c r="J197" s="30"/>
      <c r="K197" s="30"/>
      <c r="L197" s="31"/>
      <c r="M197" s="159"/>
      <c r="N197" s="160"/>
      <c r="O197" s="56"/>
      <c r="P197" s="56"/>
      <c r="Q197" s="56"/>
      <c r="R197" s="56"/>
      <c r="S197" s="56"/>
      <c r="T197" s="57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T197" s="15" t="s">
        <v>145</v>
      </c>
      <c r="AU197" s="15" t="s">
        <v>86</v>
      </c>
    </row>
    <row r="198" spans="1:65" s="2" customFormat="1" ht="16.5" customHeight="1">
      <c r="A198" s="30"/>
      <c r="B198" s="142"/>
      <c r="C198" s="143" t="s">
        <v>271</v>
      </c>
      <c r="D198" s="143" t="s">
        <v>138</v>
      </c>
      <c r="E198" s="144" t="s">
        <v>272</v>
      </c>
      <c r="F198" s="145" t="s">
        <v>273</v>
      </c>
      <c r="G198" s="146" t="s">
        <v>194</v>
      </c>
      <c r="H198" s="147">
        <v>0.308</v>
      </c>
      <c r="I198" s="148"/>
      <c r="J198" s="149">
        <f>ROUND(I198*H198,2)</f>
        <v>0</v>
      </c>
      <c r="K198" s="145" t="s">
        <v>140</v>
      </c>
      <c r="L198" s="31"/>
      <c r="M198" s="150" t="s">
        <v>1</v>
      </c>
      <c r="N198" s="151" t="s">
        <v>41</v>
      </c>
      <c r="O198" s="56"/>
      <c r="P198" s="152">
        <f>O198*H198</f>
        <v>0</v>
      </c>
      <c r="Q198" s="152">
        <v>1.06277</v>
      </c>
      <c r="R198" s="152">
        <f>Q198*H198</f>
        <v>0.32733316</v>
      </c>
      <c r="S198" s="152">
        <v>0</v>
      </c>
      <c r="T198" s="153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4" t="s">
        <v>141</v>
      </c>
      <c r="AT198" s="154" t="s">
        <v>138</v>
      </c>
      <c r="AU198" s="154" t="s">
        <v>86</v>
      </c>
      <c r="AY198" s="15" t="s">
        <v>136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5" t="s">
        <v>84</v>
      </c>
      <c r="BK198" s="155">
        <f>ROUND(I198*H198,2)</f>
        <v>0</v>
      </c>
      <c r="BL198" s="15" t="s">
        <v>141</v>
      </c>
      <c r="BM198" s="154" t="s">
        <v>274</v>
      </c>
    </row>
    <row r="199" spans="1:47" s="2" customFormat="1" ht="12">
      <c r="A199" s="30"/>
      <c r="B199" s="31"/>
      <c r="C199" s="30"/>
      <c r="D199" s="156" t="s">
        <v>143</v>
      </c>
      <c r="E199" s="30"/>
      <c r="F199" s="157" t="s">
        <v>275</v>
      </c>
      <c r="G199" s="30"/>
      <c r="H199" s="30"/>
      <c r="I199" s="158"/>
      <c r="J199" s="30"/>
      <c r="K199" s="30"/>
      <c r="L199" s="31"/>
      <c r="M199" s="159"/>
      <c r="N199" s="160"/>
      <c r="O199" s="56"/>
      <c r="P199" s="56"/>
      <c r="Q199" s="56"/>
      <c r="R199" s="56"/>
      <c r="S199" s="56"/>
      <c r="T199" s="57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T199" s="15" t="s">
        <v>143</v>
      </c>
      <c r="AU199" s="15" t="s">
        <v>86</v>
      </c>
    </row>
    <row r="200" spans="1:47" s="2" customFormat="1" ht="12">
      <c r="A200" s="30"/>
      <c r="B200" s="31"/>
      <c r="C200" s="30"/>
      <c r="D200" s="161" t="s">
        <v>145</v>
      </c>
      <c r="E200" s="30"/>
      <c r="F200" s="162" t="s">
        <v>276</v>
      </c>
      <c r="G200" s="30"/>
      <c r="H200" s="30"/>
      <c r="I200" s="158"/>
      <c r="J200" s="30"/>
      <c r="K200" s="30"/>
      <c r="L200" s="31"/>
      <c r="M200" s="159"/>
      <c r="N200" s="160"/>
      <c r="O200" s="56"/>
      <c r="P200" s="56"/>
      <c r="Q200" s="56"/>
      <c r="R200" s="56"/>
      <c r="S200" s="56"/>
      <c r="T200" s="57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T200" s="15" t="s">
        <v>145</v>
      </c>
      <c r="AU200" s="15" t="s">
        <v>86</v>
      </c>
    </row>
    <row r="201" spans="1:65" s="2" customFormat="1" ht="16.5" customHeight="1">
      <c r="A201" s="30"/>
      <c r="B201" s="142"/>
      <c r="C201" s="143" t="s">
        <v>277</v>
      </c>
      <c r="D201" s="143" t="s">
        <v>138</v>
      </c>
      <c r="E201" s="144" t="s">
        <v>278</v>
      </c>
      <c r="F201" s="145" t="s">
        <v>279</v>
      </c>
      <c r="G201" s="146" t="s">
        <v>181</v>
      </c>
      <c r="H201" s="147">
        <v>7708.5</v>
      </c>
      <c r="I201" s="148"/>
      <c r="J201" s="149">
        <f>ROUND(I201*H201,2)</f>
        <v>0</v>
      </c>
      <c r="K201" s="145" t="s">
        <v>140</v>
      </c>
      <c r="L201" s="31"/>
      <c r="M201" s="150" t="s">
        <v>1</v>
      </c>
      <c r="N201" s="151" t="s">
        <v>41</v>
      </c>
      <c r="O201" s="56"/>
      <c r="P201" s="152">
        <f>O201*H201</f>
        <v>0</v>
      </c>
      <c r="Q201" s="152">
        <v>0.0177</v>
      </c>
      <c r="R201" s="152">
        <f>Q201*H201</f>
        <v>136.44045</v>
      </c>
      <c r="S201" s="152">
        <v>0</v>
      </c>
      <c r="T201" s="153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4" t="s">
        <v>141</v>
      </c>
      <c r="AT201" s="154" t="s">
        <v>138</v>
      </c>
      <c r="AU201" s="154" t="s">
        <v>86</v>
      </c>
      <c r="AY201" s="15" t="s">
        <v>136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5" t="s">
        <v>84</v>
      </c>
      <c r="BK201" s="155">
        <f>ROUND(I201*H201,2)</f>
        <v>0</v>
      </c>
      <c r="BL201" s="15" t="s">
        <v>141</v>
      </c>
      <c r="BM201" s="154" t="s">
        <v>280</v>
      </c>
    </row>
    <row r="202" spans="1:47" s="2" customFormat="1" ht="12">
      <c r="A202" s="30"/>
      <c r="B202" s="31"/>
      <c r="C202" s="30"/>
      <c r="D202" s="156" t="s">
        <v>143</v>
      </c>
      <c r="E202" s="30"/>
      <c r="F202" s="157" t="s">
        <v>281</v>
      </c>
      <c r="G202" s="30"/>
      <c r="H202" s="30"/>
      <c r="I202" s="158"/>
      <c r="J202" s="30"/>
      <c r="K202" s="30"/>
      <c r="L202" s="31"/>
      <c r="M202" s="159"/>
      <c r="N202" s="160"/>
      <c r="O202" s="56"/>
      <c r="P202" s="56"/>
      <c r="Q202" s="56"/>
      <c r="R202" s="56"/>
      <c r="S202" s="56"/>
      <c r="T202" s="57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T202" s="15" t="s">
        <v>143</v>
      </c>
      <c r="AU202" s="15" t="s">
        <v>86</v>
      </c>
    </row>
    <row r="203" spans="1:47" s="2" customFormat="1" ht="12">
      <c r="A203" s="30"/>
      <c r="B203" s="31"/>
      <c r="C203" s="30"/>
      <c r="D203" s="161" t="s">
        <v>145</v>
      </c>
      <c r="E203" s="30"/>
      <c r="F203" s="162" t="s">
        <v>282</v>
      </c>
      <c r="G203" s="30"/>
      <c r="H203" s="30"/>
      <c r="I203" s="158"/>
      <c r="J203" s="30"/>
      <c r="K203" s="30"/>
      <c r="L203" s="31"/>
      <c r="M203" s="159"/>
      <c r="N203" s="160"/>
      <c r="O203" s="56"/>
      <c r="P203" s="56"/>
      <c r="Q203" s="56"/>
      <c r="R203" s="56"/>
      <c r="S203" s="56"/>
      <c r="T203" s="57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5" t="s">
        <v>145</v>
      </c>
      <c r="AU203" s="15" t="s">
        <v>86</v>
      </c>
    </row>
    <row r="204" spans="2:63" s="12" customFormat="1" ht="22.9" customHeight="1">
      <c r="B204" s="129"/>
      <c r="D204" s="130" t="s">
        <v>75</v>
      </c>
      <c r="E204" s="140" t="s">
        <v>160</v>
      </c>
      <c r="F204" s="140" t="s">
        <v>283</v>
      </c>
      <c r="I204" s="132"/>
      <c r="J204" s="141">
        <f>BK204</f>
        <v>0</v>
      </c>
      <c r="L204" s="129"/>
      <c r="M204" s="134"/>
      <c r="N204" s="135"/>
      <c r="O204" s="135"/>
      <c r="P204" s="136">
        <f>SUM(P205:P222)</f>
        <v>0</v>
      </c>
      <c r="Q204" s="135"/>
      <c r="R204" s="136">
        <f>SUM(R205:R222)</f>
        <v>8134.91322</v>
      </c>
      <c r="S204" s="135"/>
      <c r="T204" s="137">
        <f>SUM(T205:T222)</f>
        <v>0</v>
      </c>
      <c r="AR204" s="130" t="s">
        <v>84</v>
      </c>
      <c r="AT204" s="138" t="s">
        <v>75</v>
      </c>
      <c r="AU204" s="138" t="s">
        <v>84</v>
      </c>
      <c r="AY204" s="130" t="s">
        <v>136</v>
      </c>
      <c r="BK204" s="139">
        <f>SUM(BK205:BK222)</f>
        <v>0</v>
      </c>
    </row>
    <row r="205" spans="1:65" s="2" customFormat="1" ht="16.5" customHeight="1">
      <c r="A205" s="30"/>
      <c r="B205" s="142"/>
      <c r="C205" s="143" t="s">
        <v>284</v>
      </c>
      <c r="D205" s="143" t="s">
        <v>138</v>
      </c>
      <c r="E205" s="144" t="s">
        <v>285</v>
      </c>
      <c r="F205" s="145" t="s">
        <v>286</v>
      </c>
      <c r="G205" s="146" t="s">
        <v>181</v>
      </c>
      <c r="H205" s="147">
        <v>8259.4</v>
      </c>
      <c r="I205" s="148"/>
      <c r="J205" s="149">
        <f>ROUND(I205*H205,2)</f>
        <v>0</v>
      </c>
      <c r="K205" s="145" t="s">
        <v>140</v>
      </c>
      <c r="L205" s="31"/>
      <c r="M205" s="150" t="s">
        <v>1</v>
      </c>
      <c r="N205" s="151" t="s">
        <v>41</v>
      </c>
      <c r="O205" s="56"/>
      <c r="P205" s="152">
        <f>O205*H205</f>
        <v>0</v>
      </c>
      <c r="Q205" s="152">
        <v>0.46</v>
      </c>
      <c r="R205" s="152">
        <f>Q205*H205</f>
        <v>3799.324</v>
      </c>
      <c r="S205" s="152">
        <v>0</v>
      </c>
      <c r="T205" s="153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4" t="s">
        <v>141</v>
      </c>
      <c r="AT205" s="154" t="s">
        <v>138</v>
      </c>
      <c r="AU205" s="154" t="s">
        <v>86</v>
      </c>
      <c r="AY205" s="15" t="s">
        <v>136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5" t="s">
        <v>84</v>
      </c>
      <c r="BK205" s="155">
        <f>ROUND(I205*H205,2)</f>
        <v>0</v>
      </c>
      <c r="BL205" s="15" t="s">
        <v>141</v>
      </c>
      <c r="BM205" s="154" t="s">
        <v>287</v>
      </c>
    </row>
    <row r="206" spans="1:47" s="2" customFormat="1" ht="12">
      <c r="A206" s="30"/>
      <c r="B206" s="31"/>
      <c r="C206" s="30"/>
      <c r="D206" s="156" t="s">
        <v>143</v>
      </c>
      <c r="E206" s="30"/>
      <c r="F206" s="157" t="s">
        <v>288</v>
      </c>
      <c r="G206" s="30"/>
      <c r="H206" s="30"/>
      <c r="I206" s="158"/>
      <c r="J206" s="30"/>
      <c r="K206" s="30"/>
      <c r="L206" s="31"/>
      <c r="M206" s="159"/>
      <c r="N206" s="160"/>
      <c r="O206" s="56"/>
      <c r="P206" s="56"/>
      <c r="Q206" s="56"/>
      <c r="R206" s="56"/>
      <c r="S206" s="56"/>
      <c r="T206" s="57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T206" s="15" t="s">
        <v>143</v>
      </c>
      <c r="AU206" s="15" t="s">
        <v>86</v>
      </c>
    </row>
    <row r="207" spans="1:47" s="2" customFormat="1" ht="12">
      <c r="A207" s="30"/>
      <c r="B207" s="31"/>
      <c r="C207" s="30"/>
      <c r="D207" s="161" t="s">
        <v>145</v>
      </c>
      <c r="E207" s="30"/>
      <c r="F207" s="162" t="s">
        <v>289</v>
      </c>
      <c r="G207" s="30"/>
      <c r="H207" s="30"/>
      <c r="I207" s="158"/>
      <c r="J207" s="30"/>
      <c r="K207" s="30"/>
      <c r="L207" s="31"/>
      <c r="M207" s="159"/>
      <c r="N207" s="160"/>
      <c r="O207" s="56"/>
      <c r="P207" s="56"/>
      <c r="Q207" s="56"/>
      <c r="R207" s="56"/>
      <c r="S207" s="56"/>
      <c r="T207" s="57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T207" s="15" t="s">
        <v>145</v>
      </c>
      <c r="AU207" s="15" t="s">
        <v>86</v>
      </c>
    </row>
    <row r="208" spans="1:65" s="2" customFormat="1" ht="16.5" customHeight="1">
      <c r="A208" s="30"/>
      <c r="B208" s="142"/>
      <c r="C208" s="143" t="s">
        <v>290</v>
      </c>
      <c r="D208" s="143" t="s">
        <v>138</v>
      </c>
      <c r="E208" s="144" t="s">
        <v>291</v>
      </c>
      <c r="F208" s="145" t="s">
        <v>292</v>
      </c>
      <c r="G208" s="146" t="s">
        <v>181</v>
      </c>
      <c r="H208" s="147">
        <v>7447</v>
      </c>
      <c r="I208" s="148"/>
      <c r="J208" s="149">
        <f>ROUND(I208*H208,2)</f>
        <v>0</v>
      </c>
      <c r="K208" s="145" t="s">
        <v>140</v>
      </c>
      <c r="L208" s="31"/>
      <c r="M208" s="150" t="s">
        <v>1</v>
      </c>
      <c r="N208" s="151" t="s">
        <v>41</v>
      </c>
      <c r="O208" s="56"/>
      <c r="P208" s="152">
        <f>O208*H208</f>
        <v>0</v>
      </c>
      <c r="Q208" s="152">
        <v>0.3719</v>
      </c>
      <c r="R208" s="152">
        <f>Q208*H208</f>
        <v>2769.5393</v>
      </c>
      <c r="S208" s="152">
        <v>0</v>
      </c>
      <c r="T208" s="153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4" t="s">
        <v>141</v>
      </c>
      <c r="AT208" s="154" t="s">
        <v>138</v>
      </c>
      <c r="AU208" s="154" t="s">
        <v>86</v>
      </c>
      <c r="AY208" s="15" t="s">
        <v>136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5" t="s">
        <v>84</v>
      </c>
      <c r="BK208" s="155">
        <f>ROUND(I208*H208,2)</f>
        <v>0</v>
      </c>
      <c r="BL208" s="15" t="s">
        <v>141</v>
      </c>
      <c r="BM208" s="154" t="s">
        <v>293</v>
      </c>
    </row>
    <row r="209" spans="1:47" s="2" customFormat="1" ht="12">
      <c r="A209" s="30"/>
      <c r="B209" s="31"/>
      <c r="C209" s="30"/>
      <c r="D209" s="156" t="s">
        <v>143</v>
      </c>
      <c r="E209" s="30"/>
      <c r="F209" s="157" t="s">
        <v>294</v>
      </c>
      <c r="G209" s="30"/>
      <c r="H209" s="30"/>
      <c r="I209" s="158"/>
      <c r="J209" s="30"/>
      <c r="K209" s="30"/>
      <c r="L209" s="31"/>
      <c r="M209" s="159"/>
      <c r="N209" s="160"/>
      <c r="O209" s="56"/>
      <c r="P209" s="56"/>
      <c r="Q209" s="56"/>
      <c r="R209" s="56"/>
      <c r="S209" s="56"/>
      <c r="T209" s="57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T209" s="15" t="s">
        <v>143</v>
      </c>
      <c r="AU209" s="15" t="s">
        <v>86</v>
      </c>
    </row>
    <row r="210" spans="1:47" s="2" customFormat="1" ht="12">
      <c r="A210" s="30"/>
      <c r="B210" s="31"/>
      <c r="C210" s="30"/>
      <c r="D210" s="161" t="s">
        <v>145</v>
      </c>
      <c r="E210" s="30"/>
      <c r="F210" s="162" t="s">
        <v>295</v>
      </c>
      <c r="G210" s="30"/>
      <c r="H210" s="30"/>
      <c r="I210" s="158"/>
      <c r="J210" s="30"/>
      <c r="K210" s="30"/>
      <c r="L210" s="31"/>
      <c r="M210" s="159"/>
      <c r="N210" s="160"/>
      <c r="O210" s="56"/>
      <c r="P210" s="56"/>
      <c r="Q210" s="56"/>
      <c r="R210" s="56"/>
      <c r="S210" s="56"/>
      <c r="T210" s="57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T210" s="15" t="s">
        <v>145</v>
      </c>
      <c r="AU210" s="15" t="s">
        <v>86</v>
      </c>
    </row>
    <row r="211" spans="1:65" s="2" customFormat="1" ht="16.5" customHeight="1">
      <c r="A211" s="30"/>
      <c r="B211" s="142"/>
      <c r="C211" s="143" t="s">
        <v>296</v>
      </c>
      <c r="D211" s="143" t="s">
        <v>138</v>
      </c>
      <c r="E211" s="144" t="s">
        <v>297</v>
      </c>
      <c r="F211" s="145" t="s">
        <v>298</v>
      </c>
      <c r="G211" s="146" t="s">
        <v>181</v>
      </c>
      <c r="H211" s="147">
        <v>6770</v>
      </c>
      <c r="I211" s="148"/>
      <c r="J211" s="149">
        <f>ROUND(I211*H211,2)</f>
        <v>0</v>
      </c>
      <c r="K211" s="145" t="s">
        <v>140</v>
      </c>
      <c r="L211" s="31"/>
      <c r="M211" s="150" t="s">
        <v>1</v>
      </c>
      <c r="N211" s="151" t="s">
        <v>41</v>
      </c>
      <c r="O211" s="56"/>
      <c r="P211" s="152">
        <f>O211*H211</f>
        <v>0</v>
      </c>
      <c r="Q211" s="152">
        <v>0.2268</v>
      </c>
      <c r="R211" s="152">
        <f>Q211*H211</f>
        <v>1535.436</v>
      </c>
      <c r="S211" s="152">
        <v>0</v>
      </c>
      <c r="T211" s="153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4" t="s">
        <v>141</v>
      </c>
      <c r="AT211" s="154" t="s">
        <v>138</v>
      </c>
      <c r="AU211" s="154" t="s">
        <v>86</v>
      </c>
      <c r="AY211" s="15" t="s">
        <v>136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5" t="s">
        <v>84</v>
      </c>
      <c r="BK211" s="155">
        <f>ROUND(I211*H211,2)</f>
        <v>0</v>
      </c>
      <c r="BL211" s="15" t="s">
        <v>141</v>
      </c>
      <c r="BM211" s="154" t="s">
        <v>299</v>
      </c>
    </row>
    <row r="212" spans="1:47" s="2" customFormat="1" ht="19.5">
      <c r="A212" s="30"/>
      <c r="B212" s="31"/>
      <c r="C212" s="30"/>
      <c r="D212" s="156" t="s">
        <v>143</v>
      </c>
      <c r="E212" s="30"/>
      <c r="F212" s="157" t="s">
        <v>829</v>
      </c>
      <c r="G212" s="30"/>
      <c r="H212" s="30"/>
      <c r="I212" s="158"/>
      <c r="J212" s="30"/>
      <c r="K212" s="30"/>
      <c r="L212" s="31"/>
      <c r="M212" s="159"/>
      <c r="N212" s="160"/>
      <c r="O212" s="56"/>
      <c r="P212" s="56"/>
      <c r="Q212" s="56"/>
      <c r="R212" s="56"/>
      <c r="S212" s="56"/>
      <c r="T212" s="57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T212" s="15" t="s">
        <v>143</v>
      </c>
      <c r="AU212" s="15" t="s">
        <v>86</v>
      </c>
    </row>
    <row r="213" spans="1:47" s="2" customFormat="1" ht="12">
      <c r="A213" s="30"/>
      <c r="B213" s="31"/>
      <c r="C213" s="30"/>
      <c r="D213" s="161" t="s">
        <v>145</v>
      </c>
      <c r="E213" s="30"/>
      <c r="F213" s="162" t="s">
        <v>300</v>
      </c>
      <c r="G213" s="30"/>
      <c r="H213" s="30"/>
      <c r="I213" s="158"/>
      <c r="J213" s="30"/>
      <c r="K213" s="30"/>
      <c r="L213" s="31"/>
      <c r="M213" s="159"/>
      <c r="N213" s="160"/>
      <c r="O213" s="56"/>
      <c r="P213" s="56"/>
      <c r="Q213" s="56"/>
      <c r="R213" s="56"/>
      <c r="S213" s="56"/>
      <c r="T213" s="57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T213" s="15" t="s">
        <v>145</v>
      </c>
      <c r="AU213" s="15" t="s">
        <v>86</v>
      </c>
    </row>
    <row r="214" spans="1:65" s="2" customFormat="1" ht="16.5" customHeight="1">
      <c r="A214" s="30"/>
      <c r="B214" s="142"/>
      <c r="C214" s="143" t="s">
        <v>301</v>
      </c>
      <c r="D214" s="143" t="s">
        <v>138</v>
      </c>
      <c r="E214" s="144" t="s">
        <v>302</v>
      </c>
      <c r="F214" s="145" t="s">
        <v>303</v>
      </c>
      <c r="G214" s="146" t="s">
        <v>181</v>
      </c>
      <c r="H214" s="147">
        <v>48</v>
      </c>
      <c r="I214" s="148"/>
      <c r="J214" s="149">
        <f>ROUND(I214*H214,2)</f>
        <v>0</v>
      </c>
      <c r="K214" s="145" t="s">
        <v>140</v>
      </c>
      <c r="L214" s="31"/>
      <c r="M214" s="150" t="s">
        <v>1</v>
      </c>
      <c r="N214" s="151" t="s">
        <v>41</v>
      </c>
      <c r="O214" s="56"/>
      <c r="P214" s="152">
        <f>O214*H214</f>
        <v>0</v>
      </c>
      <c r="Q214" s="152">
        <v>0.13404</v>
      </c>
      <c r="R214" s="152">
        <f>Q214*H214</f>
        <v>6.43392</v>
      </c>
      <c r="S214" s="152">
        <v>0</v>
      </c>
      <c r="T214" s="153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4" t="s">
        <v>141</v>
      </c>
      <c r="AT214" s="154" t="s">
        <v>138</v>
      </c>
      <c r="AU214" s="154" t="s">
        <v>86</v>
      </c>
      <c r="AY214" s="15" t="s">
        <v>136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5" t="s">
        <v>84</v>
      </c>
      <c r="BK214" s="155">
        <f>ROUND(I214*H214,2)</f>
        <v>0</v>
      </c>
      <c r="BL214" s="15" t="s">
        <v>141</v>
      </c>
      <c r="BM214" s="154" t="s">
        <v>304</v>
      </c>
    </row>
    <row r="215" spans="1:47" s="2" customFormat="1" ht="19.5">
      <c r="A215" s="30"/>
      <c r="B215" s="31"/>
      <c r="C215" s="30"/>
      <c r="D215" s="156" t="s">
        <v>143</v>
      </c>
      <c r="E215" s="30"/>
      <c r="F215" s="157" t="s">
        <v>305</v>
      </c>
      <c r="G215" s="30"/>
      <c r="H215" s="30"/>
      <c r="I215" s="158"/>
      <c r="J215" s="30"/>
      <c r="K215" s="30"/>
      <c r="L215" s="31"/>
      <c r="M215" s="159"/>
      <c r="N215" s="160"/>
      <c r="O215" s="56"/>
      <c r="P215" s="56"/>
      <c r="Q215" s="56"/>
      <c r="R215" s="56"/>
      <c r="S215" s="56"/>
      <c r="T215" s="57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5" t="s">
        <v>143</v>
      </c>
      <c r="AU215" s="15" t="s">
        <v>86</v>
      </c>
    </row>
    <row r="216" spans="1:47" s="2" customFormat="1" ht="12">
      <c r="A216" s="30"/>
      <c r="B216" s="31"/>
      <c r="C216" s="30"/>
      <c r="D216" s="161" t="s">
        <v>145</v>
      </c>
      <c r="E216" s="30"/>
      <c r="F216" s="162" t="s">
        <v>306</v>
      </c>
      <c r="G216" s="30"/>
      <c r="H216" s="30"/>
      <c r="I216" s="158"/>
      <c r="J216" s="30"/>
      <c r="K216" s="30"/>
      <c r="L216" s="31"/>
      <c r="M216" s="159"/>
      <c r="N216" s="160"/>
      <c r="O216" s="56"/>
      <c r="P216" s="56"/>
      <c r="Q216" s="56"/>
      <c r="R216" s="56"/>
      <c r="S216" s="56"/>
      <c r="T216" s="57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T216" s="15" t="s">
        <v>145</v>
      </c>
      <c r="AU216" s="15" t="s">
        <v>86</v>
      </c>
    </row>
    <row r="217" spans="1:65" s="2" customFormat="1" ht="16.5" customHeight="1">
      <c r="A217" s="30"/>
      <c r="B217" s="142"/>
      <c r="C217" s="163" t="s">
        <v>307</v>
      </c>
      <c r="D217" s="163" t="s">
        <v>229</v>
      </c>
      <c r="E217" s="164" t="s">
        <v>308</v>
      </c>
      <c r="F217" s="165" t="s">
        <v>309</v>
      </c>
      <c r="G217" s="166" t="s">
        <v>194</v>
      </c>
      <c r="H217" s="167">
        <v>24</v>
      </c>
      <c r="I217" s="168"/>
      <c r="J217" s="169">
        <f>ROUND(I217*H217,2)</f>
        <v>0</v>
      </c>
      <c r="K217" s="165" t="s">
        <v>140</v>
      </c>
      <c r="L217" s="170"/>
      <c r="M217" s="171" t="s">
        <v>1</v>
      </c>
      <c r="N217" s="172" t="s">
        <v>41</v>
      </c>
      <c r="O217" s="56"/>
      <c r="P217" s="152">
        <f>O217*H217</f>
        <v>0</v>
      </c>
      <c r="Q217" s="152">
        <v>1</v>
      </c>
      <c r="R217" s="152">
        <f>Q217*H217</f>
        <v>24</v>
      </c>
      <c r="S217" s="152">
        <v>0</v>
      </c>
      <c r="T217" s="153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4" t="s">
        <v>172</v>
      </c>
      <c r="AT217" s="154" t="s">
        <v>229</v>
      </c>
      <c r="AU217" s="154" t="s">
        <v>86</v>
      </c>
      <c r="AY217" s="15" t="s">
        <v>136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5" t="s">
        <v>84</v>
      </c>
      <c r="BK217" s="155">
        <f>ROUND(I217*H217,2)</f>
        <v>0</v>
      </c>
      <c r="BL217" s="15" t="s">
        <v>141</v>
      </c>
      <c r="BM217" s="154" t="s">
        <v>310</v>
      </c>
    </row>
    <row r="218" spans="1:47" s="2" customFormat="1" ht="12">
      <c r="A218" s="30"/>
      <c r="B218" s="31"/>
      <c r="C218" s="30"/>
      <c r="D218" s="156" t="s">
        <v>143</v>
      </c>
      <c r="E218" s="30"/>
      <c r="F218" s="157" t="s">
        <v>309</v>
      </c>
      <c r="G218" s="30"/>
      <c r="H218" s="30"/>
      <c r="I218" s="158"/>
      <c r="J218" s="30"/>
      <c r="K218" s="30"/>
      <c r="L218" s="31"/>
      <c r="M218" s="159"/>
      <c r="N218" s="160"/>
      <c r="O218" s="56"/>
      <c r="P218" s="56"/>
      <c r="Q218" s="56"/>
      <c r="R218" s="56"/>
      <c r="S218" s="56"/>
      <c r="T218" s="57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T218" s="15" t="s">
        <v>143</v>
      </c>
      <c r="AU218" s="15" t="s">
        <v>86</v>
      </c>
    </row>
    <row r="219" spans="2:51" s="13" customFormat="1" ht="12">
      <c r="B219" s="173"/>
      <c r="D219" s="156" t="s">
        <v>245</v>
      </c>
      <c r="F219" s="174" t="s">
        <v>311</v>
      </c>
      <c r="H219" s="175">
        <v>24</v>
      </c>
      <c r="I219" s="176"/>
      <c r="L219" s="173"/>
      <c r="M219" s="177"/>
      <c r="N219" s="178"/>
      <c r="O219" s="178"/>
      <c r="P219" s="178"/>
      <c r="Q219" s="178"/>
      <c r="R219" s="178"/>
      <c r="S219" s="178"/>
      <c r="T219" s="179"/>
      <c r="AT219" s="180" t="s">
        <v>245</v>
      </c>
      <c r="AU219" s="180" t="s">
        <v>86</v>
      </c>
      <c r="AV219" s="13" t="s">
        <v>86</v>
      </c>
      <c r="AW219" s="13" t="s">
        <v>3</v>
      </c>
      <c r="AX219" s="13" t="s">
        <v>84</v>
      </c>
      <c r="AY219" s="180" t="s">
        <v>136</v>
      </c>
    </row>
    <row r="220" spans="1:65" s="2" customFormat="1" ht="16.5" customHeight="1">
      <c r="A220" s="30"/>
      <c r="B220" s="142"/>
      <c r="C220" s="143" t="s">
        <v>312</v>
      </c>
      <c r="D220" s="143" t="s">
        <v>138</v>
      </c>
      <c r="E220" s="144" t="s">
        <v>313</v>
      </c>
      <c r="F220" s="145" t="s">
        <v>314</v>
      </c>
      <c r="G220" s="146" t="s">
        <v>150</v>
      </c>
      <c r="H220" s="147">
        <v>50</v>
      </c>
      <c r="I220" s="148"/>
      <c r="J220" s="149">
        <f>ROUND(I220*H220,2)</f>
        <v>0</v>
      </c>
      <c r="K220" s="145" t="s">
        <v>140</v>
      </c>
      <c r="L220" s="31"/>
      <c r="M220" s="150" t="s">
        <v>1</v>
      </c>
      <c r="N220" s="151" t="s">
        <v>41</v>
      </c>
      <c r="O220" s="56"/>
      <c r="P220" s="152">
        <f>O220*H220</f>
        <v>0</v>
      </c>
      <c r="Q220" s="152">
        <v>0.0036</v>
      </c>
      <c r="R220" s="152">
        <f>Q220*H220</f>
        <v>0.18</v>
      </c>
      <c r="S220" s="152">
        <v>0</v>
      </c>
      <c r="T220" s="153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4" t="s">
        <v>141</v>
      </c>
      <c r="AT220" s="154" t="s">
        <v>138</v>
      </c>
      <c r="AU220" s="154" t="s">
        <v>86</v>
      </c>
      <c r="AY220" s="15" t="s">
        <v>136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5" t="s">
        <v>84</v>
      </c>
      <c r="BK220" s="155">
        <f>ROUND(I220*H220,2)</f>
        <v>0</v>
      </c>
      <c r="BL220" s="15" t="s">
        <v>141</v>
      </c>
      <c r="BM220" s="154" t="s">
        <v>315</v>
      </c>
    </row>
    <row r="221" spans="1:47" s="2" customFormat="1" ht="12">
      <c r="A221" s="30"/>
      <c r="B221" s="31"/>
      <c r="C221" s="30"/>
      <c r="D221" s="156" t="s">
        <v>143</v>
      </c>
      <c r="E221" s="30"/>
      <c r="F221" s="157" t="s">
        <v>316</v>
      </c>
      <c r="G221" s="30"/>
      <c r="H221" s="30"/>
      <c r="I221" s="158"/>
      <c r="J221" s="30"/>
      <c r="K221" s="30"/>
      <c r="L221" s="31"/>
      <c r="M221" s="159"/>
      <c r="N221" s="160"/>
      <c r="O221" s="56"/>
      <c r="P221" s="56"/>
      <c r="Q221" s="56"/>
      <c r="R221" s="56"/>
      <c r="S221" s="56"/>
      <c r="T221" s="57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T221" s="15" t="s">
        <v>143</v>
      </c>
      <c r="AU221" s="15" t="s">
        <v>86</v>
      </c>
    </row>
    <row r="222" spans="1:47" s="2" customFormat="1" ht="12">
      <c r="A222" s="30"/>
      <c r="B222" s="31"/>
      <c r="C222" s="30"/>
      <c r="D222" s="161" t="s">
        <v>145</v>
      </c>
      <c r="E222" s="30"/>
      <c r="F222" s="162" t="s">
        <v>317</v>
      </c>
      <c r="G222" s="30"/>
      <c r="H222" s="30"/>
      <c r="I222" s="158"/>
      <c r="J222" s="30"/>
      <c r="K222" s="30"/>
      <c r="L222" s="31"/>
      <c r="M222" s="159"/>
      <c r="N222" s="160"/>
      <c r="O222" s="56"/>
      <c r="P222" s="56"/>
      <c r="Q222" s="56"/>
      <c r="R222" s="56"/>
      <c r="S222" s="56"/>
      <c r="T222" s="57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T222" s="15" t="s">
        <v>145</v>
      </c>
      <c r="AU222" s="15" t="s">
        <v>86</v>
      </c>
    </row>
    <row r="223" spans="2:63" s="12" customFormat="1" ht="22.9" customHeight="1">
      <c r="B223" s="129"/>
      <c r="D223" s="130" t="s">
        <v>75</v>
      </c>
      <c r="E223" s="140" t="s">
        <v>178</v>
      </c>
      <c r="F223" s="140" t="s">
        <v>318</v>
      </c>
      <c r="I223" s="132"/>
      <c r="J223" s="141">
        <f>BK223</f>
        <v>0</v>
      </c>
      <c r="L223" s="129"/>
      <c r="M223" s="134"/>
      <c r="N223" s="135"/>
      <c r="O223" s="135"/>
      <c r="P223" s="136">
        <f>SUM(P224:P264)</f>
        <v>0</v>
      </c>
      <c r="Q223" s="135"/>
      <c r="R223" s="136">
        <f>SUM(R224:R264)</f>
        <v>87.67510801</v>
      </c>
      <c r="S223" s="135"/>
      <c r="T223" s="137">
        <f>SUM(T224:T264)</f>
        <v>195.60000000000002</v>
      </c>
      <c r="AR223" s="130" t="s">
        <v>84</v>
      </c>
      <c r="AT223" s="138" t="s">
        <v>75</v>
      </c>
      <c r="AU223" s="138" t="s">
        <v>84</v>
      </c>
      <c r="AY223" s="130" t="s">
        <v>136</v>
      </c>
      <c r="BK223" s="139">
        <f>SUM(BK224:BK264)</f>
        <v>0</v>
      </c>
    </row>
    <row r="224" spans="1:65" s="2" customFormat="1" ht="16.5" customHeight="1">
      <c r="A224" s="30"/>
      <c r="B224" s="142"/>
      <c r="C224" s="143" t="s">
        <v>319</v>
      </c>
      <c r="D224" s="143" t="s">
        <v>138</v>
      </c>
      <c r="E224" s="144" t="s">
        <v>320</v>
      </c>
      <c r="F224" s="145" t="s">
        <v>321</v>
      </c>
      <c r="G224" s="146" t="s">
        <v>322</v>
      </c>
      <c r="H224" s="147">
        <v>1</v>
      </c>
      <c r="I224" s="148"/>
      <c r="J224" s="149">
        <f>ROUND(I224*H224,2)</f>
        <v>0</v>
      </c>
      <c r="K224" s="145" t="s">
        <v>140</v>
      </c>
      <c r="L224" s="31"/>
      <c r="M224" s="150" t="s">
        <v>1</v>
      </c>
      <c r="N224" s="151" t="s">
        <v>41</v>
      </c>
      <c r="O224" s="56"/>
      <c r="P224" s="152">
        <f>O224*H224</f>
        <v>0</v>
      </c>
      <c r="Q224" s="152">
        <v>0.0007</v>
      </c>
      <c r="R224" s="152">
        <f>Q224*H224</f>
        <v>0.0007</v>
      </c>
      <c r="S224" s="152">
        <v>0</v>
      </c>
      <c r="T224" s="153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4" t="s">
        <v>141</v>
      </c>
      <c r="AT224" s="154" t="s">
        <v>138</v>
      </c>
      <c r="AU224" s="154" t="s">
        <v>86</v>
      </c>
      <c r="AY224" s="15" t="s">
        <v>136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5" t="s">
        <v>84</v>
      </c>
      <c r="BK224" s="155">
        <f>ROUND(I224*H224,2)</f>
        <v>0</v>
      </c>
      <c r="BL224" s="15" t="s">
        <v>141</v>
      </c>
      <c r="BM224" s="154" t="s">
        <v>323</v>
      </c>
    </row>
    <row r="225" spans="1:47" s="2" customFormat="1" ht="12">
      <c r="A225" s="30"/>
      <c r="B225" s="31"/>
      <c r="C225" s="30"/>
      <c r="D225" s="156" t="s">
        <v>143</v>
      </c>
      <c r="E225" s="30"/>
      <c r="F225" s="157" t="s">
        <v>324</v>
      </c>
      <c r="G225" s="30"/>
      <c r="H225" s="30"/>
      <c r="I225" s="158"/>
      <c r="J225" s="30"/>
      <c r="K225" s="30"/>
      <c r="L225" s="31"/>
      <c r="M225" s="159"/>
      <c r="N225" s="160"/>
      <c r="O225" s="56"/>
      <c r="P225" s="56"/>
      <c r="Q225" s="56"/>
      <c r="R225" s="56"/>
      <c r="S225" s="56"/>
      <c r="T225" s="57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T225" s="15" t="s">
        <v>143</v>
      </c>
      <c r="AU225" s="15" t="s">
        <v>86</v>
      </c>
    </row>
    <row r="226" spans="1:47" s="2" customFormat="1" ht="12">
      <c r="A226" s="30"/>
      <c r="B226" s="31"/>
      <c r="C226" s="30"/>
      <c r="D226" s="161" t="s">
        <v>145</v>
      </c>
      <c r="E226" s="30"/>
      <c r="F226" s="162" t="s">
        <v>325</v>
      </c>
      <c r="G226" s="30"/>
      <c r="H226" s="30"/>
      <c r="I226" s="158"/>
      <c r="J226" s="30"/>
      <c r="K226" s="30"/>
      <c r="L226" s="31"/>
      <c r="M226" s="159"/>
      <c r="N226" s="160"/>
      <c r="O226" s="56"/>
      <c r="P226" s="56"/>
      <c r="Q226" s="56"/>
      <c r="R226" s="56"/>
      <c r="S226" s="56"/>
      <c r="T226" s="57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T226" s="15" t="s">
        <v>145</v>
      </c>
      <c r="AU226" s="15" t="s">
        <v>86</v>
      </c>
    </row>
    <row r="227" spans="1:65" s="2" customFormat="1" ht="16.5" customHeight="1">
      <c r="A227" s="30"/>
      <c r="B227" s="142"/>
      <c r="C227" s="163" t="s">
        <v>326</v>
      </c>
      <c r="D227" s="163" t="s">
        <v>229</v>
      </c>
      <c r="E227" s="164" t="s">
        <v>327</v>
      </c>
      <c r="F227" s="165" t="s">
        <v>328</v>
      </c>
      <c r="G227" s="166" t="s">
        <v>322</v>
      </c>
      <c r="H227" s="167">
        <v>2</v>
      </c>
      <c r="I227" s="168"/>
      <c r="J227" s="169">
        <f>ROUND(I227*H227,2)</f>
        <v>0</v>
      </c>
      <c r="K227" s="165" t="s">
        <v>140</v>
      </c>
      <c r="L227" s="170"/>
      <c r="M227" s="171" t="s">
        <v>1</v>
      </c>
      <c r="N227" s="172" t="s">
        <v>41</v>
      </c>
      <c r="O227" s="56"/>
      <c r="P227" s="152">
        <f>O227*H227</f>
        <v>0</v>
      </c>
      <c r="Q227" s="152">
        <v>0.00035</v>
      </c>
      <c r="R227" s="152">
        <f>Q227*H227</f>
        <v>0.0007</v>
      </c>
      <c r="S227" s="152">
        <v>0</v>
      </c>
      <c r="T227" s="153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4" t="s">
        <v>172</v>
      </c>
      <c r="AT227" s="154" t="s">
        <v>229</v>
      </c>
      <c r="AU227" s="154" t="s">
        <v>86</v>
      </c>
      <c r="AY227" s="15" t="s">
        <v>136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5" t="s">
        <v>84</v>
      </c>
      <c r="BK227" s="155">
        <f>ROUND(I227*H227,2)</f>
        <v>0</v>
      </c>
      <c r="BL227" s="15" t="s">
        <v>141</v>
      </c>
      <c r="BM227" s="154" t="s">
        <v>329</v>
      </c>
    </row>
    <row r="228" spans="1:47" s="2" customFormat="1" ht="12">
      <c r="A228" s="30"/>
      <c r="B228" s="31"/>
      <c r="C228" s="30"/>
      <c r="D228" s="156" t="s">
        <v>143</v>
      </c>
      <c r="E228" s="30"/>
      <c r="F228" s="157" t="s">
        <v>328</v>
      </c>
      <c r="G228" s="30"/>
      <c r="H228" s="30"/>
      <c r="I228" s="158"/>
      <c r="J228" s="30"/>
      <c r="K228" s="30"/>
      <c r="L228" s="31"/>
      <c r="M228" s="159"/>
      <c r="N228" s="160"/>
      <c r="O228" s="56"/>
      <c r="P228" s="56"/>
      <c r="Q228" s="56"/>
      <c r="R228" s="56"/>
      <c r="S228" s="56"/>
      <c r="T228" s="57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T228" s="15" t="s">
        <v>143</v>
      </c>
      <c r="AU228" s="15" t="s">
        <v>86</v>
      </c>
    </row>
    <row r="229" spans="1:65" s="2" customFormat="1" ht="16.5" customHeight="1">
      <c r="A229" s="30"/>
      <c r="B229" s="142"/>
      <c r="C229" s="163" t="s">
        <v>330</v>
      </c>
      <c r="D229" s="163" t="s">
        <v>229</v>
      </c>
      <c r="E229" s="164" t="s">
        <v>331</v>
      </c>
      <c r="F229" s="165" t="s">
        <v>332</v>
      </c>
      <c r="G229" s="166" t="s">
        <v>322</v>
      </c>
      <c r="H229" s="167">
        <v>1</v>
      </c>
      <c r="I229" s="168"/>
      <c r="J229" s="169">
        <f>ROUND(I229*H229,2)</f>
        <v>0</v>
      </c>
      <c r="K229" s="165" t="s">
        <v>140</v>
      </c>
      <c r="L229" s="170"/>
      <c r="M229" s="171" t="s">
        <v>1</v>
      </c>
      <c r="N229" s="172" t="s">
        <v>41</v>
      </c>
      <c r="O229" s="56"/>
      <c r="P229" s="152">
        <f>O229*H229</f>
        <v>0</v>
      </c>
      <c r="Q229" s="152">
        <v>0.004</v>
      </c>
      <c r="R229" s="152">
        <f>Q229*H229</f>
        <v>0.004</v>
      </c>
      <c r="S229" s="152">
        <v>0</v>
      </c>
      <c r="T229" s="153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4" t="s">
        <v>172</v>
      </c>
      <c r="AT229" s="154" t="s">
        <v>229</v>
      </c>
      <c r="AU229" s="154" t="s">
        <v>86</v>
      </c>
      <c r="AY229" s="15" t="s">
        <v>136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5" t="s">
        <v>84</v>
      </c>
      <c r="BK229" s="155">
        <f>ROUND(I229*H229,2)</f>
        <v>0</v>
      </c>
      <c r="BL229" s="15" t="s">
        <v>141</v>
      </c>
      <c r="BM229" s="154" t="s">
        <v>333</v>
      </c>
    </row>
    <row r="230" spans="1:47" s="2" customFormat="1" ht="12">
      <c r="A230" s="30"/>
      <c r="B230" s="31"/>
      <c r="C230" s="30"/>
      <c r="D230" s="156" t="s">
        <v>143</v>
      </c>
      <c r="E230" s="30"/>
      <c r="F230" s="157" t="s">
        <v>332</v>
      </c>
      <c r="G230" s="30"/>
      <c r="H230" s="30"/>
      <c r="I230" s="158"/>
      <c r="J230" s="30"/>
      <c r="K230" s="30"/>
      <c r="L230" s="31"/>
      <c r="M230" s="159"/>
      <c r="N230" s="160"/>
      <c r="O230" s="56"/>
      <c r="P230" s="56"/>
      <c r="Q230" s="56"/>
      <c r="R230" s="56"/>
      <c r="S230" s="56"/>
      <c r="T230" s="57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T230" s="15" t="s">
        <v>143</v>
      </c>
      <c r="AU230" s="15" t="s">
        <v>86</v>
      </c>
    </row>
    <row r="231" spans="1:65" s="2" customFormat="1" ht="16.5" customHeight="1">
      <c r="A231" s="30"/>
      <c r="B231" s="142"/>
      <c r="C231" s="143" t="s">
        <v>334</v>
      </c>
      <c r="D231" s="143" t="s">
        <v>138</v>
      </c>
      <c r="E231" s="144" t="s">
        <v>335</v>
      </c>
      <c r="F231" s="145" t="s">
        <v>336</v>
      </c>
      <c r="G231" s="146" t="s">
        <v>322</v>
      </c>
      <c r="H231" s="147">
        <v>2</v>
      </c>
      <c r="I231" s="148"/>
      <c r="J231" s="149">
        <f>ROUND(I231*H231,2)</f>
        <v>0</v>
      </c>
      <c r="K231" s="145" t="s">
        <v>140</v>
      </c>
      <c r="L231" s="31"/>
      <c r="M231" s="150" t="s">
        <v>1</v>
      </c>
      <c r="N231" s="151" t="s">
        <v>41</v>
      </c>
      <c r="O231" s="56"/>
      <c r="P231" s="152">
        <f>O231*H231</f>
        <v>0</v>
      </c>
      <c r="Q231" s="152">
        <v>0</v>
      </c>
      <c r="R231" s="152">
        <f>Q231*H231</f>
        <v>0</v>
      </c>
      <c r="S231" s="152">
        <v>0</v>
      </c>
      <c r="T231" s="153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4" t="s">
        <v>141</v>
      </c>
      <c r="AT231" s="154" t="s">
        <v>138</v>
      </c>
      <c r="AU231" s="154" t="s">
        <v>86</v>
      </c>
      <c r="AY231" s="15" t="s">
        <v>136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5" t="s">
        <v>84</v>
      </c>
      <c r="BK231" s="155">
        <f>ROUND(I231*H231,2)</f>
        <v>0</v>
      </c>
      <c r="BL231" s="15" t="s">
        <v>141</v>
      </c>
      <c r="BM231" s="154" t="s">
        <v>337</v>
      </c>
    </row>
    <row r="232" spans="1:47" s="2" customFormat="1" ht="12">
      <c r="A232" s="30"/>
      <c r="B232" s="31"/>
      <c r="C232" s="30"/>
      <c r="D232" s="156" t="s">
        <v>143</v>
      </c>
      <c r="E232" s="30"/>
      <c r="F232" s="157" t="s">
        <v>338</v>
      </c>
      <c r="G232" s="30"/>
      <c r="H232" s="30"/>
      <c r="I232" s="158"/>
      <c r="J232" s="30"/>
      <c r="K232" s="30"/>
      <c r="L232" s="31"/>
      <c r="M232" s="159"/>
      <c r="N232" s="160"/>
      <c r="O232" s="56"/>
      <c r="P232" s="56"/>
      <c r="Q232" s="56"/>
      <c r="R232" s="56"/>
      <c r="S232" s="56"/>
      <c r="T232" s="57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T232" s="15" t="s">
        <v>143</v>
      </c>
      <c r="AU232" s="15" t="s">
        <v>86</v>
      </c>
    </row>
    <row r="233" spans="1:47" s="2" customFormat="1" ht="12">
      <c r="A233" s="30"/>
      <c r="B233" s="31"/>
      <c r="C233" s="30"/>
      <c r="D233" s="161" t="s">
        <v>145</v>
      </c>
      <c r="E233" s="30"/>
      <c r="F233" s="162" t="s">
        <v>339</v>
      </c>
      <c r="G233" s="30"/>
      <c r="H233" s="30"/>
      <c r="I233" s="158"/>
      <c r="J233" s="30"/>
      <c r="K233" s="30"/>
      <c r="L233" s="31"/>
      <c r="M233" s="159"/>
      <c r="N233" s="160"/>
      <c r="O233" s="56"/>
      <c r="P233" s="56"/>
      <c r="Q233" s="56"/>
      <c r="R233" s="56"/>
      <c r="S233" s="56"/>
      <c r="T233" s="57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T233" s="15" t="s">
        <v>145</v>
      </c>
      <c r="AU233" s="15" t="s">
        <v>86</v>
      </c>
    </row>
    <row r="234" spans="1:65" s="2" customFormat="1" ht="16.5" customHeight="1">
      <c r="A234" s="30"/>
      <c r="B234" s="142"/>
      <c r="C234" s="163" t="s">
        <v>340</v>
      </c>
      <c r="D234" s="163" t="s">
        <v>229</v>
      </c>
      <c r="E234" s="164" t="s">
        <v>341</v>
      </c>
      <c r="F234" s="165" t="s">
        <v>342</v>
      </c>
      <c r="G234" s="166" t="s">
        <v>322</v>
      </c>
      <c r="H234" s="167">
        <v>2</v>
      </c>
      <c r="I234" s="168"/>
      <c r="J234" s="169">
        <f>ROUND(I234*H234,2)</f>
        <v>0</v>
      </c>
      <c r="K234" s="165" t="s">
        <v>140</v>
      </c>
      <c r="L234" s="170"/>
      <c r="M234" s="171" t="s">
        <v>1</v>
      </c>
      <c r="N234" s="172" t="s">
        <v>41</v>
      </c>
      <c r="O234" s="56"/>
      <c r="P234" s="152">
        <f>O234*H234</f>
        <v>0</v>
      </c>
      <c r="Q234" s="152">
        <v>0.00145</v>
      </c>
      <c r="R234" s="152">
        <f>Q234*H234</f>
        <v>0.0029</v>
      </c>
      <c r="S234" s="152">
        <v>0</v>
      </c>
      <c r="T234" s="153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4" t="s">
        <v>172</v>
      </c>
      <c r="AT234" s="154" t="s">
        <v>229</v>
      </c>
      <c r="AU234" s="154" t="s">
        <v>86</v>
      </c>
      <c r="AY234" s="15" t="s">
        <v>136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5" t="s">
        <v>84</v>
      </c>
      <c r="BK234" s="155">
        <f>ROUND(I234*H234,2)</f>
        <v>0</v>
      </c>
      <c r="BL234" s="15" t="s">
        <v>141</v>
      </c>
      <c r="BM234" s="154" t="s">
        <v>343</v>
      </c>
    </row>
    <row r="235" spans="1:47" s="2" customFormat="1" ht="12">
      <c r="A235" s="30"/>
      <c r="B235" s="31"/>
      <c r="C235" s="30"/>
      <c r="D235" s="156" t="s">
        <v>143</v>
      </c>
      <c r="E235" s="30"/>
      <c r="F235" s="157" t="s">
        <v>342</v>
      </c>
      <c r="G235" s="30"/>
      <c r="H235" s="30"/>
      <c r="I235" s="158"/>
      <c r="J235" s="30"/>
      <c r="K235" s="30"/>
      <c r="L235" s="31"/>
      <c r="M235" s="159"/>
      <c r="N235" s="160"/>
      <c r="O235" s="56"/>
      <c r="P235" s="56"/>
      <c r="Q235" s="56"/>
      <c r="R235" s="56"/>
      <c r="S235" s="56"/>
      <c r="T235" s="57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T235" s="15" t="s">
        <v>143</v>
      </c>
      <c r="AU235" s="15" t="s">
        <v>86</v>
      </c>
    </row>
    <row r="236" spans="1:65" s="2" customFormat="1" ht="16.5" customHeight="1">
      <c r="A236" s="30"/>
      <c r="B236" s="142"/>
      <c r="C236" s="163" t="s">
        <v>344</v>
      </c>
      <c r="D236" s="163" t="s">
        <v>229</v>
      </c>
      <c r="E236" s="164" t="s">
        <v>345</v>
      </c>
      <c r="F236" s="165" t="s">
        <v>346</v>
      </c>
      <c r="G236" s="166" t="s">
        <v>150</v>
      </c>
      <c r="H236" s="167">
        <v>5.903</v>
      </c>
      <c r="I236" s="168"/>
      <c r="J236" s="169">
        <f>ROUND(I236*H236,2)</f>
        <v>0</v>
      </c>
      <c r="K236" s="165" t="s">
        <v>140</v>
      </c>
      <c r="L236" s="170"/>
      <c r="M236" s="171" t="s">
        <v>1</v>
      </c>
      <c r="N236" s="172" t="s">
        <v>41</v>
      </c>
      <c r="O236" s="56"/>
      <c r="P236" s="152">
        <f>O236*H236</f>
        <v>0</v>
      </c>
      <c r="Q236" s="152">
        <v>0.00167</v>
      </c>
      <c r="R236" s="152">
        <f>Q236*H236</f>
        <v>0.00985801</v>
      </c>
      <c r="S236" s="152">
        <v>0</v>
      </c>
      <c r="T236" s="153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54" t="s">
        <v>172</v>
      </c>
      <c r="AT236" s="154" t="s">
        <v>229</v>
      </c>
      <c r="AU236" s="154" t="s">
        <v>86</v>
      </c>
      <c r="AY236" s="15" t="s">
        <v>136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5" t="s">
        <v>84</v>
      </c>
      <c r="BK236" s="155">
        <f>ROUND(I236*H236,2)</f>
        <v>0</v>
      </c>
      <c r="BL236" s="15" t="s">
        <v>141</v>
      </c>
      <c r="BM236" s="154" t="s">
        <v>347</v>
      </c>
    </row>
    <row r="237" spans="1:47" s="2" customFormat="1" ht="12">
      <c r="A237" s="30"/>
      <c r="B237" s="31"/>
      <c r="C237" s="30"/>
      <c r="D237" s="156" t="s">
        <v>143</v>
      </c>
      <c r="E237" s="30"/>
      <c r="F237" s="157" t="s">
        <v>346</v>
      </c>
      <c r="G237" s="30"/>
      <c r="H237" s="30"/>
      <c r="I237" s="158"/>
      <c r="J237" s="30"/>
      <c r="K237" s="30"/>
      <c r="L237" s="31"/>
      <c r="M237" s="159"/>
      <c r="N237" s="160"/>
      <c r="O237" s="56"/>
      <c r="P237" s="56"/>
      <c r="Q237" s="56"/>
      <c r="R237" s="56"/>
      <c r="S237" s="56"/>
      <c r="T237" s="57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T237" s="15" t="s">
        <v>143</v>
      </c>
      <c r="AU237" s="15" t="s">
        <v>86</v>
      </c>
    </row>
    <row r="238" spans="1:65" s="2" customFormat="1" ht="16.5" customHeight="1">
      <c r="A238" s="30"/>
      <c r="B238" s="142"/>
      <c r="C238" s="143" t="s">
        <v>348</v>
      </c>
      <c r="D238" s="143" t="s">
        <v>138</v>
      </c>
      <c r="E238" s="144" t="s">
        <v>349</v>
      </c>
      <c r="F238" s="145" t="s">
        <v>350</v>
      </c>
      <c r="G238" s="146" t="s">
        <v>322</v>
      </c>
      <c r="H238" s="147">
        <v>1</v>
      </c>
      <c r="I238" s="148"/>
      <c r="J238" s="149">
        <f>ROUND(I238*H238,2)</f>
        <v>0</v>
      </c>
      <c r="K238" s="145" t="s">
        <v>140</v>
      </c>
      <c r="L238" s="31"/>
      <c r="M238" s="150" t="s">
        <v>1</v>
      </c>
      <c r="N238" s="151" t="s">
        <v>41</v>
      </c>
      <c r="O238" s="56"/>
      <c r="P238" s="152">
        <f>O238*H238</f>
        <v>0</v>
      </c>
      <c r="Q238" s="152">
        <v>0.10941</v>
      </c>
      <c r="R238" s="152">
        <f>Q238*H238</f>
        <v>0.10941</v>
      </c>
      <c r="S238" s="152">
        <v>0</v>
      </c>
      <c r="T238" s="153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4" t="s">
        <v>141</v>
      </c>
      <c r="AT238" s="154" t="s">
        <v>138</v>
      </c>
      <c r="AU238" s="154" t="s">
        <v>86</v>
      </c>
      <c r="AY238" s="15" t="s">
        <v>136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5" t="s">
        <v>84</v>
      </c>
      <c r="BK238" s="155">
        <f>ROUND(I238*H238,2)</f>
        <v>0</v>
      </c>
      <c r="BL238" s="15" t="s">
        <v>141</v>
      </c>
      <c r="BM238" s="154" t="s">
        <v>351</v>
      </c>
    </row>
    <row r="239" spans="1:47" s="2" customFormat="1" ht="12">
      <c r="A239" s="30"/>
      <c r="B239" s="31"/>
      <c r="C239" s="30"/>
      <c r="D239" s="156" t="s">
        <v>143</v>
      </c>
      <c r="E239" s="30"/>
      <c r="F239" s="157" t="s">
        <v>352</v>
      </c>
      <c r="G239" s="30"/>
      <c r="H239" s="30"/>
      <c r="I239" s="158"/>
      <c r="J239" s="30"/>
      <c r="K239" s="30"/>
      <c r="L239" s="31"/>
      <c r="M239" s="159"/>
      <c r="N239" s="160"/>
      <c r="O239" s="56"/>
      <c r="P239" s="56"/>
      <c r="Q239" s="56"/>
      <c r="R239" s="56"/>
      <c r="S239" s="56"/>
      <c r="T239" s="57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T239" s="15" t="s">
        <v>143</v>
      </c>
      <c r="AU239" s="15" t="s">
        <v>86</v>
      </c>
    </row>
    <row r="240" spans="1:47" s="2" customFormat="1" ht="12">
      <c r="A240" s="30"/>
      <c r="B240" s="31"/>
      <c r="C240" s="30"/>
      <c r="D240" s="161" t="s">
        <v>145</v>
      </c>
      <c r="E240" s="30"/>
      <c r="F240" s="162" t="s">
        <v>353</v>
      </c>
      <c r="G240" s="30"/>
      <c r="H240" s="30"/>
      <c r="I240" s="158"/>
      <c r="J240" s="30"/>
      <c r="K240" s="30"/>
      <c r="L240" s="31"/>
      <c r="M240" s="159"/>
      <c r="N240" s="160"/>
      <c r="O240" s="56"/>
      <c r="P240" s="56"/>
      <c r="Q240" s="56"/>
      <c r="R240" s="56"/>
      <c r="S240" s="56"/>
      <c r="T240" s="57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T240" s="15" t="s">
        <v>145</v>
      </c>
      <c r="AU240" s="15" t="s">
        <v>86</v>
      </c>
    </row>
    <row r="241" spans="1:65" s="2" customFormat="1" ht="16.5" customHeight="1">
      <c r="A241" s="30"/>
      <c r="B241" s="142"/>
      <c r="C241" s="163" t="s">
        <v>354</v>
      </c>
      <c r="D241" s="163" t="s">
        <v>229</v>
      </c>
      <c r="E241" s="164" t="s">
        <v>355</v>
      </c>
      <c r="F241" s="165" t="s">
        <v>356</v>
      </c>
      <c r="G241" s="166" t="s">
        <v>322</v>
      </c>
      <c r="H241" s="167">
        <v>1</v>
      </c>
      <c r="I241" s="168"/>
      <c r="J241" s="169">
        <f>ROUND(I241*H241,2)</f>
        <v>0</v>
      </c>
      <c r="K241" s="165" t="s">
        <v>140</v>
      </c>
      <c r="L241" s="170"/>
      <c r="M241" s="171" t="s">
        <v>1</v>
      </c>
      <c r="N241" s="172" t="s">
        <v>41</v>
      </c>
      <c r="O241" s="56"/>
      <c r="P241" s="152">
        <f>O241*H241</f>
        <v>0</v>
      </c>
      <c r="Q241" s="152">
        <v>0.0061</v>
      </c>
      <c r="R241" s="152">
        <f>Q241*H241</f>
        <v>0.0061</v>
      </c>
      <c r="S241" s="152">
        <v>0</v>
      </c>
      <c r="T241" s="153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54" t="s">
        <v>172</v>
      </c>
      <c r="AT241" s="154" t="s">
        <v>229</v>
      </c>
      <c r="AU241" s="154" t="s">
        <v>86</v>
      </c>
      <c r="AY241" s="15" t="s">
        <v>136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5" t="s">
        <v>84</v>
      </c>
      <c r="BK241" s="155">
        <f>ROUND(I241*H241,2)</f>
        <v>0</v>
      </c>
      <c r="BL241" s="15" t="s">
        <v>141</v>
      </c>
      <c r="BM241" s="154" t="s">
        <v>357</v>
      </c>
    </row>
    <row r="242" spans="1:47" s="2" customFormat="1" ht="12">
      <c r="A242" s="30"/>
      <c r="B242" s="31"/>
      <c r="C242" s="30"/>
      <c r="D242" s="156" t="s">
        <v>143</v>
      </c>
      <c r="E242" s="30"/>
      <c r="F242" s="157" t="s">
        <v>356</v>
      </c>
      <c r="G242" s="30"/>
      <c r="H242" s="30"/>
      <c r="I242" s="158"/>
      <c r="J242" s="30"/>
      <c r="K242" s="30"/>
      <c r="L242" s="31"/>
      <c r="M242" s="159"/>
      <c r="N242" s="160"/>
      <c r="O242" s="56"/>
      <c r="P242" s="56"/>
      <c r="Q242" s="56"/>
      <c r="R242" s="56"/>
      <c r="S242" s="56"/>
      <c r="T242" s="57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T242" s="15" t="s">
        <v>143</v>
      </c>
      <c r="AU242" s="15" t="s">
        <v>86</v>
      </c>
    </row>
    <row r="243" spans="1:65" s="2" customFormat="1" ht="16.5" customHeight="1">
      <c r="A243" s="30"/>
      <c r="B243" s="142"/>
      <c r="C243" s="163" t="s">
        <v>358</v>
      </c>
      <c r="D243" s="163" t="s">
        <v>229</v>
      </c>
      <c r="E243" s="164" t="s">
        <v>359</v>
      </c>
      <c r="F243" s="165" t="s">
        <v>360</v>
      </c>
      <c r="G243" s="166" t="s">
        <v>322</v>
      </c>
      <c r="H243" s="167">
        <v>1</v>
      </c>
      <c r="I243" s="168"/>
      <c r="J243" s="169">
        <f>ROUND(I243*H243,2)</f>
        <v>0</v>
      </c>
      <c r="K243" s="165" t="s">
        <v>140</v>
      </c>
      <c r="L243" s="170"/>
      <c r="M243" s="171" t="s">
        <v>1</v>
      </c>
      <c r="N243" s="172" t="s">
        <v>41</v>
      </c>
      <c r="O243" s="56"/>
      <c r="P243" s="152">
        <f>O243*H243</f>
        <v>0</v>
      </c>
      <c r="Q243" s="152">
        <v>0.0001</v>
      </c>
      <c r="R243" s="152">
        <f>Q243*H243</f>
        <v>0.0001</v>
      </c>
      <c r="S243" s="152">
        <v>0</v>
      </c>
      <c r="T243" s="153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4" t="s">
        <v>172</v>
      </c>
      <c r="AT243" s="154" t="s">
        <v>229</v>
      </c>
      <c r="AU243" s="154" t="s">
        <v>86</v>
      </c>
      <c r="AY243" s="15" t="s">
        <v>136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5" t="s">
        <v>84</v>
      </c>
      <c r="BK243" s="155">
        <f>ROUND(I243*H243,2)</f>
        <v>0</v>
      </c>
      <c r="BL243" s="15" t="s">
        <v>141</v>
      </c>
      <c r="BM243" s="154" t="s">
        <v>361</v>
      </c>
    </row>
    <row r="244" spans="1:47" s="2" customFormat="1" ht="12">
      <c r="A244" s="30"/>
      <c r="B244" s="31"/>
      <c r="C244" s="30"/>
      <c r="D244" s="156" t="s">
        <v>143</v>
      </c>
      <c r="E244" s="30"/>
      <c r="F244" s="157" t="s">
        <v>360</v>
      </c>
      <c r="G244" s="30"/>
      <c r="H244" s="30"/>
      <c r="I244" s="158"/>
      <c r="J244" s="30"/>
      <c r="K244" s="30"/>
      <c r="L244" s="31"/>
      <c r="M244" s="159"/>
      <c r="N244" s="160"/>
      <c r="O244" s="56"/>
      <c r="P244" s="56"/>
      <c r="Q244" s="56"/>
      <c r="R244" s="56"/>
      <c r="S244" s="56"/>
      <c r="T244" s="57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T244" s="15" t="s">
        <v>143</v>
      </c>
      <c r="AU244" s="15" t="s">
        <v>86</v>
      </c>
    </row>
    <row r="245" spans="1:65" s="2" customFormat="1" ht="16.5" customHeight="1">
      <c r="A245" s="30"/>
      <c r="B245" s="142"/>
      <c r="C245" s="163" t="s">
        <v>362</v>
      </c>
      <c r="D245" s="163" t="s">
        <v>229</v>
      </c>
      <c r="E245" s="164" t="s">
        <v>363</v>
      </c>
      <c r="F245" s="165" t="s">
        <v>364</v>
      </c>
      <c r="G245" s="166" t="s">
        <v>322</v>
      </c>
      <c r="H245" s="167">
        <v>1</v>
      </c>
      <c r="I245" s="168"/>
      <c r="J245" s="169">
        <f>ROUND(I245*H245,2)</f>
        <v>0</v>
      </c>
      <c r="K245" s="165" t="s">
        <v>140</v>
      </c>
      <c r="L245" s="170"/>
      <c r="M245" s="171" t="s">
        <v>1</v>
      </c>
      <c r="N245" s="172" t="s">
        <v>41</v>
      </c>
      <c r="O245" s="56"/>
      <c r="P245" s="152">
        <f>O245*H245</f>
        <v>0</v>
      </c>
      <c r="Q245" s="152">
        <v>0.003</v>
      </c>
      <c r="R245" s="152">
        <f>Q245*H245</f>
        <v>0.003</v>
      </c>
      <c r="S245" s="152">
        <v>0</v>
      </c>
      <c r="T245" s="153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54" t="s">
        <v>172</v>
      </c>
      <c r="AT245" s="154" t="s">
        <v>229</v>
      </c>
      <c r="AU245" s="154" t="s">
        <v>86</v>
      </c>
      <c r="AY245" s="15" t="s">
        <v>136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5" t="s">
        <v>84</v>
      </c>
      <c r="BK245" s="155">
        <f>ROUND(I245*H245,2)</f>
        <v>0</v>
      </c>
      <c r="BL245" s="15" t="s">
        <v>141</v>
      </c>
      <c r="BM245" s="154" t="s">
        <v>365</v>
      </c>
    </row>
    <row r="246" spans="1:47" s="2" customFormat="1" ht="12">
      <c r="A246" s="30"/>
      <c r="B246" s="31"/>
      <c r="C246" s="30"/>
      <c r="D246" s="156" t="s">
        <v>143</v>
      </c>
      <c r="E246" s="30"/>
      <c r="F246" s="157" t="s">
        <v>364</v>
      </c>
      <c r="G246" s="30"/>
      <c r="H246" s="30"/>
      <c r="I246" s="158"/>
      <c r="J246" s="30"/>
      <c r="K246" s="30"/>
      <c r="L246" s="31"/>
      <c r="M246" s="159"/>
      <c r="N246" s="160"/>
      <c r="O246" s="56"/>
      <c r="P246" s="56"/>
      <c r="Q246" s="56"/>
      <c r="R246" s="56"/>
      <c r="S246" s="56"/>
      <c r="T246" s="57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T246" s="15" t="s">
        <v>143</v>
      </c>
      <c r="AU246" s="15" t="s">
        <v>86</v>
      </c>
    </row>
    <row r="247" spans="1:65" s="2" customFormat="1" ht="16.5" customHeight="1">
      <c r="A247" s="30"/>
      <c r="B247" s="142"/>
      <c r="C247" s="143" t="s">
        <v>366</v>
      </c>
      <c r="D247" s="143" t="s">
        <v>138</v>
      </c>
      <c r="E247" s="144" t="s">
        <v>367</v>
      </c>
      <c r="F247" s="145" t="s">
        <v>368</v>
      </c>
      <c r="G247" s="146" t="s">
        <v>322</v>
      </c>
      <c r="H247" s="147">
        <v>8</v>
      </c>
      <c r="I247" s="148"/>
      <c r="J247" s="149">
        <f>ROUND(I247*H247,2)</f>
        <v>0</v>
      </c>
      <c r="K247" s="145" t="s">
        <v>140</v>
      </c>
      <c r="L247" s="31"/>
      <c r="M247" s="150" t="s">
        <v>1</v>
      </c>
      <c r="N247" s="151" t="s">
        <v>41</v>
      </c>
      <c r="O247" s="56"/>
      <c r="P247" s="152">
        <f>O247*H247</f>
        <v>0</v>
      </c>
      <c r="Q247" s="152">
        <v>5.80039</v>
      </c>
      <c r="R247" s="152">
        <f>Q247*H247</f>
        <v>46.40312</v>
      </c>
      <c r="S247" s="152">
        <v>0</v>
      </c>
      <c r="T247" s="153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54" t="s">
        <v>141</v>
      </c>
      <c r="AT247" s="154" t="s">
        <v>138</v>
      </c>
      <c r="AU247" s="154" t="s">
        <v>86</v>
      </c>
      <c r="AY247" s="15" t="s">
        <v>136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5" t="s">
        <v>84</v>
      </c>
      <c r="BK247" s="155">
        <f>ROUND(I247*H247,2)</f>
        <v>0</v>
      </c>
      <c r="BL247" s="15" t="s">
        <v>141</v>
      </c>
      <c r="BM247" s="154" t="s">
        <v>369</v>
      </c>
    </row>
    <row r="248" spans="1:47" s="2" customFormat="1" ht="12">
      <c r="A248" s="30"/>
      <c r="B248" s="31"/>
      <c r="C248" s="30"/>
      <c r="D248" s="156" t="s">
        <v>143</v>
      </c>
      <c r="E248" s="30"/>
      <c r="F248" s="157" t="s">
        <v>370</v>
      </c>
      <c r="G248" s="30"/>
      <c r="H248" s="30"/>
      <c r="I248" s="158"/>
      <c r="J248" s="30"/>
      <c r="K248" s="30"/>
      <c r="L248" s="31"/>
      <c r="M248" s="159"/>
      <c r="N248" s="160"/>
      <c r="O248" s="56"/>
      <c r="P248" s="56"/>
      <c r="Q248" s="56"/>
      <c r="R248" s="56"/>
      <c r="S248" s="56"/>
      <c r="T248" s="57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T248" s="15" t="s">
        <v>143</v>
      </c>
      <c r="AU248" s="15" t="s">
        <v>86</v>
      </c>
    </row>
    <row r="249" spans="1:47" s="2" customFormat="1" ht="12">
      <c r="A249" s="30"/>
      <c r="B249" s="31"/>
      <c r="C249" s="30"/>
      <c r="D249" s="161" t="s">
        <v>145</v>
      </c>
      <c r="E249" s="30"/>
      <c r="F249" s="162" t="s">
        <v>371</v>
      </c>
      <c r="G249" s="30"/>
      <c r="H249" s="30"/>
      <c r="I249" s="158"/>
      <c r="J249" s="30"/>
      <c r="K249" s="30"/>
      <c r="L249" s="31"/>
      <c r="M249" s="159"/>
      <c r="N249" s="160"/>
      <c r="O249" s="56"/>
      <c r="P249" s="56"/>
      <c r="Q249" s="56"/>
      <c r="R249" s="56"/>
      <c r="S249" s="56"/>
      <c r="T249" s="57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T249" s="15" t="s">
        <v>145</v>
      </c>
      <c r="AU249" s="15" t="s">
        <v>86</v>
      </c>
    </row>
    <row r="250" spans="1:65" s="2" customFormat="1" ht="16.5" customHeight="1">
      <c r="A250" s="30"/>
      <c r="B250" s="142"/>
      <c r="C250" s="143" t="s">
        <v>372</v>
      </c>
      <c r="D250" s="143" t="s">
        <v>138</v>
      </c>
      <c r="E250" s="144" t="s">
        <v>373</v>
      </c>
      <c r="F250" s="145" t="s">
        <v>374</v>
      </c>
      <c r="G250" s="146" t="s">
        <v>156</v>
      </c>
      <c r="H250" s="147">
        <v>17.679</v>
      </c>
      <c r="I250" s="148"/>
      <c r="J250" s="149">
        <f>ROUND(I250*H250,2)</f>
        <v>0</v>
      </c>
      <c r="K250" s="145" t="s">
        <v>140</v>
      </c>
      <c r="L250" s="31"/>
      <c r="M250" s="150" t="s">
        <v>1</v>
      </c>
      <c r="N250" s="151" t="s">
        <v>41</v>
      </c>
      <c r="O250" s="56"/>
      <c r="P250" s="152">
        <f>O250*H250</f>
        <v>0</v>
      </c>
      <c r="Q250" s="152">
        <v>2.3114</v>
      </c>
      <c r="R250" s="152">
        <f>Q250*H250</f>
        <v>40.8632406</v>
      </c>
      <c r="S250" s="152">
        <v>0</v>
      </c>
      <c r="T250" s="153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54" t="s">
        <v>141</v>
      </c>
      <c r="AT250" s="154" t="s">
        <v>138</v>
      </c>
      <c r="AU250" s="154" t="s">
        <v>86</v>
      </c>
      <c r="AY250" s="15" t="s">
        <v>136</v>
      </c>
      <c r="BE250" s="155">
        <f>IF(N250="základní",J250,0)</f>
        <v>0</v>
      </c>
      <c r="BF250" s="155">
        <f>IF(N250="snížená",J250,0)</f>
        <v>0</v>
      </c>
      <c r="BG250" s="155">
        <f>IF(N250="zákl. přenesená",J250,0)</f>
        <v>0</v>
      </c>
      <c r="BH250" s="155">
        <f>IF(N250="sníž. přenesená",J250,0)</f>
        <v>0</v>
      </c>
      <c r="BI250" s="155">
        <f>IF(N250="nulová",J250,0)</f>
        <v>0</v>
      </c>
      <c r="BJ250" s="15" t="s">
        <v>84</v>
      </c>
      <c r="BK250" s="155">
        <f>ROUND(I250*H250,2)</f>
        <v>0</v>
      </c>
      <c r="BL250" s="15" t="s">
        <v>141</v>
      </c>
      <c r="BM250" s="154" t="s">
        <v>375</v>
      </c>
    </row>
    <row r="251" spans="1:47" s="2" customFormat="1" ht="12">
      <c r="A251" s="30"/>
      <c r="B251" s="31"/>
      <c r="C251" s="30"/>
      <c r="D251" s="156" t="s">
        <v>143</v>
      </c>
      <c r="E251" s="30"/>
      <c r="F251" s="157" t="s">
        <v>376</v>
      </c>
      <c r="G251" s="30"/>
      <c r="H251" s="30"/>
      <c r="I251" s="158"/>
      <c r="J251" s="30"/>
      <c r="K251" s="30"/>
      <c r="L251" s="31"/>
      <c r="M251" s="159"/>
      <c r="N251" s="160"/>
      <c r="O251" s="56"/>
      <c r="P251" s="56"/>
      <c r="Q251" s="56"/>
      <c r="R251" s="56"/>
      <c r="S251" s="56"/>
      <c r="T251" s="57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T251" s="15" t="s">
        <v>143</v>
      </c>
      <c r="AU251" s="15" t="s">
        <v>86</v>
      </c>
    </row>
    <row r="252" spans="1:47" s="2" customFormat="1" ht="12">
      <c r="A252" s="30"/>
      <c r="B252" s="31"/>
      <c r="C252" s="30"/>
      <c r="D252" s="161" t="s">
        <v>145</v>
      </c>
      <c r="E252" s="30"/>
      <c r="F252" s="162" t="s">
        <v>377</v>
      </c>
      <c r="G252" s="30"/>
      <c r="H252" s="30"/>
      <c r="I252" s="158"/>
      <c r="J252" s="30"/>
      <c r="K252" s="30"/>
      <c r="L252" s="31"/>
      <c r="M252" s="159"/>
      <c r="N252" s="160"/>
      <c r="O252" s="56"/>
      <c r="P252" s="56"/>
      <c r="Q252" s="56"/>
      <c r="R252" s="56"/>
      <c r="S252" s="56"/>
      <c r="T252" s="57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T252" s="15" t="s">
        <v>145</v>
      </c>
      <c r="AU252" s="15" t="s">
        <v>86</v>
      </c>
    </row>
    <row r="253" spans="1:65" s="2" customFormat="1" ht="16.5" customHeight="1">
      <c r="A253" s="30"/>
      <c r="B253" s="142"/>
      <c r="C253" s="143" t="s">
        <v>378</v>
      </c>
      <c r="D253" s="143" t="s">
        <v>138</v>
      </c>
      <c r="E253" s="144" t="s">
        <v>379</v>
      </c>
      <c r="F253" s="145" t="s">
        <v>380</v>
      </c>
      <c r="G253" s="146" t="s">
        <v>150</v>
      </c>
      <c r="H253" s="147">
        <v>30.8</v>
      </c>
      <c r="I253" s="148"/>
      <c r="J253" s="149">
        <f>ROUND(I253*H253,2)</f>
        <v>0</v>
      </c>
      <c r="K253" s="145" t="s">
        <v>140</v>
      </c>
      <c r="L253" s="31"/>
      <c r="M253" s="150" t="s">
        <v>1</v>
      </c>
      <c r="N253" s="151" t="s">
        <v>41</v>
      </c>
      <c r="O253" s="56"/>
      <c r="P253" s="152">
        <f>O253*H253</f>
        <v>0</v>
      </c>
      <c r="Q253" s="152">
        <v>0</v>
      </c>
      <c r="R253" s="152">
        <f>Q253*H253</f>
        <v>0</v>
      </c>
      <c r="S253" s="152">
        <v>0</v>
      </c>
      <c r="T253" s="153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54" t="s">
        <v>141</v>
      </c>
      <c r="AT253" s="154" t="s">
        <v>138</v>
      </c>
      <c r="AU253" s="154" t="s">
        <v>86</v>
      </c>
      <c r="AY253" s="15" t="s">
        <v>136</v>
      </c>
      <c r="BE253" s="155">
        <f>IF(N253="základní",J253,0)</f>
        <v>0</v>
      </c>
      <c r="BF253" s="155">
        <f>IF(N253="snížená",J253,0)</f>
        <v>0</v>
      </c>
      <c r="BG253" s="155">
        <f>IF(N253="zákl. přenesená",J253,0)</f>
        <v>0</v>
      </c>
      <c r="BH253" s="155">
        <f>IF(N253="sníž. přenesená",J253,0)</f>
        <v>0</v>
      </c>
      <c r="BI253" s="155">
        <f>IF(N253="nulová",J253,0)</f>
        <v>0</v>
      </c>
      <c r="BJ253" s="15" t="s">
        <v>84</v>
      </c>
      <c r="BK253" s="155">
        <f>ROUND(I253*H253,2)</f>
        <v>0</v>
      </c>
      <c r="BL253" s="15" t="s">
        <v>141</v>
      </c>
      <c r="BM253" s="154" t="s">
        <v>381</v>
      </c>
    </row>
    <row r="254" spans="1:47" s="2" customFormat="1" ht="12">
      <c r="A254" s="30"/>
      <c r="B254" s="31"/>
      <c r="C254" s="30"/>
      <c r="D254" s="156" t="s">
        <v>143</v>
      </c>
      <c r="E254" s="30"/>
      <c r="F254" s="157" t="s">
        <v>382</v>
      </c>
      <c r="G254" s="30"/>
      <c r="H254" s="30"/>
      <c r="I254" s="158"/>
      <c r="J254" s="30"/>
      <c r="K254" s="30"/>
      <c r="L254" s="31"/>
      <c r="M254" s="159"/>
      <c r="N254" s="160"/>
      <c r="O254" s="56"/>
      <c r="P254" s="56"/>
      <c r="Q254" s="56"/>
      <c r="R254" s="56"/>
      <c r="S254" s="56"/>
      <c r="T254" s="57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T254" s="15" t="s">
        <v>143</v>
      </c>
      <c r="AU254" s="15" t="s">
        <v>86</v>
      </c>
    </row>
    <row r="255" spans="1:47" s="2" customFormat="1" ht="12">
      <c r="A255" s="30"/>
      <c r="B255" s="31"/>
      <c r="C255" s="30"/>
      <c r="D255" s="161" t="s">
        <v>145</v>
      </c>
      <c r="E255" s="30"/>
      <c r="F255" s="162" t="s">
        <v>383</v>
      </c>
      <c r="G255" s="30"/>
      <c r="H255" s="30"/>
      <c r="I255" s="158"/>
      <c r="J255" s="30"/>
      <c r="K255" s="30"/>
      <c r="L255" s="31"/>
      <c r="M255" s="159"/>
      <c r="N255" s="160"/>
      <c r="O255" s="56"/>
      <c r="P255" s="56"/>
      <c r="Q255" s="56"/>
      <c r="R255" s="56"/>
      <c r="S255" s="56"/>
      <c r="T255" s="57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T255" s="15" t="s">
        <v>145</v>
      </c>
      <c r="AU255" s="15" t="s">
        <v>86</v>
      </c>
    </row>
    <row r="256" spans="1:65" s="2" customFormat="1" ht="16.5" customHeight="1">
      <c r="A256" s="30"/>
      <c r="B256" s="142"/>
      <c r="C256" s="163" t="s">
        <v>384</v>
      </c>
      <c r="D256" s="163" t="s">
        <v>229</v>
      </c>
      <c r="E256" s="164" t="s">
        <v>385</v>
      </c>
      <c r="F256" s="165" t="s">
        <v>386</v>
      </c>
      <c r="G256" s="166" t="s">
        <v>150</v>
      </c>
      <c r="H256" s="167">
        <v>31.262</v>
      </c>
      <c r="I256" s="168"/>
      <c r="J256" s="169">
        <f>ROUND(I256*H256,2)</f>
        <v>0</v>
      </c>
      <c r="K256" s="165" t="s">
        <v>140</v>
      </c>
      <c r="L256" s="170"/>
      <c r="M256" s="171" t="s">
        <v>1</v>
      </c>
      <c r="N256" s="172" t="s">
        <v>41</v>
      </c>
      <c r="O256" s="56"/>
      <c r="P256" s="152">
        <f>O256*H256</f>
        <v>0</v>
      </c>
      <c r="Q256" s="152">
        <v>0.0087</v>
      </c>
      <c r="R256" s="152">
        <f>Q256*H256</f>
        <v>0.2719794</v>
      </c>
      <c r="S256" s="152">
        <v>0</v>
      </c>
      <c r="T256" s="153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54" t="s">
        <v>172</v>
      </c>
      <c r="AT256" s="154" t="s">
        <v>229</v>
      </c>
      <c r="AU256" s="154" t="s">
        <v>86</v>
      </c>
      <c r="AY256" s="15" t="s">
        <v>136</v>
      </c>
      <c r="BE256" s="155">
        <f>IF(N256="základní",J256,0)</f>
        <v>0</v>
      </c>
      <c r="BF256" s="155">
        <f>IF(N256="snížená",J256,0)</f>
        <v>0</v>
      </c>
      <c r="BG256" s="155">
        <f>IF(N256="zákl. přenesená",J256,0)</f>
        <v>0</v>
      </c>
      <c r="BH256" s="155">
        <f>IF(N256="sníž. přenesená",J256,0)</f>
        <v>0</v>
      </c>
      <c r="BI256" s="155">
        <f>IF(N256="nulová",J256,0)</f>
        <v>0</v>
      </c>
      <c r="BJ256" s="15" t="s">
        <v>84</v>
      </c>
      <c r="BK256" s="155">
        <f>ROUND(I256*H256,2)</f>
        <v>0</v>
      </c>
      <c r="BL256" s="15" t="s">
        <v>141</v>
      </c>
      <c r="BM256" s="154" t="s">
        <v>387</v>
      </c>
    </row>
    <row r="257" spans="1:47" s="2" customFormat="1" ht="12">
      <c r="A257" s="30"/>
      <c r="B257" s="31"/>
      <c r="C257" s="30"/>
      <c r="D257" s="156" t="s">
        <v>143</v>
      </c>
      <c r="E257" s="30"/>
      <c r="F257" s="157" t="s">
        <v>386</v>
      </c>
      <c r="G257" s="30"/>
      <c r="H257" s="30"/>
      <c r="I257" s="158"/>
      <c r="J257" s="30"/>
      <c r="K257" s="30"/>
      <c r="L257" s="31"/>
      <c r="M257" s="159"/>
      <c r="N257" s="160"/>
      <c r="O257" s="56"/>
      <c r="P257" s="56"/>
      <c r="Q257" s="56"/>
      <c r="R257" s="56"/>
      <c r="S257" s="56"/>
      <c r="T257" s="57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T257" s="15" t="s">
        <v>143</v>
      </c>
      <c r="AU257" s="15" t="s">
        <v>86</v>
      </c>
    </row>
    <row r="258" spans="2:51" s="13" customFormat="1" ht="12">
      <c r="B258" s="173"/>
      <c r="D258" s="156" t="s">
        <v>245</v>
      </c>
      <c r="F258" s="174" t="s">
        <v>388</v>
      </c>
      <c r="H258" s="175">
        <v>31.262</v>
      </c>
      <c r="I258" s="176"/>
      <c r="L258" s="173"/>
      <c r="M258" s="177"/>
      <c r="N258" s="178"/>
      <c r="O258" s="178"/>
      <c r="P258" s="178"/>
      <c r="Q258" s="178"/>
      <c r="R258" s="178"/>
      <c r="S258" s="178"/>
      <c r="T258" s="179"/>
      <c r="AT258" s="180" t="s">
        <v>245</v>
      </c>
      <c r="AU258" s="180" t="s">
        <v>86</v>
      </c>
      <c r="AV258" s="13" t="s">
        <v>86</v>
      </c>
      <c r="AW258" s="13" t="s">
        <v>3</v>
      </c>
      <c r="AX258" s="13" t="s">
        <v>84</v>
      </c>
      <c r="AY258" s="180" t="s">
        <v>136</v>
      </c>
    </row>
    <row r="259" spans="1:65" s="2" customFormat="1" ht="16.5" customHeight="1">
      <c r="A259" s="30"/>
      <c r="B259" s="142"/>
      <c r="C259" s="143" t="s">
        <v>389</v>
      </c>
      <c r="D259" s="143" t="s">
        <v>138</v>
      </c>
      <c r="E259" s="144" t="s">
        <v>390</v>
      </c>
      <c r="F259" s="145" t="s">
        <v>391</v>
      </c>
      <c r="G259" s="146" t="s">
        <v>181</v>
      </c>
      <c r="H259" s="147">
        <v>6520</v>
      </c>
      <c r="I259" s="148"/>
      <c r="J259" s="149">
        <f>ROUND(I259*H259,2)</f>
        <v>0</v>
      </c>
      <c r="K259" s="145" t="s">
        <v>140</v>
      </c>
      <c r="L259" s="31"/>
      <c r="M259" s="150" t="s">
        <v>1</v>
      </c>
      <c r="N259" s="151" t="s">
        <v>41</v>
      </c>
      <c r="O259" s="56"/>
      <c r="P259" s="152">
        <f>O259*H259</f>
        <v>0</v>
      </c>
      <c r="Q259" s="152">
        <v>0</v>
      </c>
      <c r="R259" s="152">
        <f>Q259*H259</f>
        <v>0</v>
      </c>
      <c r="S259" s="152">
        <v>0.01</v>
      </c>
      <c r="T259" s="153">
        <f>S259*H259</f>
        <v>65.2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54" t="s">
        <v>141</v>
      </c>
      <c r="AT259" s="154" t="s">
        <v>138</v>
      </c>
      <c r="AU259" s="154" t="s">
        <v>86</v>
      </c>
      <c r="AY259" s="15" t="s">
        <v>136</v>
      </c>
      <c r="BE259" s="155">
        <f>IF(N259="základní",J259,0)</f>
        <v>0</v>
      </c>
      <c r="BF259" s="155">
        <f>IF(N259="snížená",J259,0)</f>
        <v>0</v>
      </c>
      <c r="BG259" s="155">
        <f>IF(N259="zákl. přenesená",J259,0)</f>
        <v>0</v>
      </c>
      <c r="BH259" s="155">
        <f>IF(N259="sníž. přenesená",J259,0)</f>
        <v>0</v>
      </c>
      <c r="BI259" s="155">
        <f>IF(N259="nulová",J259,0)</f>
        <v>0</v>
      </c>
      <c r="BJ259" s="15" t="s">
        <v>84</v>
      </c>
      <c r="BK259" s="155">
        <f>ROUND(I259*H259,2)</f>
        <v>0</v>
      </c>
      <c r="BL259" s="15" t="s">
        <v>141</v>
      </c>
      <c r="BM259" s="154" t="s">
        <v>392</v>
      </c>
    </row>
    <row r="260" spans="1:47" s="2" customFormat="1" ht="12">
      <c r="A260" s="30"/>
      <c r="B260" s="31"/>
      <c r="C260" s="30"/>
      <c r="D260" s="156" t="s">
        <v>143</v>
      </c>
      <c r="E260" s="30"/>
      <c r="F260" s="157" t="s">
        <v>393</v>
      </c>
      <c r="G260" s="30"/>
      <c r="H260" s="30"/>
      <c r="I260" s="158"/>
      <c r="J260" s="30"/>
      <c r="K260" s="30"/>
      <c r="L260" s="31"/>
      <c r="M260" s="159"/>
      <c r="N260" s="160"/>
      <c r="O260" s="56"/>
      <c r="P260" s="56"/>
      <c r="Q260" s="56"/>
      <c r="R260" s="56"/>
      <c r="S260" s="56"/>
      <c r="T260" s="57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T260" s="15" t="s">
        <v>143</v>
      </c>
      <c r="AU260" s="15" t="s">
        <v>86</v>
      </c>
    </row>
    <row r="261" spans="1:47" s="2" customFormat="1" ht="12">
      <c r="A261" s="30"/>
      <c r="B261" s="31"/>
      <c r="C261" s="30"/>
      <c r="D261" s="161" t="s">
        <v>145</v>
      </c>
      <c r="E261" s="30"/>
      <c r="F261" s="162" t="s">
        <v>394</v>
      </c>
      <c r="G261" s="30"/>
      <c r="H261" s="30"/>
      <c r="I261" s="158"/>
      <c r="J261" s="30"/>
      <c r="K261" s="30"/>
      <c r="L261" s="31"/>
      <c r="M261" s="159"/>
      <c r="N261" s="160"/>
      <c r="O261" s="56"/>
      <c r="P261" s="56"/>
      <c r="Q261" s="56"/>
      <c r="R261" s="56"/>
      <c r="S261" s="56"/>
      <c r="T261" s="57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T261" s="15" t="s">
        <v>145</v>
      </c>
      <c r="AU261" s="15" t="s">
        <v>86</v>
      </c>
    </row>
    <row r="262" spans="1:65" s="2" customFormat="1" ht="16.5" customHeight="1">
      <c r="A262" s="30"/>
      <c r="B262" s="142"/>
      <c r="C262" s="143" t="s">
        <v>395</v>
      </c>
      <c r="D262" s="143" t="s">
        <v>138</v>
      </c>
      <c r="E262" s="144" t="s">
        <v>396</v>
      </c>
      <c r="F262" s="145" t="s">
        <v>397</v>
      </c>
      <c r="G262" s="146" t="s">
        <v>181</v>
      </c>
      <c r="H262" s="147">
        <v>6520</v>
      </c>
      <c r="I262" s="148"/>
      <c r="J262" s="149">
        <f>ROUND(I262*H262,2)</f>
        <v>0</v>
      </c>
      <c r="K262" s="145" t="s">
        <v>140</v>
      </c>
      <c r="L262" s="31"/>
      <c r="M262" s="150" t="s">
        <v>1</v>
      </c>
      <c r="N262" s="151" t="s">
        <v>41</v>
      </c>
      <c r="O262" s="56"/>
      <c r="P262" s="152">
        <f>O262*H262</f>
        <v>0</v>
      </c>
      <c r="Q262" s="152">
        <v>0</v>
      </c>
      <c r="R262" s="152">
        <f>Q262*H262</f>
        <v>0</v>
      </c>
      <c r="S262" s="152">
        <v>0.02</v>
      </c>
      <c r="T262" s="153">
        <f>S262*H262</f>
        <v>130.4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54" t="s">
        <v>141</v>
      </c>
      <c r="AT262" s="154" t="s">
        <v>138</v>
      </c>
      <c r="AU262" s="154" t="s">
        <v>86</v>
      </c>
      <c r="AY262" s="15" t="s">
        <v>136</v>
      </c>
      <c r="BE262" s="155">
        <f>IF(N262="základní",J262,0)</f>
        <v>0</v>
      </c>
      <c r="BF262" s="155">
        <f>IF(N262="snížená",J262,0)</f>
        <v>0</v>
      </c>
      <c r="BG262" s="155">
        <f>IF(N262="zákl. přenesená",J262,0)</f>
        <v>0</v>
      </c>
      <c r="BH262" s="155">
        <f>IF(N262="sníž. přenesená",J262,0)</f>
        <v>0</v>
      </c>
      <c r="BI262" s="155">
        <f>IF(N262="nulová",J262,0)</f>
        <v>0</v>
      </c>
      <c r="BJ262" s="15" t="s">
        <v>84</v>
      </c>
      <c r="BK262" s="155">
        <f>ROUND(I262*H262,2)</f>
        <v>0</v>
      </c>
      <c r="BL262" s="15" t="s">
        <v>141</v>
      </c>
      <c r="BM262" s="154" t="s">
        <v>398</v>
      </c>
    </row>
    <row r="263" spans="1:47" s="2" customFormat="1" ht="19.5">
      <c r="A263" s="30"/>
      <c r="B263" s="31"/>
      <c r="C263" s="30"/>
      <c r="D263" s="156" t="s">
        <v>143</v>
      </c>
      <c r="E263" s="30"/>
      <c r="F263" s="157" t="s">
        <v>399</v>
      </c>
      <c r="G263" s="30"/>
      <c r="H263" s="30"/>
      <c r="I263" s="158"/>
      <c r="J263" s="30"/>
      <c r="K263" s="30"/>
      <c r="L263" s="31"/>
      <c r="M263" s="159"/>
      <c r="N263" s="160"/>
      <c r="O263" s="56"/>
      <c r="P263" s="56"/>
      <c r="Q263" s="56"/>
      <c r="R263" s="56"/>
      <c r="S263" s="56"/>
      <c r="T263" s="57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T263" s="15" t="s">
        <v>143</v>
      </c>
      <c r="AU263" s="15" t="s">
        <v>86</v>
      </c>
    </row>
    <row r="264" spans="1:47" s="2" customFormat="1" ht="12">
      <c r="A264" s="30"/>
      <c r="B264" s="31"/>
      <c r="C264" s="30"/>
      <c r="D264" s="161" t="s">
        <v>145</v>
      </c>
      <c r="E264" s="30"/>
      <c r="F264" s="162" t="s">
        <v>400</v>
      </c>
      <c r="G264" s="30"/>
      <c r="H264" s="30"/>
      <c r="I264" s="158"/>
      <c r="J264" s="30"/>
      <c r="K264" s="30"/>
      <c r="L264" s="31"/>
      <c r="M264" s="159"/>
      <c r="N264" s="160"/>
      <c r="O264" s="56"/>
      <c r="P264" s="56"/>
      <c r="Q264" s="56"/>
      <c r="R264" s="56"/>
      <c r="S264" s="56"/>
      <c r="T264" s="57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T264" s="15" t="s">
        <v>145</v>
      </c>
      <c r="AU264" s="15" t="s">
        <v>86</v>
      </c>
    </row>
    <row r="265" spans="2:63" s="12" customFormat="1" ht="22.9" customHeight="1">
      <c r="B265" s="129"/>
      <c r="D265" s="130" t="s">
        <v>75</v>
      </c>
      <c r="E265" s="140" t="s">
        <v>401</v>
      </c>
      <c r="F265" s="140" t="s">
        <v>402</v>
      </c>
      <c r="I265" s="132"/>
      <c r="J265" s="141">
        <f>BK265</f>
        <v>0</v>
      </c>
      <c r="L265" s="129"/>
      <c r="M265" s="134"/>
      <c r="N265" s="135"/>
      <c r="O265" s="135"/>
      <c r="P265" s="136">
        <f>SUM(P266:P268)</f>
        <v>0</v>
      </c>
      <c r="Q265" s="135"/>
      <c r="R265" s="136">
        <f>SUM(R266:R268)</f>
        <v>0</v>
      </c>
      <c r="S265" s="135"/>
      <c r="T265" s="137">
        <f>SUM(T266:T268)</f>
        <v>0</v>
      </c>
      <c r="AR265" s="130" t="s">
        <v>84</v>
      </c>
      <c r="AT265" s="138" t="s">
        <v>75</v>
      </c>
      <c r="AU265" s="138" t="s">
        <v>84</v>
      </c>
      <c r="AY265" s="130" t="s">
        <v>136</v>
      </c>
      <c r="BK265" s="139">
        <f>SUM(BK266:BK268)</f>
        <v>0</v>
      </c>
    </row>
    <row r="266" spans="1:65" s="2" customFormat="1" ht="16.5" customHeight="1">
      <c r="A266" s="30"/>
      <c r="B266" s="142"/>
      <c r="C266" s="143" t="s">
        <v>403</v>
      </c>
      <c r="D266" s="143" t="s">
        <v>138</v>
      </c>
      <c r="E266" s="187" t="s">
        <v>814</v>
      </c>
      <c r="F266" s="189" t="s">
        <v>815</v>
      </c>
      <c r="G266" s="146" t="s">
        <v>194</v>
      </c>
      <c r="H266" s="147">
        <v>195.6</v>
      </c>
      <c r="I266" s="148"/>
      <c r="J266" s="149">
        <f>ROUND(I266*H266,2)</f>
        <v>0</v>
      </c>
      <c r="K266" s="189" t="s">
        <v>512</v>
      </c>
      <c r="L266" s="31"/>
      <c r="M266" s="150" t="s">
        <v>1</v>
      </c>
      <c r="N266" s="151" t="s">
        <v>41</v>
      </c>
      <c r="O266" s="56"/>
      <c r="P266" s="152">
        <f>O266*H266</f>
        <v>0</v>
      </c>
      <c r="Q266" s="152">
        <v>0</v>
      </c>
      <c r="R266" s="152">
        <f>Q266*H266</f>
        <v>0</v>
      </c>
      <c r="S266" s="152">
        <v>0</v>
      </c>
      <c r="T266" s="153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54" t="s">
        <v>141</v>
      </c>
      <c r="AT266" s="154" t="s">
        <v>138</v>
      </c>
      <c r="AU266" s="154" t="s">
        <v>86</v>
      </c>
      <c r="AY266" s="15" t="s">
        <v>136</v>
      </c>
      <c r="BE266" s="155">
        <f>IF(N266="základní",J266,0)</f>
        <v>0</v>
      </c>
      <c r="BF266" s="155">
        <f>IF(N266="snížená",J266,0)</f>
        <v>0</v>
      </c>
      <c r="BG266" s="155">
        <f>IF(N266="zákl. přenesená",J266,0)</f>
        <v>0</v>
      </c>
      <c r="BH266" s="155">
        <f>IF(N266="sníž. přenesená",J266,0)</f>
        <v>0</v>
      </c>
      <c r="BI266" s="155">
        <f>IF(N266="nulová",J266,0)</f>
        <v>0</v>
      </c>
      <c r="BJ266" s="15" t="s">
        <v>84</v>
      </c>
      <c r="BK266" s="155">
        <f>ROUND(I266*H266,2)</f>
        <v>0</v>
      </c>
      <c r="BL266" s="15" t="s">
        <v>141</v>
      </c>
      <c r="BM266" s="154" t="s">
        <v>404</v>
      </c>
    </row>
    <row r="267" spans="1:47" s="2" customFormat="1" ht="12">
      <c r="A267" s="30"/>
      <c r="B267" s="31"/>
      <c r="C267" s="30"/>
      <c r="D267" s="156" t="s">
        <v>143</v>
      </c>
      <c r="E267" s="30"/>
      <c r="F267" s="186" t="s">
        <v>816</v>
      </c>
      <c r="G267" s="30"/>
      <c r="H267" s="30"/>
      <c r="I267" s="158"/>
      <c r="J267" s="30"/>
      <c r="K267" s="30"/>
      <c r="L267" s="31"/>
      <c r="M267" s="159"/>
      <c r="N267" s="160"/>
      <c r="O267" s="56"/>
      <c r="P267" s="56"/>
      <c r="Q267" s="56"/>
      <c r="R267" s="56"/>
      <c r="S267" s="56"/>
      <c r="T267" s="57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T267" s="15" t="s">
        <v>143</v>
      </c>
      <c r="AU267" s="15" t="s">
        <v>86</v>
      </c>
    </row>
    <row r="268" spans="1:47" s="2" customFormat="1" ht="12">
      <c r="A268" s="30"/>
      <c r="B268" s="31"/>
      <c r="C268" s="30"/>
      <c r="D268" s="161" t="s">
        <v>145</v>
      </c>
      <c r="E268" s="30"/>
      <c r="F268" s="162" t="s">
        <v>405</v>
      </c>
      <c r="G268" s="30"/>
      <c r="H268" s="30"/>
      <c r="I268" s="158"/>
      <c r="J268" s="30"/>
      <c r="K268" s="30"/>
      <c r="L268" s="31"/>
      <c r="M268" s="159"/>
      <c r="N268" s="160"/>
      <c r="O268" s="56"/>
      <c r="P268" s="56"/>
      <c r="Q268" s="56"/>
      <c r="R268" s="56"/>
      <c r="S268" s="56"/>
      <c r="T268" s="57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T268" s="15" t="s">
        <v>145</v>
      </c>
      <c r="AU268" s="15" t="s">
        <v>86</v>
      </c>
    </row>
    <row r="269" spans="2:63" s="12" customFormat="1" ht="22.9" customHeight="1">
      <c r="B269" s="129"/>
      <c r="D269" s="130" t="s">
        <v>75</v>
      </c>
      <c r="E269" s="140" t="s">
        <v>407</v>
      </c>
      <c r="F269" s="140" t="s">
        <v>408</v>
      </c>
      <c r="I269" s="132"/>
      <c r="J269" s="141">
        <f>BK269</f>
        <v>0</v>
      </c>
      <c r="L269" s="129"/>
      <c r="M269" s="134"/>
      <c r="N269" s="135"/>
      <c r="O269" s="135"/>
      <c r="P269" s="136">
        <f>SUM(P270:P272)</f>
        <v>0</v>
      </c>
      <c r="Q269" s="135"/>
      <c r="R269" s="136">
        <f>SUM(R270:R272)</f>
        <v>0</v>
      </c>
      <c r="S269" s="135"/>
      <c r="T269" s="137">
        <f>SUM(T270:T272)</f>
        <v>0</v>
      </c>
      <c r="AR269" s="130" t="s">
        <v>84</v>
      </c>
      <c r="AT269" s="138" t="s">
        <v>75</v>
      </c>
      <c r="AU269" s="138" t="s">
        <v>84</v>
      </c>
      <c r="AY269" s="130" t="s">
        <v>136</v>
      </c>
      <c r="BK269" s="139">
        <f>SUM(BK270:BK272)</f>
        <v>0</v>
      </c>
    </row>
    <row r="270" spans="1:65" s="2" customFormat="1" ht="21.75" customHeight="1">
      <c r="A270" s="30"/>
      <c r="B270" s="142"/>
      <c r="C270" s="143" t="s">
        <v>409</v>
      </c>
      <c r="D270" s="143" t="s">
        <v>138</v>
      </c>
      <c r="E270" s="144" t="s">
        <v>410</v>
      </c>
      <c r="F270" s="145" t="s">
        <v>411</v>
      </c>
      <c r="G270" s="146" t="s">
        <v>194</v>
      </c>
      <c r="H270" s="147">
        <v>8389.559</v>
      </c>
      <c r="I270" s="148"/>
      <c r="J270" s="149">
        <f>ROUND(I270*H270,2)</f>
        <v>0</v>
      </c>
      <c r="K270" s="145" t="s">
        <v>140</v>
      </c>
      <c r="L270" s="31"/>
      <c r="M270" s="150" t="s">
        <v>1</v>
      </c>
      <c r="N270" s="151" t="s">
        <v>41</v>
      </c>
      <c r="O270" s="56"/>
      <c r="P270" s="152">
        <f>O270*H270</f>
        <v>0</v>
      </c>
      <c r="Q270" s="152">
        <v>0</v>
      </c>
      <c r="R270" s="152">
        <f>Q270*H270</f>
        <v>0</v>
      </c>
      <c r="S270" s="152">
        <v>0</v>
      </c>
      <c r="T270" s="153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54" t="s">
        <v>141</v>
      </c>
      <c r="AT270" s="154" t="s">
        <v>138</v>
      </c>
      <c r="AU270" s="154" t="s">
        <v>86</v>
      </c>
      <c r="AY270" s="15" t="s">
        <v>136</v>
      </c>
      <c r="BE270" s="155">
        <f>IF(N270="základní",J270,0)</f>
        <v>0</v>
      </c>
      <c r="BF270" s="155">
        <f>IF(N270="snížená",J270,0)</f>
        <v>0</v>
      </c>
      <c r="BG270" s="155">
        <f>IF(N270="zákl. přenesená",J270,0)</f>
        <v>0</v>
      </c>
      <c r="BH270" s="155">
        <f>IF(N270="sníž. přenesená",J270,0)</f>
        <v>0</v>
      </c>
      <c r="BI270" s="155">
        <f>IF(N270="nulová",J270,0)</f>
        <v>0</v>
      </c>
      <c r="BJ270" s="15" t="s">
        <v>84</v>
      </c>
      <c r="BK270" s="155">
        <f>ROUND(I270*H270,2)</f>
        <v>0</v>
      </c>
      <c r="BL270" s="15" t="s">
        <v>141</v>
      </c>
      <c r="BM270" s="154" t="s">
        <v>412</v>
      </c>
    </row>
    <row r="271" spans="1:47" s="2" customFormat="1" ht="19.5">
      <c r="A271" s="30"/>
      <c r="B271" s="31"/>
      <c r="C271" s="30"/>
      <c r="D271" s="156" t="s">
        <v>143</v>
      </c>
      <c r="E271" s="30"/>
      <c r="F271" s="157" t="s">
        <v>413</v>
      </c>
      <c r="G271" s="30"/>
      <c r="H271" s="30"/>
      <c r="I271" s="158"/>
      <c r="J271" s="30"/>
      <c r="K271" s="30"/>
      <c r="L271" s="31"/>
      <c r="M271" s="159"/>
      <c r="N271" s="160"/>
      <c r="O271" s="56"/>
      <c r="P271" s="56"/>
      <c r="Q271" s="56"/>
      <c r="R271" s="56"/>
      <c r="S271" s="56"/>
      <c r="T271" s="57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T271" s="15" t="s">
        <v>143</v>
      </c>
      <c r="AU271" s="15" t="s">
        <v>86</v>
      </c>
    </row>
    <row r="272" spans="1:47" s="2" customFormat="1" ht="12">
      <c r="A272" s="30"/>
      <c r="B272" s="31"/>
      <c r="C272" s="30"/>
      <c r="D272" s="161" t="s">
        <v>145</v>
      </c>
      <c r="E272" s="30"/>
      <c r="F272" s="162" t="s">
        <v>414</v>
      </c>
      <c r="G272" s="30"/>
      <c r="H272" s="30"/>
      <c r="I272" s="158"/>
      <c r="J272" s="30"/>
      <c r="K272" s="30"/>
      <c r="L272" s="31"/>
      <c r="M272" s="181"/>
      <c r="N272" s="182"/>
      <c r="O272" s="183"/>
      <c r="P272" s="183"/>
      <c r="Q272" s="183"/>
      <c r="R272" s="183"/>
      <c r="S272" s="183"/>
      <c r="T272" s="184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T272" s="15" t="s">
        <v>145</v>
      </c>
      <c r="AU272" s="15" t="s">
        <v>86</v>
      </c>
    </row>
    <row r="273" spans="1:31" s="2" customFormat="1" ht="6.95" customHeight="1">
      <c r="A273" s="30"/>
      <c r="B273" s="45"/>
      <c r="C273" s="46"/>
      <c r="D273" s="46"/>
      <c r="E273" s="46"/>
      <c r="F273" s="46"/>
      <c r="G273" s="46"/>
      <c r="H273" s="46"/>
      <c r="I273" s="46"/>
      <c r="J273" s="46"/>
      <c r="K273" s="46"/>
      <c r="L273" s="31"/>
      <c r="M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</row>
  </sheetData>
  <autoFilter ref="C124:K272"/>
  <mergeCells count="9">
    <mergeCell ref="E86:H86"/>
    <mergeCell ref="E115:H115"/>
    <mergeCell ref="E117:H117"/>
    <mergeCell ref="L2:V2"/>
    <mergeCell ref="E7:H7"/>
    <mergeCell ref="E9:H9"/>
    <mergeCell ref="E18:H18"/>
    <mergeCell ref="E27:H27"/>
    <mergeCell ref="E84:H84"/>
  </mergeCells>
  <hyperlinks>
    <hyperlink ref="F131" r:id="rId1" display="https://podminky.urs.cz/item/CS_URS_2022_02/115101201"/>
    <hyperlink ref="F134" r:id="rId2" display="https://podminky.urs.cz/item/CS_URS_2022_02/119001423"/>
    <hyperlink ref="F137" r:id="rId3" display="https://podminky.urs.cz/item/CS_URS_2022_02/121103111"/>
    <hyperlink ref="F140" r:id="rId4" display="https://podminky.urs.cz/item/CS_URS_2022_02/129001101"/>
    <hyperlink ref="F143" r:id="rId5" display="https://podminky.urs.cz/item/CS_URS_2022_02/162651112"/>
    <hyperlink ref="F146" r:id="rId6" display="https://podminky.urs.cz/item/CS_URS_2022_02/162751117"/>
    <hyperlink ref="F149" r:id="rId7" display="https://podminky.urs.cz/item/CS_URS_2022_02/167103101"/>
    <hyperlink ref="F152" r:id="rId8" display="https://podminky.urs.cz/item/CS_URS_2022_02/171152501"/>
    <hyperlink ref="F155" r:id="rId9" display="https://podminky.urs.cz/item/CS_URS_2022_02/171251201"/>
    <hyperlink ref="F158" r:id="rId10" display="https://podminky.urs.cz/item/CS_URS_2022_02/171201231"/>
    <hyperlink ref="F161" r:id="rId11" display="https://podminky.urs.cz/item/CS_URS_2022_02/171206111"/>
    <hyperlink ref="F164" r:id="rId12" display="https://podminky.urs.cz/item/CS_URS_2022_02/174101101"/>
    <hyperlink ref="F167" r:id="rId13" display="https://podminky.urs.cz/item/CS_URS_2022_02/181351113"/>
    <hyperlink ref="F170" r:id="rId14" display="https://podminky.urs.cz/item/CS_URS_2022_02/181951112"/>
    <hyperlink ref="F174" r:id="rId15" display="https://podminky.urs.cz/item/CS_URS_2022_02/120001101"/>
    <hyperlink ref="F180" r:id="rId16" display="https://podminky.urs.cz/item/CS_URS_2022_02/181411121"/>
    <hyperlink ref="F187" r:id="rId17" display="https://podminky.urs.cz/item/CS_URS_2022_02/213141113"/>
    <hyperlink ref="F194" r:id="rId18" display="https://podminky.urs.cz/item/CS_URS_2022_02/451317777"/>
    <hyperlink ref="F197" r:id="rId19" display="https://podminky.urs.cz/item/CS_URS_2022_02/451577877"/>
    <hyperlink ref="F200" r:id="rId20" display="https://podminky.urs.cz/item/CS_URS_2022_02/452368211"/>
    <hyperlink ref="F203" r:id="rId21" display="https://podminky.urs.cz/item/CS_URS_2022_02/457611125R"/>
    <hyperlink ref="F207" r:id="rId22" display="https://podminky.urs.cz/item/CS_URS_2022_02/564861111"/>
    <hyperlink ref="F210" r:id="rId23" display="https://podminky.urs.cz/item/CS_URS_2022_02/564952111"/>
    <hyperlink ref="F213" r:id="rId24" display="https://podminky.urs.cz/item/CS_URS_2022_02/574381112"/>
    <hyperlink ref="F216" r:id="rId25" display="https://podminky.urs.cz/item/CS_URS_2022_02/594511113"/>
    <hyperlink ref="F222" r:id="rId26" display="https://podminky.urs.cz/item/CS_URS_2022_02/599141111"/>
    <hyperlink ref="F226" r:id="rId27" display="https://podminky.urs.cz/item/CS_URS_2022_02/914111111"/>
    <hyperlink ref="F233" r:id="rId28" display="https://podminky.urs.cz/item/CS_URS_2022_02/912221111"/>
    <hyperlink ref="F240" r:id="rId29" display="https://podminky.urs.cz/item/CS_URS_2022_02/914511111"/>
    <hyperlink ref="F249" r:id="rId30" display="https://podminky.urs.cz/item/CS_URS_2022_02/919411111"/>
    <hyperlink ref="F252" r:id="rId31" display="https://podminky.urs.cz/item/CS_URS_2022_02/919535557"/>
    <hyperlink ref="F255" r:id="rId32" display="https://podminky.urs.cz/item/CS_URS_2022_02/919551112"/>
    <hyperlink ref="F261" r:id="rId33" display="https://podminky.urs.cz/item/CS_URS_2022_02/938908411"/>
    <hyperlink ref="F264" r:id="rId34" display="https://podminky.urs.cz/item/CS_URS_2022_02/938909111"/>
    <hyperlink ref="F268" r:id="rId35" display="https://podminky.urs.cz/item/CS_URS_2022_02/997221551"/>
    <hyperlink ref="F272" r:id="rId36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38"/>
  <headerFooter>
    <oddFooter>&amp;CStrana &amp;P z &amp;N</oddFooter>
  </headerFooter>
  <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92"/>
  <sheetViews>
    <sheetView showGridLines="0" showZeros="0" workbookViewId="0" topLeftCell="A1">
      <selection activeCell="F140" sqref="F14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5" t="s">
        <v>89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s="1" customFormat="1" ht="24.95" customHeight="1">
      <c r="B4" s="18"/>
      <c r="D4" s="19" t="s">
        <v>99</v>
      </c>
      <c r="L4" s="18"/>
      <c r="M4" s="91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16</v>
      </c>
      <c r="L6" s="18"/>
    </row>
    <row r="7" spans="2:12" s="1" customFormat="1" ht="16.5" customHeight="1">
      <c r="B7" s="18"/>
      <c r="E7" s="230" t="str">
        <f>'Rekapitulace stavby'!K6</f>
        <v>Polní cesta HC4 s příkopem P4 - interakční prvek IP 20 - k.ú. Jestřebice u Kokořína</v>
      </c>
      <c r="F7" s="231"/>
      <c r="G7" s="231"/>
      <c r="H7" s="231"/>
      <c r="L7" s="18"/>
    </row>
    <row r="8" spans="1:31" s="2" customFormat="1" ht="12" customHeight="1">
      <c r="A8" s="30"/>
      <c r="B8" s="31"/>
      <c r="C8" s="30"/>
      <c r="D8" s="25" t="s">
        <v>100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9" t="s">
        <v>415</v>
      </c>
      <c r="F9" s="229"/>
      <c r="G9" s="229"/>
      <c r="H9" s="229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18</v>
      </c>
      <c r="E11" s="30"/>
      <c r="F11" s="23" t="s">
        <v>19</v>
      </c>
      <c r="G11" s="30"/>
      <c r="H11" s="30"/>
      <c r="I11" s="25" t="s">
        <v>20</v>
      </c>
      <c r="J11" s="23" t="s">
        <v>21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22</v>
      </c>
      <c r="E12" s="30"/>
      <c r="F12" s="23" t="s">
        <v>23</v>
      </c>
      <c r="G12" s="30"/>
      <c r="H12" s="30"/>
      <c r="I12" s="25" t="s">
        <v>24</v>
      </c>
      <c r="J12" s="53" t="str">
        <f>'Rekapitulace stavby'!AN8</f>
        <v>červenec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21.75" customHeight="1">
      <c r="A13" s="30"/>
      <c r="B13" s="31"/>
      <c r="C13" s="30"/>
      <c r="D13" s="22" t="s">
        <v>102</v>
      </c>
      <c r="E13" s="30"/>
      <c r="F13" s="92" t="s">
        <v>103</v>
      </c>
      <c r="G13" s="30"/>
      <c r="H13" s="30"/>
      <c r="I13" s="22" t="s">
        <v>104</v>
      </c>
      <c r="J13" s="92" t="s">
        <v>105</v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25" t="s">
        <v>26</v>
      </c>
      <c r="J14" s="23" t="s">
        <v>27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28</v>
      </c>
      <c r="F15" s="30"/>
      <c r="G15" s="30"/>
      <c r="H15" s="30"/>
      <c r="I15" s="25" t="s">
        <v>29</v>
      </c>
      <c r="J15" s="23" t="s">
        <v>30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31</v>
      </c>
      <c r="E17" s="30"/>
      <c r="F17" s="30"/>
      <c r="G17" s="30"/>
      <c r="H17" s="30"/>
      <c r="I17" s="25" t="s">
        <v>26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2" t="str">
        <f>'Rekapitulace stavby'!E14</f>
        <v>Vyplň údaj</v>
      </c>
      <c r="F18" s="224"/>
      <c r="G18" s="224"/>
      <c r="H18" s="224"/>
      <c r="I18" s="25" t="s">
        <v>29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/>
      <c r="E20" s="30"/>
      <c r="F20" s="30"/>
      <c r="G20" s="30"/>
      <c r="H20" s="30"/>
      <c r="I20" s="25"/>
      <c r="J20" s="23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/>
      <c r="F21" s="30"/>
      <c r="G21" s="30"/>
      <c r="H21" s="30"/>
      <c r="I21" s="25"/>
      <c r="J21" s="23"/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/>
      <c r="E23" s="30"/>
      <c r="F23" s="30"/>
      <c r="G23" s="30"/>
      <c r="H23" s="30"/>
      <c r="I23" s="25"/>
      <c r="J23" s="23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/>
      <c r="F24" s="30"/>
      <c r="G24" s="30"/>
      <c r="H24" s="30"/>
      <c r="I24" s="25"/>
      <c r="J24" s="23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34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47.25" customHeight="1">
      <c r="A27" s="93"/>
      <c r="B27" s="94"/>
      <c r="C27" s="93"/>
      <c r="D27" s="93"/>
      <c r="E27" s="228" t="s">
        <v>35</v>
      </c>
      <c r="F27" s="228"/>
      <c r="G27" s="228"/>
      <c r="H27" s="228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36</v>
      </c>
      <c r="E30" s="30"/>
      <c r="F30" s="30"/>
      <c r="G30" s="30"/>
      <c r="H30" s="30"/>
      <c r="I30" s="30"/>
      <c r="J30" s="69">
        <f>ROUND(J120,2)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38</v>
      </c>
      <c r="G32" s="30"/>
      <c r="H32" s="30"/>
      <c r="I32" s="34" t="s">
        <v>37</v>
      </c>
      <c r="J32" s="34" t="s">
        <v>39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40</v>
      </c>
      <c r="E33" s="25" t="s">
        <v>41</v>
      </c>
      <c r="F33" s="98">
        <f>ROUND((SUM(BE120:BE191)),2)</f>
        <v>0</v>
      </c>
      <c r="G33" s="30"/>
      <c r="H33" s="30"/>
      <c r="I33" s="99">
        <v>0.21</v>
      </c>
      <c r="J33" s="98">
        <f>ROUND(((SUM(BE120:BE191))*I33),2)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42</v>
      </c>
      <c r="F34" s="98">
        <f>ROUND((SUM(BF120:BF191)),2)</f>
        <v>0</v>
      </c>
      <c r="G34" s="30"/>
      <c r="H34" s="30"/>
      <c r="I34" s="99">
        <v>0.15</v>
      </c>
      <c r="J34" s="98">
        <f>ROUND(((SUM(BF120:BF191))*I34),2)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43</v>
      </c>
      <c r="F35" s="98">
        <f>ROUND((SUM(BG120:BG191)),2)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44</v>
      </c>
      <c r="F36" s="98">
        <f>ROUND((SUM(BH120:BH191)),2)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45</v>
      </c>
      <c r="F37" s="98">
        <f>ROUND((SUM(BI120:BI191)),2)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46</v>
      </c>
      <c r="E39" s="58"/>
      <c r="F39" s="58"/>
      <c r="G39" s="102" t="s">
        <v>47</v>
      </c>
      <c r="H39" s="103" t="s">
        <v>48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2" customFormat="1" ht="14.45" customHeight="1">
      <c r="B49" s="40"/>
      <c r="D49" s="41" t="s">
        <v>49</v>
      </c>
      <c r="E49" s="42"/>
      <c r="F49" s="42"/>
      <c r="G49" s="41" t="s">
        <v>50</v>
      </c>
      <c r="H49" s="42"/>
      <c r="I49" s="42"/>
      <c r="J49" s="42"/>
      <c r="K49" s="42"/>
      <c r="L49" s="40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.75">
      <c r="A60" s="30"/>
      <c r="B60" s="31"/>
      <c r="C60" s="30"/>
      <c r="D60" s="43" t="s">
        <v>51</v>
      </c>
      <c r="E60" s="33"/>
      <c r="F60" s="106" t="s">
        <v>52</v>
      </c>
      <c r="G60" s="43" t="s">
        <v>51</v>
      </c>
      <c r="H60" s="33"/>
      <c r="I60" s="33"/>
      <c r="J60" s="107" t="s">
        <v>52</v>
      </c>
      <c r="K60" s="33"/>
      <c r="L60" s="4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.75">
      <c r="A64" s="30"/>
      <c r="B64" s="31"/>
      <c r="C64" s="30"/>
      <c r="D64" s="41" t="s">
        <v>53</v>
      </c>
      <c r="E64" s="44"/>
      <c r="F64" s="44"/>
      <c r="G64" s="41" t="s">
        <v>54</v>
      </c>
      <c r="H64" s="44"/>
      <c r="I64" s="44"/>
      <c r="J64" s="44"/>
      <c r="K64" s="44"/>
      <c r="L64" s="4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.75">
      <c r="A75" s="30"/>
      <c r="B75" s="31"/>
      <c r="C75" s="30"/>
      <c r="D75" s="43" t="s">
        <v>51</v>
      </c>
      <c r="E75" s="33"/>
      <c r="F75" s="106" t="s">
        <v>52</v>
      </c>
      <c r="G75" s="43" t="s">
        <v>51</v>
      </c>
      <c r="H75" s="33"/>
      <c r="I75" s="33"/>
      <c r="J75" s="107" t="s">
        <v>52</v>
      </c>
      <c r="K75" s="33"/>
      <c r="L75" s="4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2" customFormat="1" ht="14.45" customHeight="1">
      <c r="A76" s="30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80" spans="1:31" s="2" customFormat="1" ht="6.95" customHeight="1">
      <c r="A80" s="30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2" customFormat="1" ht="24.95" customHeight="1">
      <c r="A81" s="30"/>
      <c r="B81" s="31"/>
      <c r="C81" s="19" t="s">
        <v>106</v>
      </c>
      <c r="D81" s="30"/>
      <c r="E81" s="30"/>
      <c r="F81" s="30"/>
      <c r="G81" s="30"/>
      <c r="H81" s="30"/>
      <c r="I81" s="30"/>
      <c r="J81" s="30"/>
      <c r="K81" s="30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6.95" customHeight="1">
      <c r="A82" s="30"/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12" customHeight="1">
      <c r="A83" s="30"/>
      <c r="B83" s="31"/>
      <c r="C83" s="25" t="s">
        <v>16</v>
      </c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6.5" customHeight="1">
      <c r="A84" s="30"/>
      <c r="B84" s="31"/>
      <c r="C84" s="30"/>
      <c r="D84" s="30"/>
      <c r="E84" s="230" t="str">
        <f>E7</f>
        <v>Polní cesta HC4 s příkopem P4 - interakční prvek IP 20 - k.ú. Jestřebice u Kokořína</v>
      </c>
      <c r="F84" s="231"/>
      <c r="G84" s="231"/>
      <c r="H84" s="231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2" customHeight="1">
      <c r="A85" s="30"/>
      <c r="B85" s="31"/>
      <c r="C85" s="25" t="s">
        <v>100</v>
      </c>
      <c r="D85" s="30"/>
      <c r="E85" s="30"/>
      <c r="F85" s="30"/>
      <c r="G85" s="30"/>
      <c r="H85" s="30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6.5" customHeight="1">
      <c r="A86" s="30"/>
      <c r="B86" s="31"/>
      <c r="C86" s="30"/>
      <c r="D86" s="30"/>
      <c r="E86" s="209" t="str">
        <f>E9</f>
        <v>SO 301 - Odvodnění polní cesty HC4</v>
      </c>
      <c r="F86" s="229"/>
      <c r="G86" s="229"/>
      <c r="H86" s="229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6.95" customHeight="1">
      <c r="A87" s="30"/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>
      <c r="A88" s="30"/>
      <c r="B88" s="31"/>
      <c r="C88" s="25" t="s">
        <v>22</v>
      </c>
      <c r="D88" s="30"/>
      <c r="E88" s="30"/>
      <c r="F88" s="23" t="str">
        <f>F12</f>
        <v>Jestřebice u Kokořína</v>
      </c>
      <c r="G88" s="30"/>
      <c r="H88" s="30"/>
      <c r="I88" s="25" t="s">
        <v>24</v>
      </c>
      <c r="J88" s="53" t="str">
        <f>IF(J12="","",J12)</f>
        <v>červenec 2022</v>
      </c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6.95" customHeight="1">
      <c r="A89" s="30"/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5.2" customHeight="1">
      <c r="A90" s="30"/>
      <c r="B90" s="31"/>
      <c r="C90" s="25" t="s">
        <v>25</v>
      </c>
      <c r="D90" s="30"/>
      <c r="E90" s="30"/>
      <c r="F90" s="23" t="str">
        <f>E15</f>
        <v>SPÚ - KPÚ pro Středočeský kraj, pobočka Mělník</v>
      </c>
      <c r="G90" s="30"/>
      <c r="H90" s="30"/>
      <c r="I90" s="25"/>
      <c r="J90" s="28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7" customHeight="1">
      <c r="A91" s="30"/>
      <c r="B91" s="31"/>
      <c r="C91" s="25" t="s">
        <v>31</v>
      </c>
      <c r="D91" s="30"/>
      <c r="E91" s="30"/>
      <c r="F91" s="23" t="str">
        <f>IF(E18="","",E18)</f>
        <v>Vyplň údaj</v>
      </c>
      <c r="G91" s="30"/>
      <c r="H91" s="30"/>
      <c r="I91" s="25"/>
      <c r="J91" s="28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0.3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9.25" customHeight="1">
      <c r="A93" s="30"/>
      <c r="B93" s="31"/>
      <c r="C93" s="108" t="s">
        <v>107</v>
      </c>
      <c r="D93" s="100"/>
      <c r="E93" s="100"/>
      <c r="F93" s="100"/>
      <c r="G93" s="100"/>
      <c r="H93" s="100"/>
      <c r="I93" s="100"/>
      <c r="J93" s="109" t="s">
        <v>108</v>
      </c>
      <c r="K93" s="10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0.3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22.9" customHeight="1">
      <c r="A95" s="30"/>
      <c r="B95" s="31"/>
      <c r="C95" s="110" t="s">
        <v>109</v>
      </c>
      <c r="D95" s="30"/>
      <c r="E95" s="30"/>
      <c r="F95" s="30"/>
      <c r="G95" s="30"/>
      <c r="H95" s="30"/>
      <c r="I95" s="30"/>
      <c r="J95" s="69">
        <f>J120</f>
        <v>0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U95" s="15" t="s">
        <v>110</v>
      </c>
    </row>
    <row r="96" spans="2:12" s="9" customFormat="1" ht="24.95" customHeight="1">
      <c r="B96" s="111"/>
      <c r="D96" s="112" t="s">
        <v>111</v>
      </c>
      <c r="E96" s="113"/>
      <c r="F96" s="113"/>
      <c r="G96" s="113"/>
      <c r="H96" s="113"/>
      <c r="I96" s="113"/>
      <c r="J96" s="114">
        <f>J121</f>
        <v>0</v>
      </c>
      <c r="L96" s="111"/>
    </row>
    <row r="97" spans="2:12" s="10" customFormat="1" ht="19.9" customHeight="1">
      <c r="B97" s="115"/>
      <c r="D97" s="116" t="s">
        <v>112</v>
      </c>
      <c r="E97" s="117"/>
      <c r="F97" s="117"/>
      <c r="G97" s="117"/>
      <c r="H97" s="117"/>
      <c r="I97" s="117"/>
      <c r="J97" s="118">
        <f>J122</f>
        <v>0</v>
      </c>
      <c r="L97" s="115"/>
    </row>
    <row r="98" spans="2:12" s="10" customFormat="1" ht="19.9" customHeight="1">
      <c r="B98" s="115"/>
      <c r="D98" s="116" t="s">
        <v>115</v>
      </c>
      <c r="E98" s="117"/>
      <c r="F98" s="117"/>
      <c r="G98" s="117"/>
      <c r="H98" s="117"/>
      <c r="I98" s="117"/>
      <c r="J98" s="118">
        <f>J174</f>
        <v>0</v>
      </c>
      <c r="L98" s="115"/>
    </row>
    <row r="99" spans="2:12" s="10" customFormat="1" ht="19.9" customHeight="1">
      <c r="B99" s="115"/>
      <c r="D99" s="116" t="s">
        <v>116</v>
      </c>
      <c r="E99" s="117"/>
      <c r="F99" s="117"/>
      <c r="G99" s="117"/>
      <c r="H99" s="117"/>
      <c r="I99" s="117"/>
      <c r="J99" s="118">
        <f>J184</f>
        <v>0</v>
      </c>
      <c r="L99" s="115"/>
    </row>
    <row r="100" spans="2:12" s="10" customFormat="1" ht="19.9" customHeight="1">
      <c r="B100" s="115"/>
      <c r="D100" s="116" t="s">
        <v>120</v>
      </c>
      <c r="E100" s="117"/>
      <c r="F100" s="117"/>
      <c r="G100" s="117"/>
      <c r="H100" s="117"/>
      <c r="I100" s="117"/>
      <c r="J100" s="118">
        <f>J188</f>
        <v>0</v>
      </c>
      <c r="L100" s="115"/>
    </row>
    <row r="101" spans="1:31" s="2" customFormat="1" ht="21.7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5" customHeight="1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2" customFormat="1" ht="6.95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5" customHeight="1">
      <c r="A107" s="30"/>
      <c r="B107" s="31"/>
      <c r="C107" s="19" t="s">
        <v>121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16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30" t="str">
        <f>E7</f>
        <v>Polní cesta HC4 s příkopem P4 - interakční prvek IP 20 - k.ú. Jestřebice u Kokořína</v>
      </c>
      <c r="F110" s="231"/>
      <c r="G110" s="231"/>
      <c r="H110" s="231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100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09" t="str">
        <f>E9</f>
        <v>SO 301 - Odvodnění polní cesty HC4</v>
      </c>
      <c r="F112" s="229"/>
      <c r="G112" s="229"/>
      <c r="H112" s="229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5" t="s">
        <v>22</v>
      </c>
      <c r="D114" s="30"/>
      <c r="E114" s="30"/>
      <c r="F114" s="23" t="str">
        <f>F12</f>
        <v>Jestřebice u Kokořína</v>
      </c>
      <c r="G114" s="30"/>
      <c r="H114" s="30"/>
      <c r="I114" s="25" t="s">
        <v>24</v>
      </c>
      <c r="J114" s="53" t="str">
        <f>IF(J12="","",J12)</f>
        <v>červenec 2022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5.2" customHeight="1">
      <c r="A116" s="30"/>
      <c r="B116" s="31"/>
      <c r="C116" s="25" t="s">
        <v>25</v>
      </c>
      <c r="D116" s="30"/>
      <c r="E116" s="30"/>
      <c r="F116" s="23" t="str">
        <f>E15</f>
        <v>SPÚ - KPÚ pro Středočeský kraj, pobočka Mělník</v>
      </c>
      <c r="G116" s="30"/>
      <c r="H116" s="30"/>
      <c r="I116" s="25"/>
      <c r="J116" s="28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25.7" customHeight="1">
      <c r="A117" s="30"/>
      <c r="B117" s="31"/>
      <c r="C117" s="25" t="s">
        <v>31</v>
      </c>
      <c r="D117" s="30"/>
      <c r="E117" s="30"/>
      <c r="F117" s="23" t="str">
        <f>IF(E18="","",E18)</f>
        <v>Vyplň údaj</v>
      </c>
      <c r="G117" s="30"/>
      <c r="H117" s="30"/>
      <c r="I117" s="25"/>
      <c r="J117" s="28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1" customFormat="1" ht="29.25" customHeight="1">
      <c r="A119" s="119"/>
      <c r="B119" s="120"/>
      <c r="C119" s="121" t="s">
        <v>122</v>
      </c>
      <c r="D119" s="122" t="s">
        <v>61</v>
      </c>
      <c r="E119" s="122" t="s">
        <v>57</v>
      </c>
      <c r="F119" s="122" t="s">
        <v>58</v>
      </c>
      <c r="G119" s="122" t="s">
        <v>123</v>
      </c>
      <c r="H119" s="122" t="s">
        <v>124</v>
      </c>
      <c r="I119" s="122" t="s">
        <v>125</v>
      </c>
      <c r="J119" s="122" t="s">
        <v>108</v>
      </c>
      <c r="K119" s="123" t="s">
        <v>126</v>
      </c>
      <c r="L119" s="124"/>
      <c r="M119" s="60" t="s">
        <v>1</v>
      </c>
      <c r="N119" s="61" t="s">
        <v>40</v>
      </c>
      <c r="O119" s="61" t="s">
        <v>127</v>
      </c>
      <c r="P119" s="61" t="s">
        <v>128</v>
      </c>
      <c r="Q119" s="61" t="s">
        <v>129</v>
      </c>
      <c r="R119" s="61" t="s">
        <v>130</v>
      </c>
      <c r="S119" s="61" t="s">
        <v>131</v>
      </c>
      <c r="T119" s="62" t="s">
        <v>132</v>
      </c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1:63" s="2" customFormat="1" ht="22.9" customHeight="1">
      <c r="A120" s="30"/>
      <c r="B120" s="31"/>
      <c r="C120" s="67" t="s">
        <v>133</v>
      </c>
      <c r="D120" s="30"/>
      <c r="E120" s="30"/>
      <c r="F120" s="30"/>
      <c r="G120" s="30"/>
      <c r="H120" s="30"/>
      <c r="I120" s="30"/>
      <c r="J120" s="125">
        <f>BK120</f>
        <v>0</v>
      </c>
      <c r="K120" s="30"/>
      <c r="L120" s="31"/>
      <c r="M120" s="63"/>
      <c r="N120" s="54"/>
      <c r="O120" s="64"/>
      <c r="P120" s="126">
        <f>P121</f>
        <v>0</v>
      </c>
      <c r="Q120" s="64"/>
      <c r="R120" s="126">
        <f>R121</f>
        <v>665.4364557000001</v>
      </c>
      <c r="S120" s="64"/>
      <c r="T120" s="127">
        <f>T121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5" t="s">
        <v>75</v>
      </c>
      <c r="AU120" s="15" t="s">
        <v>110</v>
      </c>
      <c r="BK120" s="128">
        <f>BK121</f>
        <v>0</v>
      </c>
    </row>
    <row r="121" spans="2:63" s="12" customFormat="1" ht="25.9" customHeight="1">
      <c r="B121" s="129"/>
      <c r="D121" s="130" t="s">
        <v>75</v>
      </c>
      <c r="E121" s="131" t="s">
        <v>134</v>
      </c>
      <c r="F121" s="131" t="s">
        <v>135</v>
      </c>
      <c r="I121" s="132"/>
      <c r="J121" s="133">
        <f>BK121</f>
        <v>0</v>
      </c>
      <c r="L121" s="129"/>
      <c r="M121" s="134"/>
      <c r="N121" s="135"/>
      <c r="O121" s="135"/>
      <c r="P121" s="136">
        <f>P122+P174+P184+P188</f>
        <v>0</v>
      </c>
      <c r="Q121" s="135"/>
      <c r="R121" s="136">
        <f>R122+R174+R184+R188</f>
        <v>665.4364557000001</v>
      </c>
      <c r="S121" s="135"/>
      <c r="T121" s="137">
        <f>T122+T174+T184+T188</f>
        <v>0</v>
      </c>
      <c r="AR121" s="130" t="s">
        <v>84</v>
      </c>
      <c r="AT121" s="138" t="s">
        <v>75</v>
      </c>
      <c r="AU121" s="138" t="s">
        <v>76</v>
      </c>
      <c r="AY121" s="130" t="s">
        <v>136</v>
      </c>
      <c r="BK121" s="139">
        <f>BK122+BK174+BK184+BK188</f>
        <v>0</v>
      </c>
    </row>
    <row r="122" spans="2:63" s="12" customFormat="1" ht="22.9" customHeight="1">
      <c r="B122" s="129"/>
      <c r="D122" s="130" t="s">
        <v>75</v>
      </c>
      <c r="E122" s="140" t="s">
        <v>84</v>
      </c>
      <c r="F122" s="140" t="s">
        <v>137</v>
      </c>
      <c r="I122" s="132"/>
      <c r="J122" s="141">
        <f>BK122</f>
        <v>0</v>
      </c>
      <c r="L122" s="129"/>
      <c r="M122" s="134"/>
      <c r="N122" s="135"/>
      <c r="O122" s="135"/>
      <c r="P122" s="136">
        <f>SUM(P123:P173)</f>
        <v>0</v>
      </c>
      <c r="Q122" s="135"/>
      <c r="R122" s="136">
        <f>SUM(R123:R173)</f>
        <v>437.8872</v>
      </c>
      <c r="S122" s="135"/>
      <c r="T122" s="137">
        <f>SUM(T123:T173)</f>
        <v>0</v>
      </c>
      <c r="AR122" s="130" t="s">
        <v>84</v>
      </c>
      <c r="AT122" s="138" t="s">
        <v>75</v>
      </c>
      <c r="AU122" s="138" t="s">
        <v>84</v>
      </c>
      <c r="AY122" s="130" t="s">
        <v>136</v>
      </c>
      <c r="BK122" s="139">
        <f>SUM(BK123:BK173)</f>
        <v>0</v>
      </c>
    </row>
    <row r="123" spans="1:65" s="2" customFormat="1" ht="16.5" customHeight="1">
      <c r="A123" s="30"/>
      <c r="B123" s="142"/>
      <c r="C123" s="143" t="s">
        <v>84</v>
      </c>
      <c r="D123" s="143" t="s">
        <v>138</v>
      </c>
      <c r="E123" s="144" t="s">
        <v>154</v>
      </c>
      <c r="F123" s="145" t="s">
        <v>155</v>
      </c>
      <c r="G123" s="146" t="s">
        <v>156</v>
      </c>
      <c r="H123" s="147">
        <v>265.95</v>
      </c>
      <c r="I123" s="148"/>
      <c r="J123" s="149">
        <f>ROUND(I123*H123,2)</f>
        <v>0</v>
      </c>
      <c r="K123" s="145" t="s">
        <v>140</v>
      </c>
      <c r="L123" s="31"/>
      <c r="M123" s="150" t="s">
        <v>1</v>
      </c>
      <c r="N123" s="151" t="s">
        <v>41</v>
      </c>
      <c r="O123" s="56"/>
      <c r="P123" s="152">
        <f>O123*H123</f>
        <v>0</v>
      </c>
      <c r="Q123" s="152">
        <v>0</v>
      </c>
      <c r="R123" s="152">
        <f>Q123*H123</f>
        <v>0</v>
      </c>
      <c r="S123" s="152">
        <v>0</v>
      </c>
      <c r="T123" s="153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4" t="s">
        <v>141</v>
      </c>
      <c r="AT123" s="154" t="s">
        <v>138</v>
      </c>
      <c r="AU123" s="154" t="s">
        <v>86</v>
      </c>
      <c r="AY123" s="15" t="s">
        <v>136</v>
      </c>
      <c r="BE123" s="155">
        <f>IF(N123="základní",J123,0)</f>
        <v>0</v>
      </c>
      <c r="BF123" s="155">
        <f>IF(N123="snížená",J123,0)</f>
        <v>0</v>
      </c>
      <c r="BG123" s="155">
        <f>IF(N123="zákl. přenesená",J123,0)</f>
        <v>0</v>
      </c>
      <c r="BH123" s="155">
        <f>IF(N123="sníž. přenesená",J123,0)</f>
        <v>0</v>
      </c>
      <c r="BI123" s="155">
        <f>IF(N123="nulová",J123,0)</f>
        <v>0</v>
      </c>
      <c r="BJ123" s="15" t="s">
        <v>84</v>
      </c>
      <c r="BK123" s="155">
        <f>ROUND(I123*H123,2)</f>
        <v>0</v>
      </c>
      <c r="BL123" s="15" t="s">
        <v>141</v>
      </c>
      <c r="BM123" s="154" t="s">
        <v>416</v>
      </c>
    </row>
    <row r="124" spans="1:47" s="2" customFormat="1" ht="12">
      <c r="A124" s="30"/>
      <c r="B124" s="31"/>
      <c r="C124" s="30"/>
      <c r="D124" s="156" t="s">
        <v>143</v>
      </c>
      <c r="E124" s="30"/>
      <c r="F124" s="157" t="s">
        <v>158</v>
      </c>
      <c r="G124" s="30"/>
      <c r="H124" s="30"/>
      <c r="I124" s="158"/>
      <c r="J124" s="30"/>
      <c r="K124" s="30"/>
      <c r="L124" s="31"/>
      <c r="M124" s="159"/>
      <c r="N124" s="160"/>
      <c r="O124" s="56"/>
      <c r="P124" s="56"/>
      <c r="Q124" s="56"/>
      <c r="R124" s="56"/>
      <c r="S124" s="56"/>
      <c r="T124" s="57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5" t="s">
        <v>143</v>
      </c>
      <c r="AU124" s="15" t="s">
        <v>86</v>
      </c>
    </row>
    <row r="125" spans="1:47" s="2" customFormat="1" ht="12">
      <c r="A125" s="30"/>
      <c r="B125" s="31"/>
      <c r="C125" s="30"/>
      <c r="D125" s="161" t="s">
        <v>145</v>
      </c>
      <c r="E125" s="30"/>
      <c r="F125" s="162" t="s">
        <v>159</v>
      </c>
      <c r="G125" s="30"/>
      <c r="H125" s="30"/>
      <c r="I125" s="158"/>
      <c r="J125" s="30"/>
      <c r="K125" s="30"/>
      <c r="L125" s="31"/>
      <c r="M125" s="159"/>
      <c r="N125" s="160"/>
      <c r="O125" s="56"/>
      <c r="P125" s="56"/>
      <c r="Q125" s="56"/>
      <c r="R125" s="56"/>
      <c r="S125" s="56"/>
      <c r="T125" s="57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5" t="s">
        <v>145</v>
      </c>
      <c r="AU125" s="15" t="s">
        <v>86</v>
      </c>
    </row>
    <row r="126" spans="1:65" s="2" customFormat="1" ht="16.5" customHeight="1">
      <c r="A126" s="30"/>
      <c r="B126" s="142"/>
      <c r="C126" s="143" t="s">
        <v>86</v>
      </c>
      <c r="D126" s="143" t="s">
        <v>138</v>
      </c>
      <c r="E126" s="144" t="s">
        <v>417</v>
      </c>
      <c r="F126" s="145" t="s">
        <v>418</v>
      </c>
      <c r="G126" s="146" t="s">
        <v>156</v>
      </c>
      <c r="H126" s="147">
        <v>624.75</v>
      </c>
      <c r="I126" s="148"/>
      <c r="J126" s="149">
        <f>ROUND(I126*H126,2)</f>
        <v>0</v>
      </c>
      <c r="K126" s="145" t="s">
        <v>140</v>
      </c>
      <c r="L126" s="31"/>
      <c r="M126" s="150" t="s">
        <v>1</v>
      </c>
      <c r="N126" s="151" t="s">
        <v>41</v>
      </c>
      <c r="O126" s="56"/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4" t="s">
        <v>141</v>
      </c>
      <c r="AT126" s="154" t="s">
        <v>138</v>
      </c>
      <c r="AU126" s="154" t="s">
        <v>86</v>
      </c>
      <c r="AY126" s="15" t="s">
        <v>136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5" t="s">
        <v>84</v>
      </c>
      <c r="BK126" s="155">
        <f>ROUND(I126*H126,2)</f>
        <v>0</v>
      </c>
      <c r="BL126" s="15" t="s">
        <v>141</v>
      </c>
      <c r="BM126" s="154" t="s">
        <v>419</v>
      </c>
    </row>
    <row r="127" spans="1:47" s="2" customFormat="1" ht="12">
      <c r="A127" s="30"/>
      <c r="B127" s="31"/>
      <c r="C127" s="30"/>
      <c r="D127" s="156" t="s">
        <v>143</v>
      </c>
      <c r="E127" s="30"/>
      <c r="F127" s="157" t="s">
        <v>420</v>
      </c>
      <c r="G127" s="30"/>
      <c r="H127" s="30"/>
      <c r="I127" s="158"/>
      <c r="J127" s="30"/>
      <c r="K127" s="30"/>
      <c r="L127" s="31"/>
      <c r="M127" s="159"/>
      <c r="N127" s="160"/>
      <c r="O127" s="56"/>
      <c r="P127" s="56"/>
      <c r="Q127" s="56"/>
      <c r="R127" s="56"/>
      <c r="S127" s="56"/>
      <c r="T127" s="57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5" t="s">
        <v>143</v>
      </c>
      <c r="AU127" s="15" t="s">
        <v>86</v>
      </c>
    </row>
    <row r="128" spans="1:47" s="2" customFormat="1" ht="12">
      <c r="A128" s="30"/>
      <c r="B128" s="31"/>
      <c r="C128" s="30"/>
      <c r="D128" s="161" t="s">
        <v>145</v>
      </c>
      <c r="E128" s="30"/>
      <c r="F128" s="162" t="s">
        <v>421</v>
      </c>
      <c r="G128" s="30"/>
      <c r="H128" s="30"/>
      <c r="I128" s="158"/>
      <c r="J128" s="30"/>
      <c r="K128" s="30"/>
      <c r="L128" s="31"/>
      <c r="M128" s="159"/>
      <c r="N128" s="160"/>
      <c r="O128" s="56"/>
      <c r="P128" s="56"/>
      <c r="Q128" s="56"/>
      <c r="R128" s="56"/>
      <c r="S128" s="56"/>
      <c r="T128" s="57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5" t="s">
        <v>145</v>
      </c>
      <c r="AU128" s="15" t="s">
        <v>86</v>
      </c>
    </row>
    <row r="129" spans="1:65" s="2" customFormat="1" ht="21.75" customHeight="1">
      <c r="A129" s="30"/>
      <c r="B129" s="142"/>
      <c r="C129" s="143" t="s">
        <v>147</v>
      </c>
      <c r="D129" s="143" t="s">
        <v>138</v>
      </c>
      <c r="E129" s="144" t="s">
        <v>422</v>
      </c>
      <c r="F129" s="145" t="s">
        <v>423</v>
      </c>
      <c r="G129" s="146" t="s">
        <v>156</v>
      </c>
      <c r="H129" s="147">
        <v>215.875</v>
      </c>
      <c r="I129" s="148"/>
      <c r="J129" s="149">
        <f>ROUND(I129*H129,2)</f>
        <v>0</v>
      </c>
      <c r="K129" s="145" t="s">
        <v>140</v>
      </c>
      <c r="L129" s="31"/>
      <c r="M129" s="150" t="s">
        <v>1</v>
      </c>
      <c r="N129" s="151" t="s">
        <v>41</v>
      </c>
      <c r="O129" s="56"/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4" t="s">
        <v>141</v>
      </c>
      <c r="AT129" s="154" t="s">
        <v>138</v>
      </c>
      <c r="AU129" s="154" t="s">
        <v>86</v>
      </c>
      <c r="AY129" s="15" t="s">
        <v>136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5" t="s">
        <v>84</v>
      </c>
      <c r="BK129" s="155">
        <f>ROUND(I129*H129,2)</f>
        <v>0</v>
      </c>
      <c r="BL129" s="15" t="s">
        <v>141</v>
      </c>
      <c r="BM129" s="154" t="s">
        <v>424</v>
      </c>
    </row>
    <row r="130" spans="1:47" s="2" customFormat="1" ht="19.5">
      <c r="A130" s="30"/>
      <c r="B130" s="31"/>
      <c r="C130" s="30"/>
      <c r="D130" s="156" t="s">
        <v>143</v>
      </c>
      <c r="E130" s="30"/>
      <c r="F130" s="157" t="s">
        <v>425</v>
      </c>
      <c r="G130" s="30"/>
      <c r="H130" s="30"/>
      <c r="I130" s="158"/>
      <c r="J130" s="30"/>
      <c r="K130" s="30"/>
      <c r="L130" s="31"/>
      <c r="M130" s="159"/>
      <c r="N130" s="160"/>
      <c r="O130" s="56"/>
      <c r="P130" s="56"/>
      <c r="Q130" s="56"/>
      <c r="R130" s="56"/>
      <c r="S130" s="56"/>
      <c r="T130" s="57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5" t="s">
        <v>143</v>
      </c>
      <c r="AU130" s="15" t="s">
        <v>86</v>
      </c>
    </row>
    <row r="131" spans="1:47" s="2" customFormat="1" ht="12">
      <c r="A131" s="30"/>
      <c r="B131" s="31"/>
      <c r="C131" s="30"/>
      <c r="D131" s="161" t="s">
        <v>145</v>
      </c>
      <c r="E131" s="30"/>
      <c r="F131" s="162" t="s">
        <v>426</v>
      </c>
      <c r="G131" s="30"/>
      <c r="H131" s="30"/>
      <c r="I131" s="158"/>
      <c r="J131" s="30"/>
      <c r="K131" s="30"/>
      <c r="L131" s="31"/>
      <c r="M131" s="159"/>
      <c r="N131" s="160"/>
      <c r="O131" s="56"/>
      <c r="P131" s="56"/>
      <c r="Q131" s="56"/>
      <c r="R131" s="56"/>
      <c r="S131" s="56"/>
      <c r="T131" s="57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5" t="s">
        <v>145</v>
      </c>
      <c r="AU131" s="15" t="s">
        <v>86</v>
      </c>
    </row>
    <row r="132" spans="1:65" s="2" customFormat="1" ht="24.2" customHeight="1">
      <c r="A132" s="30"/>
      <c r="B132" s="142"/>
      <c r="C132" s="143" t="s">
        <v>141</v>
      </c>
      <c r="D132" s="143" t="s">
        <v>138</v>
      </c>
      <c r="E132" s="144" t="s">
        <v>427</v>
      </c>
      <c r="F132" s="145" t="s">
        <v>428</v>
      </c>
      <c r="G132" s="146" t="s">
        <v>156</v>
      </c>
      <c r="H132" s="147">
        <v>42.3</v>
      </c>
      <c r="I132" s="148"/>
      <c r="J132" s="149">
        <f>ROUND(I132*H132,2)</f>
        <v>0</v>
      </c>
      <c r="K132" s="145" t="s">
        <v>140</v>
      </c>
      <c r="L132" s="31"/>
      <c r="M132" s="150" t="s">
        <v>1</v>
      </c>
      <c r="N132" s="151" t="s">
        <v>41</v>
      </c>
      <c r="O132" s="56"/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141</v>
      </c>
      <c r="AT132" s="154" t="s">
        <v>138</v>
      </c>
      <c r="AU132" s="154" t="s">
        <v>86</v>
      </c>
      <c r="AY132" s="15" t="s">
        <v>136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5" t="s">
        <v>84</v>
      </c>
      <c r="BK132" s="155">
        <f>ROUND(I132*H132,2)</f>
        <v>0</v>
      </c>
      <c r="BL132" s="15" t="s">
        <v>141</v>
      </c>
      <c r="BM132" s="154" t="s">
        <v>429</v>
      </c>
    </row>
    <row r="133" spans="1:47" s="2" customFormat="1" ht="19.5">
      <c r="A133" s="30"/>
      <c r="B133" s="31"/>
      <c r="C133" s="30"/>
      <c r="D133" s="156" t="s">
        <v>143</v>
      </c>
      <c r="E133" s="30"/>
      <c r="F133" s="157" t="s">
        <v>430</v>
      </c>
      <c r="G133" s="30"/>
      <c r="H133" s="30"/>
      <c r="I133" s="158"/>
      <c r="J133" s="30"/>
      <c r="K133" s="30"/>
      <c r="L133" s="31"/>
      <c r="M133" s="159"/>
      <c r="N133" s="160"/>
      <c r="O133" s="56"/>
      <c r="P133" s="56"/>
      <c r="Q133" s="56"/>
      <c r="R133" s="56"/>
      <c r="S133" s="56"/>
      <c r="T133" s="57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5" t="s">
        <v>143</v>
      </c>
      <c r="AU133" s="15" t="s">
        <v>86</v>
      </c>
    </row>
    <row r="134" spans="1:47" s="2" customFormat="1" ht="12">
      <c r="A134" s="30"/>
      <c r="B134" s="31"/>
      <c r="C134" s="30"/>
      <c r="D134" s="161" t="s">
        <v>145</v>
      </c>
      <c r="E134" s="30"/>
      <c r="F134" s="162" t="s">
        <v>431</v>
      </c>
      <c r="G134" s="30"/>
      <c r="H134" s="30"/>
      <c r="I134" s="158"/>
      <c r="J134" s="30"/>
      <c r="K134" s="30"/>
      <c r="L134" s="31"/>
      <c r="M134" s="159"/>
      <c r="N134" s="160"/>
      <c r="O134" s="56"/>
      <c r="P134" s="56"/>
      <c r="Q134" s="56"/>
      <c r="R134" s="56"/>
      <c r="S134" s="56"/>
      <c r="T134" s="57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5" t="s">
        <v>145</v>
      </c>
      <c r="AU134" s="15" t="s">
        <v>86</v>
      </c>
    </row>
    <row r="135" spans="1:65" s="2" customFormat="1" ht="21.75" customHeight="1">
      <c r="A135" s="30"/>
      <c r="B135" s="142"/>
      <c r="C135" s="143" t="s">
        <v>160</v>
      </c>
      <c r="D135" s="143" t="s">
        <v>138</v>
      </c>
      <c r="E135" s="187" t="s">
        <v>810</v>
      </c>
      <c r="F135" s="189" t="s">
        <v>811</v>
      </c>
      <c r="G135" s="146" t="s">
        <v>156</v>
      </c>
      <c r="H135" s="147">
        <v>544.95</v>
      </c>
      <c r="I135" s="148"/>
      <c r="J135" s="149">
        <f>ROUND(I135*H135,2)</f>
        <v>0</v>
      </c>
      <c r="K135" s="189" t="s">
        <v>512</v>
      </c>
      <c r="L135" s="31"/>
      <c r="M135" s="150" t="s">
        <v>1</v>
      </c>
      <c r="N135" s="151" t="s">
        <v>41</v>
      </c>
      <c r="O135" s="56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141</v>
      </c>
      <c r="AT135" s="154" t="s">
        <v>138</v>
      </c>
      <c r="AU135" s="154" t="s">
        <v>86</v>
      </c>
      <c r="AY135" s="15" t="s">
        <v>136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5" t="s">
        <v>84</v>
      </c>
      <c r="BK135" s="155">
        <f>ROUND(I135*H135,2)</f>
        <v>0</v>
      </c>
      <c r="BL135" s="15" t="s">
        <v>141</v>
      </c>
      <c r="BM135" s="154" t="s">
        <v>432</v>
      </c>
    </row>
    <row r="136" spans="1:47" s="2" customFormat="1" ht="19.5">
      <c r="A136" s="30"/>
      <c r="B136" s="31"/>
      <c r="C136" s="30"/>
      <c r="D136" s="156" t="s">
        <v>143</v>
      </c>
      <c r="E136" s="30"/>
      <c r="F136" s="186" t="s">
        <v>813</v>
      </c>
      <c r="G136" s="30"/>
      <c r="H136" s="30"/>
      <c r="I136" s="158"/>
      <c r="J136" s="30"/>
      <c r="K136" s="30"/>
      <c r="L136" s="31"/>
      <c r="M136" s="159"/>
      <c r="N136" s="160"/>
      <c r="O136" s="56"/>
      <c r="P136" s="56"/>
      <c r="Q136" s="56"/>
      <c r="R136" s="56"/>
      <c r="S136" s="56"/>
      <c r="T136" s="57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5" t="s">
        <v>143</v>
      </c>
      <c r="AU136" s="15" t="s">
        <v>86</v>
      </c>
    </row>
    <row r="137" spans="1:47" s="2" customFormat="1" ht="12">
      <c r="A137" s="30"/>
      <c r="B137" s="31"/>
      <c r="C137" s="30"/>
      <c r="D137" s="161" t="s">
        <v>145</v>
      </c>
      <c r="E137" s="30"/>
      <c r="F137" s="162" t="s">
        <v>168</v>
      </c>
      <c r="G137" s="30"/>
      <c r="H137" s="30"/>
      <c r="I137" s="158"/>
      <c r="J137" s="30"/>
      <c r="K137" s="30"/>
      <c r="L137" s="31"/>
      <c r="M137" s="159"/>
      <c r="N137" s="160"/>
      <c r="O137" s="56"/>
      <c r="P137" s="56"/>
      <c r="Q137" s="56"/>
      <c r="R137" s="56"/>
      <c r="S137" s="56"/>
      <c r="T137" s="57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5" t="s">
        <v>145</v>
      </c>
      <c r="AU137" s="15" t="s">
        <v>86</v>
      </c>
    </row>
    <row r="138" spans="1:65" s="2" customFormat="1" ht="21.75" customHeight="1">
      <c r="A138" s="30"/>
      <c r="B138" s="142"/>
      <c r="C138" s="143" t="s">
        <v>166</v>
      </c>
      <c r="D138" s="143" t="s">
        <v>138</v>
      </c>
      <c r="E138" s="187" t="s">
        <v>812</v>
      </c>
      <c r="F138" s="189" t="s">
        <v>811</v>
      </c>
      <c r="G138" s="146" t="s">
        <v>156</v>
      </c>
      <c r="H138" s="147">
        <v>843.675</v>
      </c>
      <c r="I138" s="148"/>
      <c r="J138" s="149">
        <f>ROUND(I138*H138,2)</f>
        <v>0</v>
      </c>
      <c r="K138" s="189" t="s">
        <v>512</v>
      </c>
      <c r="L138" s="31"/>
      <c r="M138" s="150" t="s">
        <v>1</v>
      </c>
      <c r="N138" s="151" t="s">
        <v>41</v>
      </c>
      <c r="O138" s="56"/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141</v>
      </c>
      <c r="AT138" s="154" t="s">
        <v>138</v>
      </c>
      <c r="AU138" s="154" t="s">
        <v>86</v>
      </c>
      <c r="AY138" s="15" t="s">
        <v>136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5" t="s">
        <v>84</v>
      </c>
      <c r="BK138" s="155">
        <f>ROUND(I138*H138,2)</f>
        <v>0</v>
      </c>
      <c r="BL138" s="15" t="s">
        <v>141</v>
      </c>
      <c r="BM138" s="154" t="s">
        <v>433</v>
      </c>
    </row>
    <row r="139" spans="1:47" s="2" customFormat="1" ht="19.5">
      <c r="A139" s="30"/>
      <c r="B139" s="31"/>
      <c r="C139" s="30"/>
      <c r="D139" s="156" t="s">
        <v>143</v>
      </c>
      <c r="E139" s="30"/>
      <c r="F139" s="186" t="s">
        <v>813</v>
      </c>
      <c r="G139" s="30"/>
      <c r="H139" s="30"/>
      <c r="I139" s="158"/>
      <c r="J139" s="30"/>
      <c r="K139" s="30"/>
      <c r="L139" s="31"/>
      <c r="M139" s="159"/>
      <c r="N139" s="160"/>
      <c r="O139" s="56"/>
      <c r="P139" s="56"/>
      <c r="Q139" s="56"/>
      <c r="R139" s="56"/>
      <c r="S139" s="56"/>
      <c r="T139" s="57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5" t="s">
        <v>143</v>
      </c>
      <c r="AU139" s="15" t="s">
        <v>86</v>
      </c>
    </row>
    <row r="140" spans="1:47" s="2" customFormat="1" ht="12">
      <c r="A140" s="30"/>
      <c r="B140" s="31"/>
      <c r="C140" s="30"/>
      <c r="D140" s="161" t="s">
        <v>145</v>
      </c>
      <c r="E140" s="30"/>
      <c r="F140" s="162" t="s">
        <v>171</v>
      </c>
      <c r="G140" s="30"/>
      <c r="H140" s="30"/>
      <c r="I140" s="158"/>
      <c r="J140" s="30"/>
      <c r="K140" s="30"/>
      <c r="L140" s="31"/>
      <c r="M140" s="159"/>
      <c r="N140" s="160"/>
      <c r="O140" s="56"/>
      <c r="P140" s="56"/>
      <c r="Q140" s="56"/>
      <c r="R140" s="56"/>
      <c r="S140" s="56"/>
      <c r="T140" s="57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5" t="s">
        <v>145</v>
      </c>
      <c r="AU140" s="15" t="s">
        <v>86</v>
      </c>
    </row>
    <row r="141" spans="1:65" s="2" customFormat="1" ht="16.5" customHeight="1">
      <c r="A141" s="30"/>
      <c r="B141" s="142"/>
      <c r="C141" s="143" t="s">
        <v>169</v>
      </c>
      <c r="D141" s="143" t="s">
        <v>138</v>
      </c>
      <c r="E141" s="144" t="s">
        <v>434</v>
      </c>
      <c r="F141" s="145" t="s">
        <v>435</v>
      </c>
      <c r="G141" s="146" t="s">
        <v>156</v>
      </c>
      <c r="H141" s="147">
        <v>279</v>
      </c>
      <c r="I141" s="148"/>
      <c r="J141" s="149">
        <f>ROUND(I141*H141,2)</f>
        <v>0</v>
      </c>
      <c r="K141" s="145" t="s">
        <v>140</v>
      </c>
      <c r="L141" s="31"/>
      <c r="M141" s="150" t="s">
        <v>1</v>
      </c>
      <c r="N141" s="151" t="s">
        <v>41</v>
      </c>
      <c r="O141" s="56"/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4" t="s">
        <v>141</v>
      </c>
      <c r="AT141" s="154" t="s">
        <v>138</v>
      </c>
      <c r="AU141" s="154" t="s">
        <v>86</v>
      </c>
      <c r="AY141" s="15" t="s">
        <v>136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5" t="s">
        <v>84</v>
      </c>
      <c r="BK141" s="155">
        <f>ROUND(I141*H141,2)</f>
        <v>0</v>
      </c>
      <c r="BL141" s="15" t="s">
        <v>141</v>
      </c>
      <c r="BM141" s="154" t="s">
        <v>436</v>
      </c>
    </row>
    <row r="142" spans="1:47" s="2" customFormat="1" ht="19.5">
      <c r="A142" s="30"/>
      <c r="B142" s="31"/>
      <c r="C142" s="30"/>
      <c r="D142" s="156" t="s">
        <v>143</v>
      </c>
      <c r="E142" s="30"/>
      <c r="F142" s="157" t="s">
        <v>437</v>
      </c>
      <c r="G142" s="30"/>
      <c r="H142" s="30"/>
      <c r="I142" s="158"/>
      <c r="J142" s="30"/>
      <c r="K142" s="30"/>
      <c r="L142" s="31"/>
      <c r="M142" s="159"/>
      <c r="N142" s="160"/>
      <c r="O142" s="56"/>
      <c r="P142" s="56"/>
      <c r="Q142" s="56"/>
      <c r="R142" s="56"/>
      <c r="S142" s="56"/>
      <c r="T142" s="57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T142" s="15" t="s">
        <v>143</v>
      </c>
      <c r="AU142" s="15" t="s">
        <v>86</v>
      </c>
    </row>
    <row r="143" spans="1:47" s="2" customFormat="1" ht="12">
      <c r="A143" s="30"/>
      <c r="B143" s="31"/>
      <c r="C143" s="30"/>
      <c r="D143" s="161" t="s">
        <v>145</v>
      </c>
      <c r="E143" s="30"/>
      <c r="F143" s="162" t="s">
        <v>438</v>
      </c>
      <c r="G143" s="30"/>
      <c r="H143" s="30"/>
      <c r="I143" s="158"/>
      <c r="J143" s="30"/>
      <c r="K143" s="30"/>
      <c r="L143" s="31"/>
      <c r="M143" s="159"/>
      <c r="N143" s="160"/>
      <c r="O143" s="56"/>
      <c r="P143" s="56"/>
      <c r="Q143" s="56"/>
      <c r="R143" s="56"/>
      <c r="S143" s="56"/>
      <c r="T143" s="57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145</v>
      </c>
      <c r="AU143" s="15" t="s">
        <v>86</v>
      </c>
    </row>
    <row r="144" spans="1:65" s="2" customFormat="1" ht="16.5" customHeight="1">
      <c r="A144" s="30"/>
      <c r="B144" s="142"/>
      <c r="C144" s="143" t="s">
        <v>172</v>
      </c>
      <c r="D144" s="143" t="s">
        <v>138</v>
      </c>
      <c r="E144" s="144" t="s">
        <v>186</v>
      </c>
      <c r="F144" s="145" t="s">
        <v>187</v>
      </c>
      <c r="G144" s="146" t="s">
        <v>156</v>
      </c>
      <c r="H144" s="147">
        <v>1109.625</v>
      </c>
      <c r="I144" s="148"/>
      <c r="J144" s="149">
        <f>ROUND(I144*H144,2)</f>
        <v>0</v>
      </c>
      <c r="K144" s="145" t="s">
        <v>140</v>
      </c>
      <c r="L144" s="31"/>
      <c r="M144" s="150" t="s">
        <v>1</v>
      </c>
      <c r="N144" s="151" t="s">
        <v>41</v>
      </c>
      <c r="O144" s="56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4" t="s">
        <v>141</v>
      </c>
      <c r="AT144" s="154" t="s">
        <v>138</v>
      </c>
      <c r="AU144" s="154" t="s">
        <v>86</v>
      </c>
      <c r="AY144" s="15" t="s">
        <v>136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5" t="s">
        <v>84</v>
      </c>
      <c r="BK144" s="155">
        <f>ROUND(I144*H144,2)</f>
        <v>0</v>
      </c>
      <c r="BL144" s="15" t="s">
        <v>141</v>
      </c>
      <c r="BM144" s="154" t="s">
        <v>439</v>
      </c>
    </row>
    <row r="145" spans="1:47" s="2" customFormat="1" ht="12">
      <c r="A145" s="30"/>
      <c r="B145" s="31"/>
      <c r="C145" s="30"/>
      <c r="D145" s="156" t="s">
        <v>143</v>
      </c>
      <c r="E145" s="30"/>
      <c r="F145" s="157" t="s">
        <v>189</v>
      </c>
      <c r="G145" s="30"/>
      <c r="H145" s="30"/>
      <c r="I145" s="158"/>
      <c r="J145" s="30"/>
      <c r="K145" s="30"/>
      <c r="L145" s="31"/>
      <c r="M145" s="159"/>
      <c r="N145" s="160"/>
      <c r="O145" s="56"/>
      <c r="P145" s="56"/>
      <c r="Q145" s="56"/>
      <c r="R145" s="56"/>
      <c r="S145" s="56"/>
      <c r="T145" s="57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5" t="s">
        <v>143</v>
      </c>
      <c r="AU145" s="15" t="s">
        <v>86</v>
      </c>
    </row>
    <row r="146" spans="1:47" s="2" customFormat="1" ht="12">
      <c r="A146" s="30"/>
      <c r="B146" s="31"/>
      <c r="C146" s="30"/>
      <c r="D146" s="161" t="s">
        <v>145</v>
      </c>
      <c r="E146" s="30"/>
      <c r="F146" s="162" t="s">
        <v>190</v>
      </c>
      <c r="G146" s="30"/>
      <c r="H146" s="30"/>
      <c r="I146" s="158"/>
      <c r="J146" s="30"/>
      <c r="K146" s="30"/>
      <c r="L146" s="31"/>
      <c r="M146" s="159"/>
      <c r="N146" s="160"/>
      <c r="O146" s="56"/>
      <c r="P146" s="56"/>
      <c r="Q146" s="56"/>
      <c r="R146" s="56"/>
      <c r="S146" s="56"/>
      <c r="T146" s="57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5" t="s">
        <v>145</v>
      </c>
      <c r="AU146" s="15" t="s">
        <v>86</v>
      </c>
    </row>
    <row r="147" spans="1:65" s="2" customFormat="1" ht="16.5" customHeight="1">
      <c r="A147" s="30"/>
      <c r="B147" s="142"/>
      <c r="C147" s="143" t="s">
        <v>178</v>
      </c>
      <c r="D147" s="143" t="s">
        <v>138</v>
      </c>
      <c r="E147" s="144" t="s">
        <v>192</v>
      </c>
      <c r="F147" s="145" t="s">
        <v>193</v>
      </c>
      <c r="G147" s="146" t="s">
        <v>194</v>
      </c>
      <c r="H147" s="147">
        <v>1518.615</v>
      </c>
      <c r="I147" s="148"/>
      <c r="J147" s="149">
        <f>ROUND(I147*H147,2)</f>
        <v>0</v>
      </c>
      <c r="K147" s="145" t="s">
        <v>140</v>
      </c>
      <c r="L147" s="31"/>
      <c r="M147" s="150" t="s">
        <v>1</v>
      </c>
      <c r="N147" s="151" t="s">
        <v>41</v>
      </c>
      <c r="O147" s="56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141</v>
      </c>
      <c r="AT147" s="154" t="s">
        <v>138</v>
      </c>
      <c r="AU147" s="154" t="s">
        <v>86</v>
      </c>
      <c r="AY147" s="15" t="s">
        <v>136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5" t="s">
        <v>84</v>
      </c>
      <c r="BK147" s="155">
        <f>ROUND(I147*H147,2)</f>
        <v>0</v>
      </c>
      <c r="BL147" s="15" t="s">
        <v>141</v>
      </c>
      <c r="BM147" s="154" t="s">
        <v>440</v>
      </c>
    </row>
    <row r="148" spans="1:47" s="2" customFormat="1" ht="19.5">
      <c r="A148" s="30"/>
      <c r="B148" s="31"/>
      <c r="C148" s="30"/>
      <c r="D148" s="156" t="s">
        <v>143</v>
      </c>
      <c r="E148" s="30"/>
      <c r="F148" s="157" t="s">
        <v>196</v>
      </c>
      <c r="G148" s="30"/>
      <c r="H148" s="30"/>
      <c r="I148" s="158"/>
      <c r="J148" s="30"/>
      <c r="K148" s="30"/>
      <c r="L148" s="31"/>
      <c r="M148" s="159"/>
      <c r="N148" s="160"/>
      <c r="O148" s="56"/>
      <c r="P148" s="56"/>
      <c r="Q148" s="56"/>
      <c r="R148" s="56"/>
      <c r="S148" s="56"/>
      <c r="T148" s="57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T148" s="15" t="s">
        <v>143</v>
      </c>
      <c r="AU148" s="15" t="s">
        <v>86</v>
      </c>
    </row>
    <row r="149" spans="1:47" s="2" customFormat="1" ht="12">
      <c r="A149" s="30"/>
      <c r="B149" s="31"/>
      <c r="C149" s="30"/>
      <c r="D149" s="161" t="s">
        <v>145</v>
      </c>
      <c r="E149" s="30"/>
      <c r="F149" s="162" t="s">
        <v>197</v>
      </c>
      <c r="G149" s="30"/>
      <c r="H149" s="30"/>
      <c r="I149" s="158"/>
      <c r="J149" s="30"/>
      <c r="K149" s="30"/>
      <c r="L149" s="31"/>
      <c r="M149" s="159"/>
      <c r="N149" s="160"/>
      <c r="O149" s="56"/>
      <c r="P149" s="56"/>
      <c r="Q149" s="56"/>
      <c r="R149" s="56"/>
      <c r="S149" s="56"/>
      <c r="T149" s="57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145</v>
      </c>
      <c r="AU149" s="15" t="s">
        <v>86</v>
      </c>
    </row>
    <row r="150" spans="1:65" s="2" customFormat="1" ht="16.5" customHeight="1">
      <c r="A150" s="30"/>
      <c r="B150" s="142"/>
      <c r="C150" s="143" t="s">
        <v>185</v>
      </c>
      <c r="D150" s="143" t="s">
        <v>138</v>
      </c>
      <c r="E150" s="144" t="s">
        <v>205</v>
      </c>
      <c r="F150" s="145" t="s">
        <v>206</v>
      </c>
      <c r="G150" s="146" t="s">
        <v>156</v>
      </c>
      <c r="H150" s="147">
        <v>81.55</v>
      </c>
      <c r="I150" s="148"/>
      <c r="J150" s="149">
        <f>ROUND(I150*H150,2)</f>
        <v>0</v>
      </c>
      <c r="K150" s="145" t="s">
        <v>140</v>
      </c>
      <c r="L150" s="31"/>
      <c r="M150" s="150" t="s">
        <v>1</v>
      </c>
      <c r="N150" s="151" t="s">
        <v>41</v>
      </c>
      <c r="O150" s="56"/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4" t="s">
        <v>141</v>
      </c>
      <c r="AT150" s="154" t="s">
        <v>138</v>
      </c>
      <c r="AU150" s="154" t="s">
        <v>86</v>
      </c>
      <c r="AY150" s="15" t="s">
        <v>136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5" t="s">
        <v>84</v>
      </c>
      <c r="BK150" s="155">
        <f>ROUND(I150*H150,2)</f>
        <v>0</v>
      </c>
      <c r="BL150" s="15" t="s">
        <v>141</v>
      </c>
      <c r="BM150" s="154" t="s">
        <v>441</v>
      </c>
    </row>
    <row r="151" spans="1:47" s="2" customFormat="1" ht="19.5">
      <c r="A151" s="30"/>
      <c r="B151" s="31"/>
      <c r="C151" s="30"/>
      <c r="D151" s="156" t="s">
        <v>143</v>
      </c>
      <c r="E151" s="30"/>
      <c r="F151" s="157" t="s">
        <v>208</v>
      </c>
      <c r="G151" s="30"/>
      <c r="H151" s="30"/>
      <c r="I151" s="158"/>
      <c r="J151" s="30"/>
      <c r="K151" s="30"/>
      <c r="L151" s="31"/>
      <c r="M151" s="159"/>
      <c r="N151" s="160"/>
      <c r="O151" s="56"/>
      <c r="P151" s="56"/>
      <c r="Q151" s="56"/>
      <c r="R151" s="56"/>
      <c r="S151" s="56"/>
      <c r="T151" s="57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T151" s="15" t="s">
        <v>143</v>
      </c>
      <c r="AU151" s="15" t="s">
        <v>86</v>
      </c>
    </row>
    <row r="152" spans="1:47" s="2" customFormat="1" ht="12">
      <c r="A152" s="30"/>
      <c r="B152" s="31"/>
      <c r="C152" s="30"/>
      <c r="D152" s="161" t="s">
        <v>145</v>
      </c>
      <c r="E152" s="30"/>
      <c r="F152" s="162" t="s">
        <v>209</v>
      </c>
      <c r="G152" s="30"/>
      <c r="H152" s="30"/>
      <c r="I152" s="158"/>
      <c r="J152" s="30"/>
      <c r="K152" s="30"/>
      <c r="L152" s="31"/>
      <c r="M152" s="159"/>
      <c r="N152" s="160"/>
      <c r="O152" s="56"/>
      <c r="P152" s="56"/>
      <c r="Q152" s="56"/>
      <c r="R152" s="56"/>
      <c r="S152" s="56"/>
      <c r="T152" s="57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5" t="s">
        <v>145</v>
      </c>
      <c r="AU152" s="15" t="s">
        <v>86</v>
      </c>
    </row>
    <row r="153" spans="1:65" s="2" customFormat="1" ht="16.5" customHeight="1">
      <c r="A153" s="30"/>
      <c r="B153" s="142"/>
      <c r="C153" s="163" t="s">
        <v>191</v>
      </c>
      <c r="D153" s="163" t="s">
        <v>229</v>
      </c>
      <c r="E153" s="164" t="s">
        <v>442</v>
      </c>
      <c r="F153" s="165" t="s">
        <v>443</v>
      </c>
      <c r="G153" s="166" t="s">
        <v>194</v>
      </c>
      <c r="H153" s="167">
        <v>163.1</v>
      </c>
      <c r="I153" s="168"/>
      <c r="J153" s="169">
        <f>ROUND(I153*H153,2)</f>
        <v>0</v>
      </c>
      <c r="K153" s="165" t="s">
        <v>140</v>
      </c>
      <c r="L153" s="170"/>
      <c r="M153" s="171" t="s">
        <v>1</v>
      </c>
      <c r="N153" s="172" t="s">
        <v>41</v>
      </c>
      <c r="O153" s="56"/>
      <c r="P153" s="152">
        <f>O153*H153</f>
        <v>0</v>
      </c>
      <c r="Q153" s="152">
        <v>1</v>
      </c>
      <c r="R153" s="152">
        <f>Q153*H153</f>
        <v>163.1</v>
      </c>
      <c r="S153" s="152">
        <v>0</v>
      </c>
      <c r="T153" s="153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172</v>
      </c>
      <c r="AT153" s="154" t="s">
        <v>229</v>
      </c>
      <c r="AU153" s="154" t="s">
        <v>86</v>
      </c>
      <c r="AY153" s="15" t="s">
        <v>136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5" t="s">
        <v>84</v>
      </c>
      <c r="BK153" s="155">
        <f>ROUND(I153*H153,2)</f>
        <v>0</v>
      </c>
      <c r="BL153" s="15" t="s">
        <v>141</v>
      </c>
      <c r="BM153" s="154" t="s">
        <v>444</v>
      </c>
    </row>
    <row r="154" spans="1:47" s="2" customFormat="1" ht="12">
      <c r="A154" s="30"/>
      <c r="B154" s="31"/>
      <c r="C154" s="30"/>
      <c r="D154" s="156" t="s">
        <v>143</v>
      </c>
      <c r="E154" s="30"/>
      <c r="F154" s="157" t="s">
        <v>443</v>
      </c>
      <c r="G154" s="30"/>
      <c r="H154" s="30"/>
      <c r="I154" s="158"/>
      <c r="J154" s="30"/>
      <c r="K154" s="30"/>
      <c r="L154" s="31"/>
      <c r="M154" s="159"/>
      <c r="N154" s="160"/>
      <c r="O154" s="56"/>
      <c r="P154" s="56"/>
      <c r="Q154" s="56"/>
      <c r="R154" s="56"/>
      <c r="S154" s="56"/>
      <c r="T154" s="57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5" t="s">
        <v>143</v>
      </c>
      <c r="AU154" s="15" t="s">
        <v>86</v>
      </c>
    </row>
    <row r="155" spans="2:51" s="13" customFormat="1" ht="12">
      <c r="B155" s="173"/>
      <c r="D155" s="156" t="s">
        <v>245</v>
      </c>
      <c r="F155" s="174" t="s">
        <v>445</v>
      </c>
      <c r="H155" s="175">
        <v>163.1</v>
      </c>
      <c r="I155" s="176"/>
      <c r="L155" s="173"/>
      <c r="M155" s="177"/>
      <c r="N155" s="178"/>
      <c r="O155" s="178"/>
      <c r="P155" s="178"/>
      <c r="Q155" s="178"/>
      <c r="R155" s="178"/>
      <c r="S155" s="178"/>
      <c r="T155" s="179"/>
      <c r="AT155" s="180" t="s">
        <v>245</v>
      </c>
      <c r="AU155" s="180" t="s">
        <v>86</v>
      </c>
      <c r="AV155" s="13" t="s">
        <v>86</v>
      </c>
      <c r="AW155" s="13" t="s">
        <v>3</v>
      </c>
      <c r="AX155" s="13" t="s">
        <v>84</v>
      </c>
      <c r="AY155" s="180" t="s">
        <v>136</v>
      </c>
    </row>
    <row r="156" spans="1:65" s="2" customFormat="1" ht="16.5" customHeight="1">
      <c r="A156" s="30"/>
      <c r="B156" s="142"/>
      <c r="C156" s="143" t="s">
        <v>198</v>
      </c>
      <c r="D156" s="143" t="s">
        <v>138</v>
      </c>
      <c r="E156" s="144" t="s">
        <v>446</v>
      </c>
      <c r="F156" s="145" t="s">
        <v>447</v>
      </c>
      <c r="G156" s="146" t="s">
        <v>156</v>
      </c>
      <c r="H156" s="147">
        <v>137.375</v>
      </c>
      <c r="I156" s="148"/>
      <c r="J156" s="149">
        <f>ROUND(I156*H156,2)</f>
        <v>0</v>
      </c>
      <c r="K156" s="145" t="s">
        <v>140</v>
      </c>
      <c r="L156" s="31"/>
      <c r="M156" s="150" t="s">
        <v>1</v>
      </c>
      <c r="N156" s="151" t="s">
        <v>41</v>
      </c>
      <c r="O156" s="56"/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4" t="s">
        <v>141</v>
      </c>
      <c r="AT156" s="154" t="s">
        <v>138</v>
      </c>
      <c r="AU156" s="154" t="s">
        <v>86</v>
      </c>
      <c r="AY156" s="15" t="s">
        <v>136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5" t="s">
        <v>84</v>
      </c>
      <c r="BK156" s="155">
        <f>ROUND(I156*H156,2)</f>
        <v>0</v>
      </c>
      <c r="BL156" s="15" t="s">
        <v>141</v>
      </c>
      <c r="BM156" s="154" t="s">
        <v>448</v>
      </c>
    </row>
    <row r="157" spans="1:47" s="2" customFormat="1" ht="19.5">
      <c r="A157" s="30"/>
      <c r="B157" s="31"/>
      <c r="C157" s="30"/>
      <c r="D157" s="156" t="s">
        <v>143</v>
      </c>
      <c r="E157" s="30"/>
      <c r="F157" s="157" t="s">
        <v>449</v>
      </c>
      <c r="G157" s="30"/>
      <c r="H157" s="30"/>
      <c r="I157" s="158"/>
      <c r="J157" s="30"/>
      <c r="K157" s="30"/>
      <c r="L157" s="31"/>
      <c r="M157" s="159"/>
      <c r="N157" s="160"/>
      <c r="O157" s="56"/>
      <c r="P157" s="56"/>
      <c r="Q157" s="56"/>
      <c r="R157" s="56"/>
      <c r="S157" s="56"/>
      <c r="T157" s="57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T157" s="15" t="s">
        <v>143</v>
      </c>
      <c r="AU157" s="15" t="s">
        <v>86</v>
      </c>
    </row>
    <row r="158" spans="1:47" s="2" customFormat="1" ht="12">
      <c r="A158" s="30"/>
      <c r="B158" s="31"/>
      <c r="C158" s="30"/>
      <c r="D158" s="161" t="s">
        <v>145</v>
      </c>
      <c r="E158" s="30"/>
      <c r="F158" s="162" t="s">
        <v>450</v>
      </c>
      <c r="G158" s="30"/>
      <c r="H158" s="30"/>
      <c r="I158" s="158"/>
      <c r="J158" s="30"/>
      <c r="K158" s="30"/>
      <c r="L158" s="31"/>
      <c r="M158" s="159"/>
      <c r="N158" s="160"/>
      <c r="O158" s="56"/>
      <c r="P158" s="56"/>
      <c r="Q158" s="56"/>
      <c r="R158" s="56"/>
      <c r="S158" s="56"/>
      <c r="T158" s="57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5" t="s">
        <v>145</v>
      </c>
      <c r="AU158" s="15" t="s">
        <v>86</v>
      </c>
    </row>
    <row r="159" spans="1:65" s="2" customFormat="1" ht="16.5" customHeight="1">
      <c r="A159" s="30"/>
      <c r="B159" s="142"/>
      <c r="C159" s="163" t="s">
        <v>204</v>
      </c>
      <c r="D159" s="163" t="s">
        <v>229</v>
      </c>
      <c r="E159" s="164" t="s">
        <v>451</v>
      </c>
      <c r="F159" s="165" t="s">
        <v>452</v>
      </c>
      <c r="G159" s="166" t="s">
        <v>194</v>
      </c>
      <c r="H159" s="167">
        <v>274.75</v>
      </c>
      <c r="I159" s="168"/>
      <c r="J159" s="169">
        <f>ROUND(I159*H159,2)</f>
        <v>0</v>
      </c>
      <c r="K159" s="165" t="s">
        <v>140</v>
      </c>
      <c r="L159" s="170"/>
      <c r="M159" s="171" t="s">
        <v>1</v>
      </c>
      <c r="N159" s="172" t="s">
        <v>41</v>
      </c>
      <c r="O159" s="56"/>
      <c r="P159" s="152">
        <f>O159*H159</f>
        <v>0</v>
      </c>
      <c r="Q159" s="152">
        <v>1</v>
      </c>
      <c r="R159" s="152">
        <f>Q159*H159</f>
        <v>274.75</v>
      </c>
      <c r="S159" s="152">
        <v>0</v>
      </c>
      <c r="T159" s="153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4" t="s">
        <v>172</v>
      </c>
      <c r="AT159" s="154" t="s">
        <v>229</v>
      </c>
      <c r="AU159" s="154" t="s">
        <v>86</v>
      </c>
      <c r="AY159" s="15" t="s">
        <v>136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5" t="s">
        <v>84</v>
      </c>
      <c r="BK159" s="155">
        <f>ROUND(I159*H159,2)</f>
        <v>0</v>
      </c>
      <c r="BL159" s="15" t="s">
        <v>141</v>
      </c>
      <c r="BM159" s="154" t="s">
        <v>453</v>
      </c>
    </row>
    <row r="160" spans="1:47" s="2" customFormat="1" ht="12">
      <c r="A160" s="30"/>
      <c r="B160" s="31"/>
      <c r="C160" s="30"/>
      <c r="D160" s="156" t="s">
        <v>143</v>
      </c>
      <c r="E160" s="30"/>
      <c r="F160" s="157" t="s">
        <v>452</v>
      </c>
      <c r="G160" s="30"/>
      <c r="H160" s="30"/>
      <c r="I160" s="158"/>
      <c r="J160" s="30"/>
      <c r="K160" s="30"/>
      <c r="L160" s="31"/>
      <c r="M160" s="159"/>
      <c r="N160" s="160"/>
      <c r="O160" s="56"/>
      <c r="P160" s="56"/>
      <c r="Q160" s="56"/>
      <c r="R160" s="56"/>
      <c r="S160" s="56"/>
      <c r="T160" s="57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T160" s="15" t="s">
        <v>143</v>
      </c>
      <c r="AU160" s="15" t="s">
        <v>86</v>
      </c>
    </row>
    <row r="161" spans="2:51" s="13" customFormat="1" ht="12">
      <c r="B161" s="173"/>
      <c r="D161" s="156" t="s">
        <v>245</v>
      </c>
      <c r="F161" s="174" t="s">
        <v>454</v>
      </c>
      <c r="H161" s="175">
        <v>274.75</v>
      </c>
      <c r="I161" s="176"/>
      <c r="L161" s="173"/>
      <c r="M161" s="177"/>
      <c r="N161" s="178"/>
      <c r="O161" s="178"/>
      <c r="P161" s="178"/>
      <c r="Q161" s="178"/>
      <c r="R161" s="178"/>
      <c r="S161" s="178"/>
      <c r="T161" s="179"/>
      <c r="AT161" s="180" t="s">
        <v>245</v>
      </c>
      <c r="AU161" s="180" t="s">
        <v>86</v>
      </c>
      <c r="AV161" s="13" t="s">
        <v>86</v>
      </c>
      <c r="AW161" s="13" t="s">
        <v>3</v>
      </c>
      <c r="AX161" s="13" t="s">
        <v>84</v>
      </c>
      <c r="AY161" s="180" t="s">
        <v>136</v>
      </c>
    </row>
    <row r="162" spans="1:65" s="2" customFormat="1" ht="16.5" customHeight="1">
      <c r="A162" s="30"/>
      <c r="B162" s="142"/>
      <c r="C162" s="143" t="s">
        <v>210</v>
      </c>
      <c r="D162" s="143" t="s">
        <v>138</v>
      </c>
      <c r="E162" s="144" t="s">
        <v>455</v>
      </c>
      <c r="F162" s="145" t="s">
        <v>456</v>
      </c>
      <c r="G162" s="146" t="s">
        <v>181</v>
      </c>
      <c r="H162" s="147">
        <v>1860</v>
      </c>
      <c r="I162" s="148"/>
      <c r="J162" s="149">
        <f>ROUND(I162*H162,2)</f>
        <v>0</v>
      </c>
      <c r="K162" s="145" t="s">
        <v>140</v>
      </c>
      <c r="L162" s="31"/>
      <c r="M162" s="150" t="s">
        <v>1</v>
      </c>
      <c r="N162" s="151" t="s">
        <v>41</v>
      </c>
      <c r="O162" s="56"/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4" t="s">
        <v>141</v>
      </c>
      <c r="AT162" s="154" t="s">
        <v>138</v>
      </c>
      <c r="AU162" s="154" t="s">
        <v>86</v>
      </c>
      <c r="AY162" s="15" t="s">
        <v>136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5" t="s">
        <v>84</v>
      </c>
      <c r="BK162" s="155">
        <f>ROUND(I162*H162,2)</f>
        <v>0</v>
      </c>
      <c r="BL162" s="15" t="s">
        <v>141</v>
      </c>
      <c r="BM162" s="154" t="s">
        <v>457</v>
      </c>
    </row>
    <row r="163" spans="1:47" s="2" customFormat="1" ht="12">
      <c r="A163" s="30"/>
      <c r="B163" s="31"/>
      <c r="C163" s="30"/>
      <c r="D163" s="156" t="s">
        <v>143</v>
      </c>
      <c r="E163" s="30"/>
      <c r="F163" s="157" t="s">
        <v>458</v>
      </c>
      <c r="G163" s="30"/>
      <c r="H163" s="30"/>
      <c r="I163" s="158"/>
      <c r="J163" s="30"/>
      <c r="K163" s="30"/>
      <c r="L163" s="31"/>
      <c r="M163" s="159"/>
      <c r="N163" s="160"/>
      <c r="O163" s="56"/>
      <c r="P163" s="56"/>
      <c r="Q163" s="56"/>
      <c r="R163" s="56"/>
      <c r="S163" s="56"/>
      <c r="T163" s="57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5" t="s">
        <v>143</v>
      </c>
      <c r="AU163" s="15" t="s">
        <v>86</v>
      </c>
    </row>
    <row r="164" spans="1:47" s="2" customFormat="1" ht="12">
      <c r="A164" s="30"/>
      <c r="B164" s="31"/>
      <c r="C164" s="30"/>
      <c r="D164" s="161" t="s">
        <v>145</v>
      </c>
      <c r="E164" s="30"/>
      <c r="F164" s="162" t="s">
        <v>459</v>
      </c>
      <c r="G164" s="30"/>
      <c r="H164" s="30"/>
      <c r="I164" s="158"/>
      <c r="J164" s="30"/>
      <c r="K164" s="30"/>
      <c r="L164" s="31"/>
      <c r="M164" s="159"/>
      <c r="N164" s="160"/>
      <c r="O164" s="56"/>
      <c r="P164" s="56"/>
      <c r="Q164" s="56"/>
      <c r="R164" s="56"/>
      <c r="S164" s="56"/>
      <c r="T164" s="57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5" t="s">
        <v>145</v>
      </c>
      <c r="AU164" s="15" t="s">
        <v>86</v>
      </c>
    </row>
    <row r="165" spans="1:65" s="2" customFormat="1" ht="16.5" customHeight="1">
      <c r="A165" s="30"/>
      <c r="B165" s="142"/>
      <c r="C165" s="163" t="s">
        <v>8</v>
      </c>
      <c r="D165" s="163" t="s">
        <v>229</v>
      </c>
      <c r="E165" s="164" t="s">
        <v>241</v>
      </c>
      <c r="F165" s="165" t="s">
        <v>242</v>
      </c>
      <c r="G165" s="166" t="s">
        <v>243</v>
      </c>
      <c r="H165" s="167">
        <v>37.2</v>
      </c>
      <c r="I165" s="168"/>
      <c r="J165" s="169">
        <f>ROUND(I165*H165,2)</f>
        <v>0</v>
      </c>
      <c r="K165" s="165" t="s">
        <v>140</v>
      </c>
      <c r="L165" s="170"/>
      <c r="M165" s="171" t="s">
        <v>1</v>
      </c>
      <c r="N165" s="172" t="s">
        <v>41</v>
      </c>
      <c r="O165" s="56"/>
      <c r="P165" s="152">
        <f>O165*H165</f>
        <v>0</v>
      </c>
      <c r="Q165" s="152">
        <v>0.001</v>
      </c>
      <c r="R165" s="152">
        <f>Q165*H165</f>
        <v>0.037200000000000004</v>
      </c>
      <c r="S165" s="152">
        <v>0</v>
      </c>
      <c r="T165" s="153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172</v>
      </c>
      <c r="AT165" s="154" t="s">
        <v>229</v>
      </c>
      <c r="AU165" s="154" t="s">
        <v>86</v>
      </c>
      <c r="AY165" s="15" t="s">
        <v>136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5" t="s">
        <v>84</v>
      </c>
      <c r="BK165" s="155">
        <f>ROUND(I165*H165,2)</f>
        <v>0</v>
      </c>
      <c r="BL165" s="15" t="s">
        <v>141</v>
      </c>
      <c r="BM165" s="154" t="s">
        <v>460</v>
      </c>
    </row>
    <row r="166" spans="1:47" s="2" customFormat="1" ht="12">
      <c r="A166" s="30"/>
      <c r="B166" s="31"/>
      <c r="C166" s="30"/>
      <c r="D166" s="156" t="s">
        <v>143</v>
      </c>
      <c r="E166" s="30"/>
      <c r="F166" s="157" t="s">
        <v>242</v>
      </c>
      <c r="G166" s="30"/>
      <c r="H166" s="30"/>
      <c r="I166" s="158"/>
      <c r="J166" s="30"/>
      <c r="K166" s="30"/>
      <c r="L166" s="31"/>
      <c r="M166" s="159"/>
      <c r="N166" s="160"/>
      <c r="O166" s="56"/>
      <c r="P166" s="56"/>
      <c r="Q166" s="56"/>
      <c r="R166" s="56"/>
      <c r="S166" s="56"/>
      <c r="T166" s="57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T166" s="15" t="s">
        <v>143</v>
      </c>
      <c r="AU166" s="15" t="s">
        <v>86</v>
      </c>
    </row>
    <row r="167" spans="2:51" s="13" customFormat="1" ht="12">
      <c r="B167" s="173"/>
      <c r="D167" s="156" t="s">
        <v>245</v>
      </c>
      <c r="F167" s="174" t="s">
        <v>461</v>
      </c>
      <c r="H167" s="175">
        <v>37.2</v>
      </c>
      <c r="I167" s="176"/>
      <c r="L167" s="173"/>
      <c r="M167" s="177"/>
      <c r="N167" s="178"/>
      <c r="O167" s="178"/>
      <c r="P167" s="178"/>
      <c r="Q167" s="178"/>
      <c r="R167" s="178"/>
      <c r="S167" s="178"/>
      <c r="T167" s="179"/>
      <c r="AT167" s="180" t="s">
        <v>245</v>
      </c>
      <c r="AU167" s="180" t="s">
        <v>86</v>
      </c>
      <c r="AV167" s="13" t="s">
        <v>86</v>
      </c>
      <c r="AW167" s="13" t="s">
        <v>3</v>
      </c>
      <c r="AX167" s="13" t="s">
        <v>84</v>
      </c>
      <c r="AY167" s="180" t="s">
        <v>136</v>
      </c>
    </row>
    <row r="168" spans="1:65" s="2" customFormat="1" ht="16.5" customHeight="1">
      <c r="A168" s="30"/>
      <c r="B168" s="142"/>
      <c r="C168" s="143" t="s">
        <v>222</v>
      </c>
      <c r="D168" s="143" t="s">
        <v>138</v>
      </c>
      <c r="E168" s="144" t="s">
        <v>462</v>
      </c>
      <c r="F168" s="145" t="s">
        <v>463</v>
      </c>
      <c r="G168" s="146" t="s">
        <v>181</v>
      </c>
      <c r="H168" s="147">
        <v>1842</v>
      </c>
      <c r="I168" s="148"/>
      <c r="J168" s="149">
        <f>ROUND(I168*H168,2)</f>
        <v>0</v>
      </c>
      <c r="K168" s="145" t="s">
        <v>140</v>
      </c>
      <c r="L168" s="31"/>
      <c r="M168" s="150" t="s">
        <v>1</v>
      </c>
      <c r="N168" s="151" t="s">
        <v>41</v>
      </c>
      <c r="O168" s="56"/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4" t="s">
        <v>141</v>
      </c>
      <c r="AT168" s="154" t="s">
        <v>138</v>
      </c>
      <c r="AU168" s="154" t="s">
        <v>86</v>
      </c>
      <c r="AY168" s="15" t="s">
        <v>136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5" t="s">
        <v>84</v>
      </c>
      <c r="BK168" s="155">
        <f>ROUND(I168*H168,2)</f>
        <v>0</v>
      </c>
      <c r="BL168" s="15" t="s">
        <v>141</v>
      </c>
      <c r="BM168" s="154" t="s">
        <v>464</v>
      </c>
    </row>
    <row r="169" spans="1:47" s="2" customFormat="1" ht="19.5">
      <c r="A169" s="30"/>
      <c r="B169" s="31"/>
      <c r="C169" s="30"/>
      <c r="D169" s="156" t="s">
        <v>143</v>
      </c>
      <c r="E169" s="30"/>
      <c r="F169" s="157" t="s">
        <v>465</v>
      </c>
      <c r="G169" s="30"/>
      <c r="H169" s="30"/>
      <c r="I169" s="158"/>
      <c r="J169" s="30"/>
      <c r="K169" s="30"/>
      <c r="L169" s="31"/>
      <c r="M169" s="159"/>
      <c r="N169" s="160"/>
      <c r="O169" s="56"/>
      <c r="P169" s="56"/>
      <c r="Q169" s="56"/>
      <c r="R169" s="56"/>
      <c r="S169" s="56"/>
      <c r="T169" s="57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T169" s="15" t="s">
        <v>143</v>
      </c>
      <c r="AU169" s="15" t="s">
        <v>86</v>
      </c>
    </row>
    <row r="170" spans="1:47" s="2" customFormat="1" ht="12">
      <c r="A170" s="30"/>
      <c r="B170" s="31"/>
      <c r="C170" s="30"/>
      <c r="D170" s="161" t="s">
        <v>145</v>
      </c>
      <c r="E170" s="30"/>
      <c r="F170" s="162" t="s">
        <v>466</v>
      </c>
      <c r="G170" s="30"/>
      <c r="H170" s="30"/>
      <c r="I170" s="158"/>
      <c r="J170" s="30"/>
      <c r="K170" s="30"/>
      <c r="L170" s="31"/>
      <c r="M170" s="159"/>
      <c r="N170" s="160"/>
      <c r="O170" s="56"/>
      <c r="P170" s="56"/>
      <c r="Q170" s="56"/>
      <c r="R170" s="56"/>
      <c r="S170" s="56"/>
      <c r="T170" s="57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5" t="s">
        <v>145</v>
      </c>
      <c r="AU170" s="15" t="s">
        <v>86</v>
      </c>
    </row>
    <row r="171" spans="1:65" s="2" customFormat="1" ht="16.5" customHeight="1">
      <c r="A171" s="30"/>
      <c r="B171" s="142"/>
      <c r="C171" s="143" t="s">
        <v>228</v>
      </c>
      <c r="D171" s="143" t="s">
        <v>138</v>
      </c>
      <c r="E171" s="144" t="s">
        <v>467</v>
      </c>
      <c r="F171" s="145" t="s">
        <v>468</v>
      </c>
      <c r="G171" s="146" t="s">
        <v>181</v>
      </c>
      <c r="H171" s="147">
        <v>1860</v>
      </c>
      <c r="I171" s="148"/>
      <c r="J171" s="149">
        <f>ROUND(I171*H171,2)</f>
        <v>0</v>
      </c>
      <c r="K171" s="145" t="s">
        <v>140</v>
      </c>
      <c r="L171" s="31"/>
      <c r="M171" s="150" t="s">
        <v>1</v>
      </c>
      <c r="N171" s="151" t="s">
        <v>41</v>
      </c>
      <c r="O171" s="56"/>
      <c r="P171" s="152">
        <f>O171*H171</f>
        <v>0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4" t="s">
        <v>141</v>
      </c>
      <c r="AT171" s="154" t="s">
        <v>138</v>
      </c>
      <c r="AU171" s="154" t="s">
        <v>86</v>
      </c>
      <c r="AY171" s="15" t="s">
        <v>136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5" t="s">
        <v>84</v>
      </c>
      <c r="BK171" s="155">
        <f>ROUND(I171*H171,2)</f>
        <v>0</v>
      </c>
      <c r="BL171" s="15" t="s">
        <v>141</v>
      </c>
      <c r="BM171" s="154" t="s">
        <v>469</v>
      </c>
    </row>
    <row r="172" spans="1:47" s="2" customFormat="1" ht="12">
      <c r="A172" s="30"/>
      <c r="B172" s="31"/>
      <c r="C172" s="30"/>
      <c r="D172" s="156" t="s">
        <v>143</v>
      </c>
      <c r="E172" s="30"/>
      <c r="F172" s="157" t="s">
        <v>470</v>
      </c>
      <c r="G172" s="30"/>
      <c r="H172" s="30"/>
      <c r="I172" s="158"/>
      <c r="J172" s="30"/>
      <c r="K172" s="30"/>
      <c r="L172" s="31"/>
      <c r="M172" s="159"/>
      <c r="N172" s="160"/>
      <c r="O172" s="56"/>
      <c r="P172" s="56"/>
      <c r="Q172" s="56"/>
      <c r="R172" s="56"/>
      <c r="S172" s="56"/>
      <c r="T172" s="57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T172" s="15" t="s">
        <v>143</v>
      </c>
      <c r="AU172" s="15" t="s">
        <v>86</v>
      </c>
    </row>
    <row r="173" spans="1:47" s="2" customFormat="1" ht="12">
      <c r="A173" s="30"/>
      <c r="B173" s="31"/>
      <c r="C173" s="30"/>
      <c r="D173" s="161" t="s">
        <v>145</v>
      </c>
      <c r="E173" s="30"/>
      <c r="F173" s="162" t="s">
        <v>471</v>
      </c>
      <c r="G173" s="30"/>
      <c r="H173" s="30"/>
      <c r="I173" s="158"/>
      <c r="J173" s="30"/>
      <c r="K173" s="30"/>
      <c r="L173" s="31"/>
      <c r="M173" s="159"/>
      <c r="N173" s="160"/>
      <c r="O173" s="56"/>
      <c r="P173" s="56"/>
      <c r="Q173" s="56"/>
      <c r="R173" s="56"/>
      <c r="S173" s="56"/>
      <c r="T173" s="57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5" t="s">
        <v>145</v>
      </c>
      <c r="AU173" s="15" t="s">
        <v>86</v>
      </c>
    </row>
    <row r="174" spans="2:63" s="12" customFormat="1" ht="22.9" customHeight="1">
      <c r="B174" s="129"/>
      <c r="D174" s="130" t="s">
        <v>75</v>
      </c>
      <c r="E174" s="140" t="s">
        <v>86</v>
      </c>
      <c r="F174" s="140" t="s">
        <v>247</v>
      </c>
      <c r="I174" s="132"/>
      <c r="J174" s="141">
        <f>BK174</f>
        <v>0</v>
      </c>
      <c r="L174" s="129"/>
      <c r="M174" s="134"/>
      <c r="N174" s="135"/>
      <c r="O174" s="135"/>
      <c r="P174" s="136">
        <f>SUM(P175:P183)</f>
        <v>0</v>
      </c>
      <c r="Q174" s="135"/>
      <c r="R174" s="136">
        <f>SUM(R175:R183)</f>
        <v>160.69080570000003</v>
      </c>
      <c r="S174" s="135"/>
      <c r="T174" s="137">
        <f>SUM(T175:T183)</f>
        <v>0</v>
      </c>
      <c r="AR174" s="130" t="s">
        <v>84</v>
      </c>
      <c r="AT174" s="138" t="s">
        <v>75</v>
      </c>
      <c r="AU174" s="138" t="s">
        <v>84</v>
      </c>
      <c r="AY174" s="130" t="s">
        <v>136</v>
      </c>
      <c r="BK174" s="139">
        <f>SUM(BK175:BK183)</f>
        <v>0</v>
      </c>
    </row>
    <row r="175" spans="1:65" s="2" customFormat="1" ht="24.2" customHeight="1">
      <c r="A175" s="30"/>
      <c r="B175" s="142"/>
      <c r="C175" s="143" t="s">
        <v>233</v>
      </c>
      <c r="D175" s="143" t="s">
        <v>138</v>
      </c>
      <c r="E175" s="144" t="s">
        <v>472</v>
      </c>
      <c r="F175" s="145" t="s">
        <v>473</v>
      </c>
      <c r="G175" s="146" t="s">
        <v>150</v>
      </c>
      <c r="H175" s="147">
        <v>785</v>
      </c>
      <c r="I175" s="148"/>
      <c r="J175" s="149">
        <f>ROUND(I175*H175,2)</f>
        <v>0</v>
      </c>
      <c r="K175" s="145" t="s">
        <v>140</v>
      </c>
      <c r="L175" s="31"/>
      <c r="M175" s="150" t="s">
        <v>1</v>
      </c>
      <c r="N175" s="151" t="s">
        <v>41</v>
      </c>
      <c r="O175" s="56"/>
      <c r="P175" s="152">
        <f>O175*H175</f>
        <v>0</v>
      </c>
      <c r="Q175" s="152">
        <v>0.20469</v>
      </c>
      <c r="R175" s="152">
        <f>Q175*H175</f>
        <v>160.68165000000002</v>
      </c>
      <c r="S175" s="152">
        <v>0</v>
      </c>
      <c r="T175" s="153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4" t="s">
        <v>141</v>
      </c>
      <c r="AT175" s="154" t="s">
        <v>138</v>
      </c>
      <c r="AU175" s="154" t="s">
        <v>86</v>
      </c>
      <c r="AY175" s="15" t="s">
        <v>136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5" t="s">
        <v>84</v>
      </c>
      <c r="BK175" s="155">
        <f>ROUND(I175*H175,2)</f>
        <v>0</v>
      </c>
      <c r="BL175" s="15" t="s">
        <v>141</v>
      </c>
      <c r="BM175" s="154" t="s">
        <v>474</v>
      </c>
    </row>
    <row r="176" spans="1:47" s="2" customFormat="1" ht="19.5">
      <c r="A176" s="30"/>
      <c r="B176" s="31"/>
      <c r="C176" s="30"/>
      <c r="D176" s="156" t="s">
        <v>143</v>
      </c>
      <c r="E176" s="30"/>
      <c r="F176" s="157" t="s">
        <v>475</v>
      </c>
      <c r="G176" s="30"/>
      <c r="H176" s="30"/>
      <c r="I176" s="158"/>
      <c r="J176" s="30"/>
      <c r="K176" s="30"/>
      <c r="L176" s="31"/>
      <c r="M176" s="159"/>
      <c r="N176" s="160"/>
      <c r="O176" s="56"/>
      <c r="P176" s="56"/>
      <c r="Q176" s="56"/>
      <c r="R176" s="56"/>
      <c r="S176" s="56"/>
      <c r="T176" s="57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5" t="s">
        <v>143</v>
      </c>
      <c r="AU176" s="15" t="s">
        <v>86</v>
      </c>
    </row>
    <row r="177" spans="1:47" s="2" customFormat="1" ht="12">
      <c r="A177" s="30"/>
      <c r="B177" s="31"/>
      <c r="C177" s="30"/>
      <c r="D177" s="161" t="s">
        <v>145</v>
      </c>
      <c r="E177" s="30"/>
      <c r="F177" s="162" t="s">
        <v>476</v>
      </c>
      <c r="G177" s="30"/>
      <c r="H177" s="30"/>
      <c r="I177" s="158"/>
      <c r="J177" s="30"/>
      <c r="K177" s="30"/>
      <c r="L177" s="31"/>
      <c r="M177" s="159"/>
      <c r="N177" s="160"/>
      <c r="O177" s="56"/>
      <c r="P177" s="56"/>
      <c r="Q177" s="56"/>
      <c r="R177" s="56"/>
      <c r="S177" s="56"/>
      <c r="T177" s="57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T177" s="15" t="s">
        <v>145</v>
      </c>
      <c r="AU177" s="15" t="s">
        <v>86</v>
      </c>
    </row>
    <row r="178" spans="1:65" s="2" customFormat="1" ht="16.5" customHeight="1">
      <c r="A178" s="30"/>
      <c r="B178" s="142"/>
      <c r="C178" s="143" t="s">
        <v>240</v>
      </c>
      <c r="D178" s="143" t="s">
        <v>138</v>
      </c>
      <c r="E178" s="144" t="s">
        <v>477</v>
      </c>
      <c r="F178" s="145" t="s">
        <v>478</v>
      </c>
      <c r="G178" s="146" t="s">
        <v>181</v>
      </c>
      <c r="H178" s="147">
        <v>18</v>
      </c>
      <c r="I178" s="148"/>
      <c r="J178" s="149">
        <f>ROUND(I178*H178,2)</f>
        <v>0</v>
      </c>
      <c r="K178" s="145" t="s">
        <v>140</v>
      </c>
      <c r="L178" s="31"/>
      <c r="M178" s="150" t="s">
        <v>1</v>
      </c>
      <c r="N178" s="151" t="s">
        <v>41</v>
      </c>
      <c r="O178" s="56"/>
      <c r="P178" s="152">
        <f>O178*H178</f>
        <v>0</v>
      </c>
      <c r="Q178" s="152">
        <v>0.0001</v>
      </c>
      <c r="R178" s="152">
        <f>Q178*H178</f>
        <v>0.0018000000000000002</v>
      </c>
      <c r="S178" s="152">
        <v>0</v>
      </c>
      <c r="T178" s="153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4" t="s">
        <v>141</v>
      </c>
      <c r="AT178" s="154" t="s">
        <v>138</v>
      </c>
      <c r="AU178" s="154" t="s">
        <v>86</v>
      </c>
      <c r="AY178" s="15" t="s">
        <v>136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5" t="s">
        <v>84</v>
      </c>
      <c r="BK178" s="155">
        <f>ROUND(I178*H178,2)</f>
        <v>0</v>
      </c>
      <c r="BL178" s="15" t="s">
        <v>141</v>
      </c>
      <c r="BM178" s="154" t="s">
        <v>479</v>
      </c>
    </row>
    <row r="179" spans="1:47" s="2" customFormat="1" ht="19.5">
      <c r="A179" s="30"/>
      <c r="B179" s="31"/>
      <c r="C179" s="30"/>
      <c r="D179" s="156" t="s">
        <v>143</v>
      </c>
      <c r="E179" s="30"/>
      <c r="F179" s="157" t="s">
        <v>480</v>
      </c>
      <c r="G179" s="30"/>
      <c r="H179" s="30"/>
      <c r="I179" s="158"/>
      <c r="J179" s="30"/>
      <c r="K179" s="30"/>
      <c r="L179" s="31"/>
      <c r="M179" s="159"/>
      <c r="N179" s="160"/>
      <c r="O179" s="56"/>
      <c r="P179" s="56"/>
      <c r="Q179" s="56"/>
      <c r="R179" s="56"/>
      <c r="S179" s="56"/>
      <c r="T179" s="57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5" t="s">
        <v>143</v>
      </c>
      <c r="AU179" s="15" t="s">
        <v>86</v>
      </c>
    </row>
    <row r="180" spans="1:47" s="2" customFormat="1" ht="12">
      <c r="A180" s="30"/>
      <c r="B180" s="31"/>
      <c r="C180" s="30"/>
      <c r="D180" s="161" t="s">
        <v>145</v>
      </c>
      <c r="E180" s="30"/>
      <c r="F180" s="162" t="s">
        <v>481</v>
      </c>
      <c r="G180" s="30"/>
      <c r="H180" s="30"/>
      <c r="I180" s="158"/>
      <c r="J180" s="30"/>
      <c r="K180" s="30"/>
      <c r="L180" s="31"/>
      <c r="M180" s="159"/>
      <c r="N180" s="160"/>
      <c r="O180" s="56"/>
      <c r="P180" s="56"/>
      <c r="Q180" s="56"/>
      <c r="R180" s="56"/>
      <c r="S180" s="56"/>
      <c r="T180" s="57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T180" s="15" t="s">
        <v>145</v>
      </c>
      <c r="AU180" s="15" t="s">
        <v>86</v>
      </c>
    </row>
    <row r="181" spans="1:65" s="2" customFormat="1" ht="16.5" customHeight="1">
      <c r="A181" s="30"/>
      <c r="B181" s="142"/>
      <c r="C181" s="163" t="s">
        <v>248</v>
      </c>
      <c r="D181" s="163" t="s">
        <v>229</v>
      </c>
      <c r="E181" s="164" t="s">
        <v>254</v>
      </c>
      <c r="F181" s="165" t="s">
        <v>255</v>
      </c>
      <c r="G181" s="166" t="s">
        <v>181</v>
      </c>
      <c r="H181" s="167">
        <v>24.519</v>
      </c>
      <c r="I181" s="168"/>
      <c r="J181" s="169">
        <f>ROUND(I181*H181,2)</f>
        <v>0</v>
      </c>
      <c r="K181" s="165" t="s">
        <v>140</v>
      </c>
      <c r="L181" s="170"/>
      <c r="M181" s="171" t="s">
        <v>1</v>
      </c>
      <c r="N181" s="172" t="s">
        <v>41</v>
      </c>
      <c r="O181" s="56"/>
      <c r="P181" s="152">
        <f>O181*H181</f>
        <v>0</v>
      </c>
      <c r="Q181" s="152">
        <v>0.0003</v>
      </c>
      <c r="R181" s="152">
        <f>Q181*H181</f>
        <v>0.007355699999999999</v>
      </c>
      <c r="S181" s="152">
        <v>0</v>
      </c>
      <c r="T181" s="153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4" t="s">
        <v>172</v>
      </c>
      <c r="AT181" s="154" t="s">
        <v>229</v>
      </c>
      <c r="AU181" s="154" t="s">
        <v>86</v>
      </c>
      <c r="AY181" s="15" t="s">
        <v>136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5" t="s">
        <v>84</v>
      </c>
      <c r="BK181" s="155">
        <f>ROUND(I181*H181,2)</f>
        <v>0</v>
      </c>
      <c r="BL181" s="15" t="s">
        <v>141</v>
      </c>
      <c r="BM181" s="154" t="s">
        <v>482</v>
      </c>
    </row>
    <row r="182" spans="1:47" s="2" customFormat="1" ht="12">
      <c r="A182" s="30"/>
      <c r="B182" s="31"/>
      <c r="C182" s="30"/>
      <c r="D182" s="156" t="s">
        <v>143</v>
      </c>
      <c r="E182" s="30"/>
      <c r="F182" s="157" t="s">
        <v>255</v>
      </c>
      <c r="G182" s="30"/>
      <c r="H182" s="30"/>
      <c r="I182" s="158"/>
      <c r="J182" s="30"/>
      <c r="K182" s="30"/>
      <c r="L182" s="31"/>
      <c r="M182" s="159"/>
      <c r="N182" s="160"/>
      <c r="O182" s="56"/>
      <c r="P182" s="56"/>
      <c r="Q182" s="56"/>
      <c r="R182" s="56"/>
      <c r="S182" s="56"/>
      <c r="T182" s="57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5" t="s">
        <v>143</v>
      </c>
      <c r="AU182" s="15" t="s">
        <v>86</v>
      </c>
    </row>
    <row r="183" spans="2:51" s="13" customFormat="1" ht="12">
      <c r="B183" s="173"/>
      <c r="D183" s="156" t="s">
        <v>245</v>
      </c>
      <c r="F183" s="174" t="s">
        <v>483</v>
      </c>
      <c r="H183" s="175">
        <v>24.519</v>
      </c>
      <c r="I183" s="176"/>
      <c r="L183" s="173"/>
      <c r="M183" s="177"/>
      <c r="N183" s="178"/>
      <c r="O183" s="178"/>
      <c r="P183" s="178"/>
      <c r="Q183" s="178"/>
      <c r="R183" s="178"/>
      <c r="S183" s="178"/>
      <c r="T183" s="179"/>
      <c r="AT183" s="180" t="s">
        <v>245</v>
      </c>
      <c r="AU183" s="180" t="s">
        <v>86</v>
      </c>
      <c r="AV183" s="13" t="s">
        <v>86</v>
      </c>
      <c r="AW183" s="13" t="s">
        <v>3</v>
      </c>
      <c r="AX183" s="13" t="s">
        <v>84</v>
      </c>
      <c r="AY183" s="180" t="s">
        <v>136</v>
      </c>
    </row>
    <row r="184" spans="2:63" s="12" customFormat="1" ht="22.9" customHeight="1">
      <c r="B184" s="129"/>
      <c r="D184" s="130" t="s">
        <v>75</v>
      </c>
      <c r="E184" s="140" t="s">
        <v>141</v>
      </c>
      <c r="F184" s="140" t="s">
        <v>258</v>
      </c>
      <c r="I184" s="132"/>
      <c r="J184" s="141">
        <f>BK184</f>
        <v>0</v>
      </c>
      <c r="L184" s="129"/>
      <c r="M184" s="134"/>
      <c r="N184" s="135"/>
      <c r="O184" s="135"/>
      <c r="P184" s="136">
        <f>SUM(P185:P187)</f>
        <v>0</v>
      </c>
      <c r="Q184" s="135"/>
      <c r="R184" s="136">
        <f>SUM(R185:R187)</f>
        <v>66.85845</v>
      </c>
      <c r="S184" s="135"/>
      <c r="T184" s="137">
        <f>SUM(T185:T187)</f>
        <v>0</v>
      </c>
      <c r="AR184" s="130" t="s">
        <v>84</v>
      </c>
      <c r="AT184" s="138" t="s">
        <v>75</v>
      </c>
      <c r="AU184" s="138" t="s">
        <v>84</v>
      </c>
      <c r="AY184" s="130" t="s">
        <v>136</v>
      </c>
      <c r="BK184" s="139">
        <f>SUM(BK185:BK187)</f>
        <v>0</v>
      </c>
    </row>
    <row r="185" spans="1:65" s="2" customFormat="1" ht="16.5" customHeight="1">
      <c r="A185" s="30"/>
      <c r="B185" s="142"/>
      <c r="C185" s="143" t="s">
        <v>7</v>
      </c>
      <c r="D185" s="143" t="s">
        <v>138</v>
      </c>
      <c r="E185" s="144" t="s">
        <v>484</v>
      </c>
      <c r="F185" s="145" t="s">
        <v>485</v>
      </c>
      <c r="G185" s="146" t="s">
        <v>156</v>
      </c>
      <c r="H185" s="147">
        <v>39.25</v>
      </c>
      <c r="I185" s="148"/>
      <c r="J185" s="149">
        <f>ROUND(I185*H185,2)</f>
        <v>0</v>
      </c>
      <c r="K185" s="145" t="s">
        <v>140</v>
      </c>
      <c r="L185" s="31"/>
      <c r="M185" s="150" t="s">
        <v>1</v>
      </c>
      <c r="N185" s="151" t="s">
        <v>41</v>
      </c>
      <c r="O185" s="56"/>
      <c r="P185" s="152">
        <f>O185*H185</f>
        <v>0</v>
      </c>
      <c r="Q185" s="152">
        <v>1.7034</v>
      </c>
      <c r="R185" s="152">
        <f>Q185*H185</f>
        <v>66.85845</v>
      </c>
      <c r="S185" s="152">
        <v>0</v>
      </c>
      <c r="T185" s="153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4" t="s">
        <v>141</v>
      </c>
      <c r="AT185" s="154" t="s">
        <v>138</v>
      </c>
      <c r="AU185" s="154" t="s">
        <v>86</v>
      </c>
      <c r="AY185" s="15" t="s">
        <v>136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5" t="s">
        <v>84</v>
      </c>
      <c r="BK185" s="155">
        <f>ROUND(I185*H185,2)</f>
        <v>0</v>
      </c>
      <c r="BL185" s="15" t="s">
        <v>141</v>
      </c>
      <c r="BM185" s="154" t="s">
        <v>486</v>
      </c>
    </row>
    <row r="186" spans="1:47" s="2" customFormat="1" ht="12">
      <c r="A186" s="30"/>
      <c r="B186" s="31"/>
      <c r="C186" s="30"/>
      <c r="D186" s="156" t="s">
        <v>143</v>
      </c>
      <c r="E186" s="30"/>
      <c r="F186" s="157" t="s">
        <v>487</v>
      </c>
      <c r="G186" s="30"/>
      <c r="H186" s="30"/>
      <c r="I186" s="158"/>
      <c r="J186" s="30"/>
      <c r="K186" s="30"/>
      <c r="L186" s="31"/>
      <c r="M186" s="159"/>
      <c r="N186" s="160"/>
      <c r="O186" s="56"/>
      <c r="P186" s="56"/>
      <c r="Q186" s="56"/>
      <c r="R186" s="56"/>
      <c r="S186" s="56"/>
      <c r="T186" s="57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T186" s="15" t="s">
        <v>143</v>
      </c>
      <c r="AU186" s="15" t="s">
        <v>86</v>
      </c>
    </row>
    <row r="187" spans="1:47" s="2" customFormat="1" ht="12">
      <c r="A187" s="30"/>
      <c r="B187" s="31"/>
      <c r="C187" s="30"/>
      <c r="D187" s="161" t="s">
        <v>145</v>
      </c>
      <c r="E187" s="30"/>
      <c r="F187" s="162" t="s">
        <v>488</v>
      </c>
      <c r="G187" s="30"/>
      <c r="H187" s="30"/>
      <c r="I187" s="158"/>
      <c r="J187" s="30"/>
      <c r="K187" s="30"/>
      <c r="L187" s="31"/>
      <c r="M187" s="159"/>
      <c r="N187" s="160"/>
      <c r="O187" s="56"/>
      <c r="P187" s="56"/>
      <c r="Q187" s="56"/>
      <c r="R187" s="56"/>
      <c r="S187" s="56"/>
      <c r="T187" s="57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T187" s="15" t="s">
        <v>145</v>
      </c>
      <c r="AU187" s="15" t="s">
        <v>86</v>
      </c>
    </row>
    <row r="188" spans="2:63" s="12" customFormat="1" ht="22.9" customHeight="1">
      <c r="B188" s="129"/>
      <c r="D188" s="130" t="s">
        <v>75</v>
      </c>
      <c r="E188" s="140" t="s">
        <v>407</v>
      </c>
      <c r="F188" s="140" t="s">
        <v>408</v>
      </c>
      <c r="I188" s="132"/>
      <c r="J188" s="141">
        <f>BK188</f>
        <v>0</v>
      </c>
      <c r="L188" s="129"/>
      <c r="M188" s="134"/>
      <c r="N188" s="135"/>
      <c r="O188" s="135"/>
      <c r="P188" s="136">
        <f>SUM(P189:P191)</f>
        <v>0</v>
      </c>
      <c r="Q188" s="135"/>
      <c r="R188" s="136">
        <f>SUM(R189:R191)</f>
        <v>0</v>
      </c>
      <c r="S188" s="135"/>
      <c r="T188" s="137">
        <f>SUM(T189:T191)</f>
        <v>0</v>
      </c>
      <c r="AR188" s="130" t="s">
        <v>84</v>
      </c>
      <c r="AT188" s="138" t="s">
        <v>75</v>
      </c>
      <c r="AU188" s="138" t="s">
        <v>84</v>
      </c>
      <c r="AY188" s="130" t="s">
        <v>136</v>
      </c>
      <c r="BK188" s="139">
        <f>SUM(BK189:BK191)</f>
        <v>0</v>
      </c>
    </row>
    <row r="189" spans="1:65" s="2" customFormat="1" ht="21.75" customHeight="1">
      <c r="A189" s="30"/>
      <c r="B189" s="142"/>
      <c r="C189" s="143" t="s">
        <v>259</v>
      </c>
      <c r="D189" s="143" t="s">
        <v>138</v>
      </c>
      <c r="E189" s="144" t="s">
        <v>410</v>
      </c>
      <c r="F189" s="145" t="s">
        <v>411</v>
      </c>
      <c r="G189" s="146" t="s">
        <v>194</v>
      </c>
      <c r="H189" s="147">
        <v>665.436</v>
      </c>
      <c r="I189" s="148"/>
      <c r="J189" s="149">
        <f>ROUND(I189*H189,2)</f>
        <v>0</v>
      </c>
      <c r="K189" s="145" t="s">
        <v>140</v>
      </c>
      <c r="L189" s="31"/>
      <c r="M189" s="150" t="s">
        <v>1</v>
      </c>
      <c r="N189" s="151" t="s">
        <v>41</v>
      </c>
      <c r="O189" s="56"/>
      <c r="P189" s="152">
        <f>O189*H189</f>
        <v>0</v>
      </c>
      <c r="Q189" s="152">
        <v>0</v>
      </c>
      <c r="R189" s="152">
        <f>Q189*H189</f>
        <v>0</v>
      </c>
      <c r="S189" s="152">
        <v>0</v>
      </c>
      <c r="T189" s="153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4" t="s">
        <v>141</v>
      </c>
      <c r="AT189" s="154" t="s">
        <v>138</v>
      </c>
      <c r="AU189" s="154" t="s">
        <v>86</v>
      </c>
      <c r="AY189" s="15" t="s">
        <v>136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5" t="s">
        <v>84</v>
      </c>
      <c r="BK189" s="155">
        <f>ROUND(I189*H189,2)</f>
        <v>0</v>
      </c>
      <c r="BL189" s="15" t="s">
        <v>141</v>
      </c>
      <c r="BM189" s="154" t="s">
        <v>489</v>
      </c>
    </row>
    <row r="190" spans="1:47" s="2" customFormat="1" ht="19.5">
      <c r="A190" s="30"/>
      <c r="B190" s="31"/>
      <c r="C190" s="30"/>
      <c r="D190" s="156" t="s">
        <v>143</v>
      </c>
      <c r="E190" s="30"/>
      <c r="F190" s="157" t="s">
        <v>413</v>
      </c>
      <c r="G190" s="30"/>
      <c r="H190" s="30"/>
      <c r="I190" s="158"/>
      <c r="J190" s="30"/>
      <c r="K190" s="30"/>
      <c r="L190" s="31"/>
      <c r="M190" s="159"/>
      <c r="N190" s="160"/>
      <c r="O190" s="56"/>
      <c r="P190" s="56"/>
      <c r="Q190" s="56"/>
      <c r="R190" s="56"/>
      <c r="S190" s="56"/>
      <c r="T190" s="57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T190" s="15" t="s">
        <v>143</v>
      </c>
      <c r="AU190" s="15" t="s">
        <v>86</v>
      </c>
    </row>
    <row r="191" spans="1:47" s="2" customFormat="1" ht="12">
      <c r="A191" s="30"/>
      <c r="B191" s="31"/>
      <c r="C191" s="30"/>
      <c r="D191" s="161" t="s">
        <v>145</v>
      </c>
      <c r="E191" s="30"/>
      <c r="F191" s="162" t="s">
        <v>414</v>
      </c>
      <c r="G191" s="30"/>
      <c r="H191" s="30"/>
      <c r="I191" s="158"/>
      <c r="J191" s="30"/>
      <c r="K191" s="30"/>
      <c r="L191" s="31"/>
      <c r="M191" s="181"/>
      <c r="N191" s="182"/>
      <c r="O191" s="183"/>
      <c r="P191" s="183"/>
      <c r="Q191" s="183"/>
      <c r="R191" s="183"/>
      <c r="S191" s="183"/>
      <c r="T191" s="184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T191" s="15" t="s">
        <v>145</v>
      </c>
      <c r="AU191" s="15" t="s">
        <v>86</v>
      </c>
    </row>
    <row r="192" spans="1:31" s="2" customFormat="1" ht="6.95" customHeight="1">
      <c r="A192" s="30"/>
      <c r="B192" s="45"/>
      <c r="C192" s="46"/>
      <c r="D192" s="46"/>
      <c r="E192" s="46"/>
      <c r="F192" s="46"/>
      <c r="G192" s="46"/>
      <c r="H192" s="46"/>
      <c r="I192" s="46"/>
      <c r="J192" s="46"/>
      <c r="K192" s="46"/>
      <c r="L192" s="31"/>
      <c r="M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</row>
  </sheetData>
  <autoFilter ref="C119:K191"/>
  <mergeCells count="9">
    <mergeCell ref="E86:H86"/>
    <mergeCell ref="E110:H110"/>
    <mergeCell ref="E112:H112"/>
    <mergeCell ref="L2:V2"/>
    <mergeCell ref="E7:H7"/>
    <mergeCell ref="E9:H9"/>
    <mergeCell ref="E18:H18"/>
    <mergeCell ref="E27:H27"/>
    <mergeCell ref="E84:H84"/>
  </mergeCells>
  <hyperlinks>
    <hyperlink ref="F125" r:id="rId1" display="https://podminky.urs.cz/item/CS_URS_2022_02/121103111"/>
    <hyperlink ref="F128" r:id="rId2" display="https://podminky.urs.cz/item/CS_URS_2022_02/122211101"/>
    <hyperlink ref="F131" r:id="rId3" display="https://podminky.urs.cz/item/CS_URS_2022_02/132251254"/>
    <hyperlink ref="F134" r:id="rId4" display="https://podminky.urs.cz/item/CS_URS_2022_02/133211011"/>
    <hyperlink ref="F137" r:id="rId5" display="https://podminky.urs.cz/item/CS_URS_2022_02/162651112"/>
    <hyperlink ref="F140" r:id="rId6" display="https://podminky.urs.cz/item/CS_URS_2022_02/162751117"/>
    <hyperlink ref="F143" r:id="rId7" display="https://podminky.urs.cz/item/CS_URS_2022_02/167151101"/>
    <hyperlink ref="F146" r:id="rId8" display="https://podminky.urs.cz/item/CS_URS_2022_02/171251201"/>
    <hyperlink ref="F149" r:id="rId9" display="https://podminky.urs.cz/item/CS_URS_2022_02/171201231"/>
    <hyperlink ref="F152" r:id="rId10" display="https://podminky.urs.cz/item/CS_URS_2022_02/174101101"/>
    <hyperlink ref="F158" r:id="rId11" display="https://podminky.urs.cz/item/CS_URS_2022_02/175151101"/>
    <hyperlink ref="F164" r:id="rId12" display="https://podminky.urs.cz/item/CS_URS_2022_02/181411123"/>
    <hyperlink ref="F170" r:id="rId13" display="https://podminky.urs.cz/item/CS_URS_2022_02/182151111"/>
    <hyperlink ref="F173" r:id="rId14" display="https://podminky.urs.cz/item/CS_URS_2022_02/182351133"/>
    <hyperlink ref="F177" r:id="rId15" display="https://podminky.urs.cz/item/CS_URS_2022_02/212752101"/>
    <hyperlink ref="F180" r:id="rId16" display="https://podminky.urs.cz/item/CS_URS_2022_02/213141111"/>
    <hyperlink ref="F187" r:id="rId17" display="https://podminky.urs.cz/item/CS_URS_2022_02/451541111"/>
    <hyperlink ref="F191" r:id="rId18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0"/>
  <headerFooter>
    <oddFooter>&amp;CStrana &amp;P z &amp;N</oddFooter>
  </headerFooter>
  <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06"/>
  <sheetViews>
    <sheetView showGridLines="0" showZeros="0" workbookViewId="0" topLeftCell="A1">
      <selection activeCell="I118" sqref="I1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5" t="s">
        <v>92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s="1" customFormat="1" ht="24.95" customHeight="1">
      <c r="B4" s="18"/>
      <c r="D4" s="19" t="s">
        <v>99</v>
      </c>
      <c r="L4" s="18"/>
      <c r="M4" s="91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16</v>
      </c>
      <c r="L6" s="18"/>
    </row>
    <row r="7" spans="2:12" s="1" customFormat="1" ht="16.5" customHeight="1">
      <c r="B7" s="18"/>
      <c r="E7" s="230" t="str">
        <f>'Rekapitulace stavby'!K6</f>
        <v>Polní cesta HC4 s příkopem P4 - interakční prvek IP 20 - k.ú. Jestřebice u Kokořína</v>
      </c>
      <c r="F7" s="231"/>
      <c r="G7" s="231"/>
      <c r="H7" s="231"/>
      <c r="L7" s="18"/>
    </row>
    <row r="8" spans="1:31" s="2" customFormat="1" ht="12" customHeight="1">
      <c r="A8" s="30"/>
      <c r="B8" s="31"/>
      <c r="C8" s="30"/>
      <c r="D8" s="25" t="s">
        <v>100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9" t="s">
        <v>490</v>
      </c>
      <c r="F9" s="229"/>
      <c r="G9" s="229"/>
      <c r="H9" s="229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18</v>
      </c>
      <c r="E11" s="30"/>
      <c r="F11" s="23" t="s">
        <v>19</v>
      </c>
      <c r="G11" s="30"/>
      <c r="H11" s="30"/>
      <c r="I11" s="25" t="s">
        <v>20</v>
      </c>
      <c r="J11" s="23" t="s">
        <v>21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22</v>
      </c>
      <c r="E12" s="30"/>
      <c r="F12" s="23" t="s">
        <v>23</v>
      </c>
      <c r="G12" s="30"/>
      <c r="H12" s="30"/>
      <c r="I12" s="25" t="s">
        <v>24</v>
      </c>
      <c r="J12" s="53" t="str">
        <f>'Rekapitulace stavby'!AN8</f>
        <v>červenec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21.75" customHeight="1">
      <c r="A13" s="30"/>
      <c r="B13" s="31"/>
      <c r="C13" s="30"/>
      <c r="D13" s="22" t="s">
        <v>102</v>
      </c>
      <c r="E13" s="30"/>
      <c r="F13" s="92" t="s">
        <v>103</v>
      </c>
      <c r="G13" s="30"/>
      <c r="H13" s="30"/>
      <c r="I13" s="22" t="s">
        <v>104</v>
      </c>
      <c r="J13" s="92" t="s">
        <v>105</v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25" t="s">
        <v>26</v>
      </c>
      <c r="J14" s="23" t="s">
        <v>27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28</v>
      </c>
      <c r="F15" s="30"/>
      <c r="G15" s="30"/>
      <c r="H15" s="30"/>
      <c r="I15" s="25" t="s">
        <v>29</v>
      </c>
      <c r="J15" s="23" t="s">
        <v>30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31</v>
      </c>
      <c r="E17" s="30"/>
      <c r="F17" s="30"/>
      <c r="G17" s="30"/>
      <c r="H17" s="30"/>
      <c r="I17" s="25" t="s">
        <v>26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2" t="str">
        <f>'Rekapitulace stavby'!E14</f>
        <v>Vyplň údaj</v>
      </c>
      <c r="F18" s="224"/>
      <c r="G18" s="224"/>
      <c r="H18" s="224"/>
      <c r="I18" s="25" t="s">
        <v>29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/>
      <c r="E20" s="30"/>
      <c r="F20" s="30"/>
      <c r="G20" s="30"/>
      <c r="H20" s="30"/>
      <c r="I20" s="25"/>
      <c r="J20" s="23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/>
      <c r="F21" s="30"/>
      <c r="G21" s="30"/>
      <c r="H21" s="30"/>
      <c r="I21" s="25"/>
      <c r="J21" s="23"/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/>
      <c r="E23" s="30"/>
      <c r="F23" s="30"/>
      <c r="G23" s="30"/>
      <c r="H23" s="30"/>
      <c r="I23" s="25"/>
      <c r="J23" s="23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/>
      <c r="F24" s="30"/>
      <c r="G24" s="30"/>
      <c r="H24" s="30"/>
      <c r="I24" s="25"/>
      <c r="J24" s="23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34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47.25" customHeight="1">
      <c r="A27" s="93"/>
      <c r="B27" s="94"/>
      <c r="C27" s="93"/>
      <c r="D27" s="93"/>
      <c r="E27" s="228" t="s">
        <v>35</v>
      </c>
      <c r="F27" s="228"/>
      <c r="G27" s="228"/>
      <c r="H27" s="228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36</v>
      </c>
      <c r="E30" s="30"/>
      <c r="F30" s="30"/>
      <c r="G30" s="30"/>
      <c r="H30" s="30"/>
      <c r="I30" s="30"/>
      <c r="J30" s="69">
        <f>ROUND(J122,2)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38</v>
      </c>
      <c r="G32" s="30"/>
      <c r="H32" s="30"/>
      <c r="I32" s="34" t="s">
        <v>37</v>
      </c>
      <c r="J32" s="34" t="s">
        <v>39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40</v>
      </c>
      <c r="E33" s="25" t="s">
        <v>41</v>
      </c>
      <c r="F33" s="98">
        <f>ROUND((SUM(BE122:BE305)),2)</f>
        <v>0</v>
      </c>
      <c r="G33" s="30"/>
      <c r="H33" s="30"/>
      <c r="I33" s="99">
        <v>0.21</v>
      </c>
      <c r="J33" s="98">
        <f>ROUND(((SUM(BE122:BE305))*I33),2)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42</v>
      </c>
      <c r="F34" s="98">
        <f>ROUND((SUM(BF122:BF305)),2)</f>
        <v>0</v>
      </c>
      <c r="G34" s="30"/>
      <c r="H34" s="30"/>
      <c r="I34" s="99">
        <v>0.15</v>
      </c>
      <c r="J34" s="98">
        <f>ROUND(((SUM(BF122:BF305))*I34),2)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43</v>
      </c>
      <c r="F35" s="98">
        <f>ROUND((SUM(BG122:BG305)),2)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44</v>
      </c>
      <c r="F36" s="98">
        <f>ROUND((SUM(BH122:BH305)),2)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45</v>
      </c>
      <c r="F37" s="98">
        <f>ROUND((SUM(BI122:BI305)),2)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46</v>
      </c>
      <c r="E39" s="58"/>
      <c r="F39" s="58"/>
      <c r="G39" s="102" t="s">
        <v>47</v>
      </c>
      <c r="H39" s="103" t="s">
        <v>48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2" customFormat="1" ht="14.45" customHeight="1">
      <c r="B49" s="40"/>
      <c r="D49" s="41" t="s">
        <v>49</v>
      </c>
      <c r="E49" s="42"/>
      <c r="F49" s="42"/>
      <c r="G49" s="41" t="s">
        <v>50</v>
      </c>
      <c r="H49" s="42"/>
      <c r="I49" s="42"/>
      <c r="J49" s="42"/>
      <c r="K49" s="42"/>
      <c r="L49" s="40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.75">
      <c r="A60" s="30"/>
      <c r="B60" s="31"/>
      <c r="C60" s="30"/>
      <c r="D60" s="43" t="s">
        <v>51</v>
      </c>
      <c r="E60" s="33"/>
      <c r="F60" s="106" t="s">
        <v>52</v>
      </c>
      <c r="G60" s="43" t="s">
        <v>51</v>
      </c>
      <c r="H60" s="33"/>
      <c r="I60" s="33"/>
      <c r="J60" s="107" t="s">
        <v>52</v>
      </c>
      <c r="K60" s="33"/>
      <c r="L60" s="4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.75">
      <c r="A64" s="30"/>
      <c r="B64" s="31"/>
      <c r="C64" s="30"/>
      <c r="D64" s="41" t="s">
        <v>53</v>
      </c>
      <c r="E64" s="44"/>
      <c r="F64" s="44"/>
      <c r="G64" s="41" t="s">
        <v>54</v>
      </c>
      <c r="H64" s="44"/>
      <c r="I64" s="44"/>
      <c r="J64" s="44"/>
      <c r="K64" s="44"/>
      <c r="L64" s="4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.75">
      <c r="A75" s="30"/>
      <c r="B75" s="31"/>
      <c r="C75" s="30"/>
      <c r="D75" s="43" t="s">
        <v>51</v>
      </c>
      <c r="E75" s="33"/>
      <c r="F75" s="106" t="s">
        <v>52</v>
      </c>
      <c r="G75" s="43" t="s">
        <v>51</v>
      </c>
      <c r="H75" s="33"/>
      <c r="I75" s="33"/>
      <c r="J75" s="107" t="s">
        <v>52</v>
      </c>
      <c r="K75" s="33"/>
      <c r="L75" s="4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2" customFormat="1" ht="14.45" customHeight="1">
      <c r="A76" s="30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80" spans="1:31" s="2" customFormat="1" ht="6.95" customHeight="1">
      <c r="A80" s="30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2" customFormat="1" ht="24.95" customHeight="1">
      <c r="A81" s="30"/>
      <c r="B81" s="31"/>
      <c r="C81" s="19" t="s">
        <v>106</v>
      </c>
      <c r="D81" s="30"/>
      <c r="E81" s="30"/>
      <c r="F81" s="30"/>
      <c r="G81" s="30"/>
      <c r="H81" s="30"/>
      <c r="I81" s="30"/>
      <c r="J81" s="30"/>
      <c r="K81" s="30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6.95" customHeight="1">
      <c r="A82" s="30"/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12" customHeight="1">
      <c r="A83" s="30"/>
      <c r="B83" s="31"/>
      <c r="C83" s="25" t="s">
        <v>16</v>
      </c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6.5" customHeight="1">
      <c r="A84" s="30"/>
      <c r="B84" s="31"/>
      <c r="C84" s="30"/>
      <c r="D84" s="30"/>
      <c r="E84" s="230" t="str">
        <f>E7</f>
        <v>Polní cesta HC4 s příkopem P4 - interakční prvek IP 20 - k.ú. Jestřebice u Kokořína</v>
      </c>
      <c r="F84" s="231"/>
      <c r="G84" s="231"/>
      <c r="H84" s="231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2" customHeight="1">
      <c r="A85" s="30"/>
      <c r="B85" s="31"/>
      <c r="C85" s="25" t="s">
        <v>100</v>
      </c>
      <c r="D85" s="30"/>
      <c r="E85" s="30"/>
      <c r="F85" s="30"/>
      <c r="G85" s="30"/>
      <c r="H85" s="30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6.5" customHeight="1">
      <c r="A86" s="30"/>
      <c r="B86" s="31"/>
      <c r="C86" s="30"/>
      <c r="D86" s="30"/>
      <c r="E86" s="209" t="str">
        <f>E9</f>
        <v>SO 801.1 - Interakční prvky IP20</v>
      </c>
      <c r="F86" s="229"/>
      <c r="G86" s="229"/>
      <c r="H86" s="229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6.95" customHeight="1">
      <c r="A87" s="30"/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>
      <c r="A88" s="30"/>
      <c r="B88" s="31"/>
      <c r="C88" s="25" t="s">
        <v>22</v>
      </c>
      <c r="D88" s="30"/>
      <c r="E88" s="30"/>
      <c r="F88" s="23" t="str">
        <f>F12</f>
        <v>Jestřebice u Kokořína</v>
      </c>
      <c r="G88" s="30"/>
      <c r="H88" s="30"/>
      <c r="I88" s="25" t="s">
        <v>24</v>
      </c>
      <c r="J88" s="53" t="str">
        <f>IF(J12="","",J12)</f>
        <v>červenec 2022</v>
      </c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6.95" customHeight="1">
      <c r="A89" s="30"/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5.2" customHeight="1">
      <c r="A90" s="30"/>
      <c r="B90" s="31"/>
      <c r="C90" s="25" t="s">
        <v>25</v>
      </c>
      <c r="D90" s="30"/>
      <c r="E90" s="30"/>
      <c r="F90" s="23" t="str">
        <f>E15</f>
        <v>SPÚ - KPÚ pro Středočeský kraj, pobočka Mělník</v>
      </c>
      <c r="G90" s="30"/>
      <c r="H90" s="30"/>
      <c r="I90" s="25"/>
      <c r="J90" s="28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7" customHeight="1">
      <c r="A91" s="30"/>
      <c r="B91" s="31"/>
      <c r="C91" s="25" t="s">
        <v>31</v>
      </c>
      <c r="D91" s="30"/>
      <c r="E91" s="30"/>
      <c r="F91" s="23" t="str">
        <f>IF(E18="","",E18)</f>
        <v>Vyplň údaj</v>
      </c>
      <c r="G91" s="30"/>
      <c r="H91" s="30"/>
      <c r="I91" s="25"/>
      <c r="J91" s="28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0.3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9.25" customHeight="1">
      <c r="A93" s="30"/>
      <c r="B93" s="31"/>
      <c r="C93" s="108" t="s">
        <v>107</v>
      </c>
      <c r="D93" s="100"/>
      <c r="E93" s="100"/>
      <c r="F93" s="100"/>
      <c r="G93" s="100"/>
      <c r="H93" s="100"/>
      <c r="I93" s="100"/>
      <c r="J93" s="109" t="s">
        <v>108</v>
      </c>
      <c r="K93" s="10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0.3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22.9" customHeight="1">
      <c r="A95" s="30"/>
      <c r="B95" s="31"/>
      <c r="C95" s="110" t="s">
        <v>109</v>
      </c>
      <c r="D95" s="30"/>
      <c r="E95" s="30"/>
      <c r="F95" s="30"/>
      <c r="G95" s="30"/>
      <c r="H95" s="30"/>
      <c r="I95" s="30"/>
      <c r="J95" s="69">
        <f>J122</f>
        <v>0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U95" s="15" t="s">
        <v>110</v>
      </c>
    </row>
    <row r="96" spans="2:12" s="9" customFormat="1" ht="24.95" customHeight="1">
      <c r="B96" s="111"/>
      <c r="D96" s="112" t="s">
        <v>491</v>
      </c>
      <c r="E96" s="113"/>
      <c r="F96" s="113"/>
      <c r="G96" s="113"/>
      <c r="H96" s="113"/>
      <c r="I96" s="113"/>
      <c r="J96" s="114">
        <f>J123</f>
        <v>0</v>
      </c>
      <c r="L96" s="111"/>
    </row>
    <row r="97" spans="2:12" s="9" customFormat="1" ht="24.95" customHeight="1">
      <c r="B97" s="111"/>
      <c r="D97" s="112" t="s">
        <v>492</v>
      </c>
      <c r="E97" s="113"/>
      <c r="F97" s="113"/>
      <c r="G97" s="113"/>
      <c r="H97" s="113"/>
      <c r="I97" s="113"/>
      <c r="J97" s="114">
        <f>J161</f>
        <v>0</v>
      </c>
      <c r="L97" s="111"/>
    </row>
    <row r="98" spans="2:12" s="9" customFormat="1" ht="24.95" customHeight="1">
      <c r="B98" s="111"/>
      <c r="D98" s="112" t="s">
        <v>493</v>
      </c>
      <c r="E98" s="113"/>
      <c r="F98" s="113"/>
      <c r="G98" s="113"/>
      <c r="H98" s="113"/>
      <c r="I98" s="113"/>
      <c r="J98" s="114">
        <f>J211</f>
        <v>0</v>
      </c>
      <c r="L98" s="111"/>
    </row>
    <row r="99" spans="2:12" s="9" customFormat="1" ht="24.95" customHeight="1">
      <c r="B99" s="111"/>
      <c r="D99" s="112" t="s">
        <v>494</v>
      </c>
      <c r="E99" s="113"/>
      <c r="F99" s="113"/>
      <c r="G99" s="113"/>
      <c r="H99" s="113"/>
      <c r="I99" s="113"/>
      <c r="J99" s="114">
        <f>J215</f>
        <v>0</v>
      </c>
      <c r="L99" s="111"/>
    </row>
    <row r="100" spans="2:12" s="10" customFormat="1" ht="19.9" customHeight="1">
      <c r="B100" s="115"/>
      <c r="D100" s="116" t="s">
        <v>495</v>
      </c>
      <c r="E100" s="117"/>
      <c r="F100" s="117"/>
      <c r="G100" s="117"/>
      <c r="H100" s="117"/>
      <c r="I100" s="117"/>
      <c r="J100" s="118">
        <f>J216</f>
        <v>0</v>
      </c>
      <c r="L100" s="115"/>
    </row>
    <row r="101" spans="2:12" s="10" customFormat="1" ht="19.9" customHeight="1">
      <c r="B101" s="115"/>
      <c r="D101" s="116" t="s">
        <v>496</v>
      </c>
      <c r="E101" s="117"/>
      <c r="F101" s="117"/>
      <c r="G101" s="117"/>
      <c r="H101" s="117"/>
      <c r="I101" s="117"/>
      <c r="J101" s="118">
        <f>J246</f>
        <v>0</v>
      </c>
      <c r="L101" s="115"/>
    </row>
    <row r="102" spans="2:12" s="10" customFormat="1" ht="19.9" customHeight="1">
      <c r="B102" s="115"/>
      <c r="D102" s="116" t="s">
        <v>497</v>
      </c>
      <c r="E102" s="117"/>
      <c r="F102" s="117"/>
      <c r="G102" s="117"/>
      <c r="H102" s="117"/>
      <c r="I102" s="117"/>
      <c r="J102" s="118">
        <f>J276</f>
        <v>0</v>
      </c>
      <c r="L102" s="115"/>
    </row>
    <row r="103" spans="1:31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19" t="s">
        <v>121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16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30" t="str">
        <f>E7</f>
        <v>Polní cesta HC4 s příkopem P4 - interakční prvek IP 20 - k.ú. Jestřebice u Kokořína</v>
      </c>
      <c r="F112" s="231"/>
      <c r="G112" s="231"/>
      <c r="H112" s="231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2" customHeight="1">
      <c r="A113" s="30"/>
      <c r="B113" s="31"/>
      <c r="C113" s="25" t="s">
        <v>100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6.5" customHeight="1">
      <c r="A114" s="30"/>
      <c r="B114" s="31"/>
      <c r="C114" s="30"/>
      <c r="D114" s="30"/>
      <c r="E114" s="209" t="str">
        <f>E9</f>
        <v>SO 801.1 - Interakční prvky IP20</v>
      </c>
      <c r="F114" s="229"/>
      <c r="G114" s="229"/>
      <c r="H114" s="229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 customHeight="1">
      <c r="A116" s="30"/>
      <c r="B116" s="31"/>
      <c r="C116" s="25" t="s">
        <v>22</v>
      </c>
      <c r="D116" s="30"/>
      <c r="E116" s="30"/>
      <c r="F116" s="23" t="str">
        <f>F12</f>
        <v>Jestřebice u Kokořína</v>
      </c>
      <c r="G116" s="30"/>
      <c r="H116" s="30"/>
      <c r="I116" s="25" t="s">
        <v>24</v>
      </c>
      <c r="J116" s="53" t="str">
        <f>IF(J12="","",J12)</f>
        <v>červenec 2022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5.2" customHeight="1">
      <c r="A118" s="30"/>
      <c r="B118" s="31"/>
      <c r="C118" s="25" t="s">
        <v>25</v>
      </c>
      <c r="D118" s="30"/>
      <c r="E118" s="30"/>
      <c r="F118" s="23" t="str">
        <f>E15</f>
        <v>SPÚ - KPÚ pro Středočeský kraj, pobočka Mělník</v>
      </c>
      <c r="G118" s="30"/>
      <c r="H118" s="30"/>
      <c r="I118" s="25"/>
      <c r="J118" s="28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25.7" customHeight="1">
      <c r="A119" s="30"/>
      <c r="B119" s="31"/>
      <c r="C119" s="25" t="s">
        <v>31</v>
      </c>
      <c r="D119" s="30"/>
      <c r="E119" s="30"/>
      <c r="F119" s="23" t="str">
        <f>IF(E18="","",E18)</f>
        <v>Vyplň údaj</v>
      </c>
      <c r="G119" s="30"/>
      <c r="H119" s="30"/>
      <c r="I119" s="25"/>
      <c r="J119" s="28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1" customFormat="1" ht="29.25" customHeight="1">
      <c r="A121" s="119"/>
      <c r="B121" s="120"/>
      <c r="C121" s="121" t="s">
        <v>122</v>
      </c>
      <c r="D121" s="122" t="s">
        <v>61</v>
      </c>
      <c r="E121" s="122" t="s">
        <v>57</v>
      </c>
      <c r="F121" s="122" t="s">
        <v>58</v>
      </c>
      <c r="G121" s="122" t="s">
        <v>123</v>
      </c>
      <c r="H121" s="122" t="s">
        <v>124</v>
      </c>
      <c r="I121" s="122" t="s">
        <v>125</v>
      </c>
      <c r="J121" s="122" t="s">
        <v>108</v>
      </c>
      <c r="K121" s="123" t="s">
        <v>126</v>
      </c>
      <c r="L121" s="124"/>
      <c r="M121" s="60" t="s">
        <v>1</v>
      </c>
      <c r="N121" s="61" t="s">
        <v>40</v>
      </c>
      <c r="O121" s="61" t="s">
        <v>127</v>
      </c>
      <c r="P121" s="61" t="s">
        <v>128</v>
      </c>
      <c r="Q121" s="61" t="s">
        <v>129</v>
      </c>
      <c r="R121" s="61" t="s">
        <v>130</v>
      </c>
      <c r="S121" s="61" t="s">
        <v>131</v>
      </c>
      <c r="T121" s="62" t="s">
        <v>132</v>
      </c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</row>
    <row r="122" spans="1:63" s="2" customFormat="1" ht="22.9" customHeight="1">
      <c r="A122" s="30"/>
      <c r="B122" s="31"/>
      <c r="C122" s="67" t="s">
        <v>133</v>
      </c>
      <c r="D122" s="30"/>
      <c r="E122" s="30"/>
      <c r="F122" s="30"/>
      <c r="G122" s="30"/>
      <c r="H122" s="30"/>
      <c r="I122" s="30"/>
      <c r="J122" s="125">
        <f>BK122</f>
        <v>0</v>
      </c>
      <c r="K122" s="30"/>
      <c r="L122" s="31"/>
      <c r="M122" s="63"/>
      <c r="N122" s="54"/>
      <c r="O122" s="64"/>
      <c r="P122" s="126">
        <f>P123+P161+P211+P215</f>
        <v>0</v>
      </c>
      <c r="Q122" s="64"/>
      <c r="R122" s="126">
        <f>R123+R161+R211+R215</f>
        <v>134.30610000000001</v>
      </c>
      <c r="S122" s="64"/>
      <c r="T122" s="127">
        <f>T123+T161+T211+T215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5" t="s">
        <v>75</v>
      </c>
      <c r="AU122" s="15" t="s">
        <v>110</v>
      </c>
      <c r="BK122" s="128">
        <f>BK123+BK161+BK211+BK215</f>
        <v>0</v>
      </c>
    </row>
    <row r="123" spans="2:63" s="12" customFormat="1" ht="25.9" customHeight="1">
      <c r="B123" s="129"/>
      <c r="D123" s="130" t="s">
        <v>75</v>
      </c>
      <c r="E123" s="131" t="s">
        <v>84</v>
      </c>
      <c r="F123" s="131" t="s">
        <v>498</v>
      </c>
      <c r="I123" s="132"/>
      <c r="J123" s="133">
        <f>BK123</f>
        <v>0</v>
      </c>
      <c r="L123" s="129"/>
      <c r="M123" s="134"/>
      <c r="N123" s="135"/>
      <c r="O123" s="135"/>
      <c r="P123" s="136">
        <f>SUM(P124:P160)</f>
        <v>0</v>
      </c>
      <c r="Q123" s="135"/>
      <c r="R123" s="136">
        <f>SUM(R124:R160)</f>
        <v>2.1609000000000003</v>
      </c>
      <c r="S123" s="135"/>
      <c r="T123" s="137">
        <f>SUM(T124:T160)</f>
        <v>0</v>
      </c>
      <c r="AR123" s="130" t="s">
        <v>84</v>
      </c>
      <c r="AT123" s="138" t="s">
        <v>75</v>
      </c>
      <c r="AU123" s="138" t="s">
        <v>76</v>
      </c>
      <c r="AY123" s="130" t="s">
        <v>136</v>
      </c>
      <c r="BK123" s="139">
        <f>SUM(BK124:BK160)</f>
        <v>0</v>
      </c>
    </row>
    <row r="124" spans="1:65" s="2" customFormat="1" ht="21.75" customHeight="1">
      <c r="A124" s="30"/>
      <c r="B124" s="142"/>
      <c r="C124" s="143" t="s">
        <v>84</v>
      </c>
      <c r="D124" s="143" t="s">
        <v>138</v>
      </c>
      <c r="E124" s="144" t="s">
        <v>499</v>
      </c>
      <c r="F124" s="145" t="s">
        <v>500</v>
      </c>
      <c r="G124" s="146" t="s">
        <v>322</v>
      </c>
      <c r="H124" s="147">
        <v>70</v>
      </c>
      <c r="I124" s="148"/>
      <c r="J124" s="149">
        <f>ROUND(I124*H124,2)</f>
        <v>0</v>
      </c>
      <c r="K124" s="145" t="s">
        <v>140</v>
      </c>
      <c r="L124" s="31"/>
      <c r="M124" s="150" t="s">
        <v>1</v>
      </c>
      <c r="N124" s="151" t="s">
        <v>41</v>
      </c>
      <c r="O124" s="56"/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4" t="s">
        <v>141</v>
      </c>
      <c r="AT124" s="154" t="s">
        <v>138</v>
      </c>
      <c r="AU124" s="154" t="s">
        <v>84</v>
      </c>
      <c r="AY124" s="15" t="s">
        <v>136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5" t="s">
        <v>84</v>
      </c>
      <c r="BK124" s="155">
        <f>ROUND(I124*H124,2)</f>
        <v>0</v>
      </c>
      <c r="BL124" s="15" t="s">
        <v>141</v>
      </c>
      <c r="BM124" s="154" t="s">
        <v>501</v>
      </c>
    </row>
    <row r="125" spans="1:47" s="2" customFormat="1" ht="19.5">
      <c r="A125" s="30"/>
      <c r="B125" s="31"/>
      <c r="C125" s="30"/>
      <c r="D125" s="156" t="s">
        <v>143</v>
      </c>
      <c r="E125" s="30"/>
      <c r="F125" s="157" t="s">
        <v>502</v>
      </c>
      <c r="G125" s="30"/>
      <c r="H125" s="30"/>
      <c r="I125" s="158"/>
      <c r="J125" s="30"/>
      <c r="K125" s="30"/>
      <c r="L125" s="31"/>
      <c r="M125" s="159"/>
      <c r="N125" s="160"/>
      <c r="O125" s="56"/>
      <c r="P125" s="56"/>
      <c r="Q125" s="56"/>
      <c r="R125" s="56"/>
      <c r="S125" s="56"/>
      <c r="T125" s="57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5" t="s">
        <v>143</v>
      </c>
      <c r="AU125" s="15" t="s">
        <v>84</v>
      </c>
    </row>
    <row r="126" spans="1:47" s="2" customFormat="1" ht="12">
      <c r="A126" s="30"/>
      <c r="B126" s="31"/>
      <c r="C126" s="30"/>
      <c r="D126" s="161" t="s">
        <v>145</v>
      </c>
      <c r="E126" s="30"/>
      <c r="F126" s="162" t="s">
        <v>503</v>
      </c>
      <c r="G126" s="30"/>
      <c r="H126" s="30"/>
      <c r="I126" s="158"/>
      <c r="J126" s="30"/>
      <c r="K126" s="30"/>
      <c r="L126" s="31"/>
      <c r="M126" s="159"/>
      <c r="N126" s="160"/>
      <c r="O126" s="56"/>
      <c r="P126" s="56"/>
      <c r="Q126" s="56"/>
      <c r="R126" s="56"/>
      <c r="S126" s="56"/>
      <c r="T126" s="57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5" t="s">
        <v>145</v>
      </c>
      <c r="AU126" s="15" t="s">
        <v>84</v>
      </c>
    </row>
    <row r="127" spans="1:65" s="2" customFormat="1" ht="16.5" customHeight="1">
      <c r="A127" s="30"/>
      <c r="B127" s="142"/>
      <c r="C127" s="143" t="s">
        <v>86</v>
      </c>
      <c r="D127" s="143" t="s">
        <v>138</v>
      </c>
      <c r="E127" s="144" t="s">
        <v>504</v>
      </c>
      <c r="F127" s="145" t="s">
        <v>505</v>
      </c>
      <c r="G127" s="146" t="s">
        <v>322</v>
      </c>
      <c r="H127" s="147">
        <v>70</v>
      </c>
      <c r="I127" s="148"/>
      <c r="J127" s="149">
        <f>ROUND(I127*H127,2)</f>
        <v>0</v>
      </c>
      <c r="K127" s="145" t="s">
        <v>140</v>
      </c>
      <c r="L127" s="31"/>
      <c r="M127" s="150" t="s">
        <v>1</v>
      </c>
      <c r="N127" s="151" t="s">
        <v>41</v>
      </c>
      <c r="O127" s="56"/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4" t="s">
        <v>141</v>
      </c>
      <c r="AT127" s="154" t="s">
        <v>138</v>
      </c>
      <c r="AU127" s="154" t="s">
        <v>84</v>
      </c>
      <c r="AY127" s="15" t="s">
        <v>136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5" t="s">
        <v>84</v>
      </c>
      <c r="BK127" s="155">
        <f>ROUND(I127*H127,2)</f>
        <v>0</v>
      </c>
      <c r="BL127" s="15" t="s">
        <v>141</v>
      </c>
      <c r="BM127" s="154" t="s">
        <v>506</v>
      </c>
    </row>
    <row r="128" spans="1:47" s="2" customFormat="1" ht="12">
      <c r="A128" s="30"/>
      <c r="B128" s="31"/>
      <c r="C128" s="30"/>
      <c r="D128" s="156" t="s">
        <v>143</v>
      </c>
      <c r="E128" s="30"/>
      <c r="F128" s="157" t="s">
        <v>507</v>
      </c>
      <c r="G128" s="30"/>
      <c r="H128" s="30"/>
      <c r="I128" s="158"/>
      <c r="J128" s="30"/>
      <c r="K128" s="30"/>
      <c r="L128" s="31"/>
      <c r="M128" s="159"/>
      <c r="N128" s="160"/>
      <c r="O128" s="56"/>
      <c r="P128" s="56"/>
      <c r="Q128" s="56"/>
      <c r="R128" s="56"/>
      <c r="S128" s="56"/>
      <c r="T128" s="57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5" t="s">
        <v>143</v>
      </c>
      <c r="AU128" s="15" t="s">
        <v>84</v>
      </c>
    </row>
    <row r="129" spans="1:47" s="2" customFormat="1" ht="12">
      <c r="A129" s="30"/>
      <c r="B129" s="31"/>
      <c r="C129" s="30"/>
      <c r="D129" s="161" t="s">
        <v>145</v>
      </c>
      <c r="E129" s="30"/>
      <c r="F129" s="162" t="s">
        <v>508</v>
      </c>
      <c r="G129" s="30"/>
      <c r="H129" s="30"/>
      <c r="I129" s="158"/>
      <c r="J129" s="30"/>
      <c r="K129" s="30"/>
      <c r="L129" s="31"/>
      <c r="M129" s="159"/>
      <c r="N129" s="160"/>
      <c r="O129" s="56"/>
      <c r="P129" s="56"/>
      <c r="Q129" s="56"/>
      <c r="R129" s="56"/>
      <c r="S129" s="56"/>
      <c r="T129" s="57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5" t="s">
        <v>145</v>
      </c>
      <c r="AU129" s="15" t="s">
        <v>84</v>
      </c>
    </row>
    <row r="130" spans="1:65" s="2" customFormat="1" ht="16.5" customHeight="1">
      <c r="A130" s="30"/>
      <c r="B130" s="142"/>
      <c r="C130" s="163" t="s">
        <v>147</v>
      </c>
      <c r="D130" s="163" t="s">
        <v>229</v>
      </c>
      <c r="E130" s="164" t="s">
        <v>509</v>
      </c>
      <c r="F130" s="165" t="s">
        <v>510</v>
      </c>
      <c r="G130" s="166" t="s">
        <v>511</v>
      </c>
      <c r="H130" s="167">
        <v>30</v>
      </c>
      <c r="I130" s="168"/>
      <c r="J130" s="169">
        <f>ROUND(I130*H130,2)</f>
        <v>0</v>
      </c>
      <c r="K130" s="165" t="s">
        <v>512</v>
      </c>
      <c r="L130" s="170"/>
      <c r="M130" s="171" t="s">
        <v>1</v>
      </c>
      <c r="N130" s="172" t="s">
        <v>41</v>
      </c>
      <c r="O130" s="56"/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4" t="s">
        <v>172</v>
      </c>
      <c r="AT130" s="154" t="s">
        <v>229</v>
      </c>
      <c r="AU130" s="154" t="s">
        <v>84</v>
      </c>
      <c r="AY130" s="15" t="s">
        <v>136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5" t="s">
        <v>84</v>
      </c>
      <c r="BK130" s="155">
        <f>ROUND(I130*H130,2)</f>
        <v>0</v>
      </c>
      <c r="BL130" s="15" t="s">
        <v>141</v>
      </c>
      <c r="BM130" s="154" t="s">
        <v>513</v>
      </c>
    </row>
    <row r="131" spans="1:47" s="2" customFormat="1" ht="12">
      <c r="A131" s="30"/>
      <c r="B131" s="31"/>
      <c r="C131" s="30"/>
      <c r="D131" s="156" t="s">
        <v>143</v>
      </c>
      <c r="E131" s="30"/>
      <c r="F131" s="157" t="s">
        <v>510</v>
      </c>
      <c r="G131" s="30"/>
      <c r="H131" s="30"/>
      <c r="I131" s="158"/>
      <c r="J131" s="30"/>
      <c r="K131" s="30"/>
      <c r="L131" s="31"/>
      <c r="M131" s="159"/>
      <c r="N131" s="160"/>
      <c r="O131" s="56"/>
      <c r="P131" s="56"/>
      <c r="Q131" s="56"/>
      <c r="R131" s="56"/>
      <c r="S131" s="56"/>
      <c r="T131" s="57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5" t="s">
        <v>143</v>
      </c>
      <c r="AU131" s="15" t="s">
        <v>84</v>
      </c>
    </row>
    <row r="132" spans="1:65" s="2" customFormat="1" ht="16.5" customHeight="1">
      <c r="A132" s="30"/>
      <c r="B132" s="142"/>
      <c r="C132" s="163" t="s">
        <v>141</v>
      </c>
      <c r="D132" s="163" t="s">
        <v>229</v>
      </c>
      <c r="E132" s="164" t="s">
        <v>514</v>
      </c>
      <c r="F132" s="165" t="s">
        <v>515</v>
      </c>
      <c r="G132" s="166" t="s">
        <v>511</v>
      </c>
      <c r="H132" s="167">
        <v>30</v>
      </c>
      <c r="I132" s="168"/>
      <c r="J132" s="169">
        <f>ROUND(I132*H132,2)</f>
        <v>0</v>
      </c>
      <c r="K132" s="165" t="s">
        <v>512</v>
      </c>
      <c r="L132" s="170"/>
      <c r="M132" s="171" t="s">
        <v>1</v>
      </c>
      <c r="N132" s="172" t="s">
        <v>41</v>
      </c>
      <c r="O132" s="56"/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172</v>
      </c>
      <c r="AT132" s="154" t="s">
        <v>229</v>
      </c>
      <c r="AU132" s="154" t="s">
        <v>84</v>
      </c>
      <c r="AY132" s="15" t="s">
        <v>136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5" t="s">
        <v>84</v>
      </c>
      <c r="BK132" s="155">
        <f>ROUND(I132*H132,2)</f>
        <v>0</v>
      </c>
      <c r="BL132" s="15" t="s">
        <v>141</v>
      </c>
      <c r="BM132" s="154" t="s">
        <v>516</v>
      </c>
    </row>
    <row r="133" spans="1:47" s="2" customFormat="1" ht="12">
      <c r="A133" s="30"/>
      <c r="B133" s="31"/>
      <c r="C133" s="30"/>
      <c r="D133" s="156" t="s">
        <v>143</v>
      </c>
      <c r="E133" s="30"/>
      <c r="F133" s="157" t="s">
        <v>515</v>
      </c>
      <c r="G133" s="30"/>
      <c r="H133" s="30"/>
      <c r="I133" s="158"/>
      <c r="J133" s="30"/>
      <c r="K133" s="30"/>
      <c r="L133" s="31"/>
      <c r="M133" s="159"/>
      <c r="N133" s="160"/>
      <c r="O133" s="56"/>
      <c r="P133" s="56"/>
      <c r="Q133" s="56"/>
      <c r="R133" s="56"/>
      <c r="S133" s="56"/>
      <c r="T133" s="57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5" t="s">
        <v>143</v>
      </c>
      <c r="AU133" s="15" t="s">
        <v>84</v>
      </c>
    </row>
    <row r="134" spans="1:65" s="2" customFormat="1" ht="16.5" customHeight="1">
      <c r="A134" s="30"/>
      <c r="B134" s="142"/>
      <c r="C134" s="163" t="s">
        <v>160</v>
      </c>
      <c r="D134" s="163" t="s">
        <v>229</v>
      </c>
      <c r="E134" s="164" t="s">
        <v>517</v>
      </c>
      <c r="F134" s="165" t="s">
        <v>518</v>
      </c>
      <c r="G134" s="166" t="s">
        <v>511</v>
      </c>
      <c r="H134" s="167">
        <v>10</v>
      </c>
      <c r="I134" s="168"/>
      <c r="J134" s="169">
        <f>ROUND(I134*H134,2)</f>
        <v>0</v>
      </c>
      <c r="K134" s="165" t="s">
        <v>512</v>
      </c>
      <c r="L134" s="170"/>
      <c r="M134" s="171" t="s">
        <v>1</v>
      </c>
      <c r="N134" s="172" t="s">
        <v>41</v>
      </c>
      <c r="O134" s="56"/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4" t="s">
        <v>172</v>
      </c>
      <c r="AT134" s="154" t="s">
        <v>229</v>
      </c>
      <c r="AU134" s="154" t="s">
        <v>84</v>
      </c>
      <c r="AY134" s="15" t="s">
        <v>136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5" t="s">
        <v>84</v>
      </c>
      <c r="BK134" s="155">
        <f>ROUND(I134*H134,2)</f>
        <v>0</v>
      </c>
      <c r="BL134" s="15" t="s">
        <v>141</v>
      </c>
      <c r="BM134" s="154" t="s">
        <v>519</v>
      </c>
    </row>
    <row r="135" spans="1:47" s="2" customFormat="1" ht="12">
      <c r="A135" s="30"/>
      <c r="B135" s="31"/>
      <c r="C135" s="30"/>
      <c r="D135" s="156" t="s">
        <v>143</v>
      </c>
      <c r="E135" s="30"/>
      <c r="F135" s="157" t="s">
        <v>518</v>
      </c>
      <c r="G135" s="30"/>
      <c r="H135" s="30"/>
      <c r="I135" s="158"/>
      <c r="J135" s="30"/>
      <c r="K135" s="30"/>
      <c r="L135" s="31"/>
      <c r="M135" s="159"/>
      <c r="N135" s="160"/>
      <c r="O135" s="56"/>
      <c r="P135" s="56"/>
      <c r="Q135" s="56"/>
      <c r="R135" s="56"/>
      <c r="S135" s="56"/>
      <c r="T135" s="57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5" t="s">
        <v>143</v>
      </c>
      <c r="AU135" s="15" t="s">
        <v>84</v>
      </c>
    </row>
    <row r="136" spans="1:65" s="2" customFormat="1" ht="16.5" customHeight="1">
      <c r="A136" s="30"/>
      <c r="B136" s="142"/>
      <c r="C136" s="143" t="s">
        <v>166</v>
      </c>
      <c r="D136" s="143" t="s">
        <v>138</v>
      </c>
      <c r="E136" s="144" t="s">
        <v>520</v>
      </c>
      <c r="F136" s="145" t="s">
        <v>521</v>
      </c>
      <c r="G136" s="146" t="s">
        <v>322</v>
      </c>
      <c r="H136" s="147">
        <v>20</v>
      </c>
      <c r="I136" s="148"/>
      <c r="J136" s="149">
        <f>ROUND(I136*H136,2)</f>
        <v>0</v>
      </c>
      <c r="K136" s="145" t="s">
        <v>140</v>
      </c>
      <c r="L136" s="31"/>
      <c r="M136" s="150" t="s">
        <v>1</v>
      </c>
      <c r="N136" s="151" t="s">
        <v>41</v>
      </c>
      <c r="O136" s="56"/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4" t="s">
        <v>141</v>
      </c>
      <c r="AT136" s="154" t="s">
        <v>138</v>
      </c>
      <c r="AU136" s="154" t="s">
        <v>84</v>
      </c>
      <c r="AY136" s="15" t="s">
        <v>136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5" t="s">
        <v>84</v>
      </c>
      <c r="BK136" s="155">
        <f>ROUND(I136*H136,2)</f>
        <v>0</v>
      </c>
      <c r="BL136" s="15" t="s">
        <v>141</v>
      </c>
      <c r="BM136" s="154" t="s">
        <v>522</v>
      </c>
    </row>
    <row r="137" spans="1:47" s="2" customFormat="1" ht="12">
      <c r="A137" s="30"/>
      <c r="B137" s="31"/>
      <c r="C137" s="30"/>
      <c r="D137" s="156" t="s">
        <v>143</v>
      </c>
      <c r="E137" s="30"/>
      <c r="F137" s="157" t="s">
        <v>523</v>
      </c>
      <c r="G137" s="30"/>
      <c r="H137" s="30"/>
      <c r="I137" s="158"/>
      <c r="J137" s="30"/>
      <c r="K137" s="30"/>
      <c r="L137" s="31"/>
      <c r="M137" s="159"/>
      <c r="N137" s="160"/>
      <c r="O137" s="56"/>
      <c r="P137" s="56"/>
      <c r="Q137" s="56"/>
      <c r="R137" s="56"/>
      <c r="S137" s="56"/>
      <c r="T137" s="57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5" t="s">
        <v>143</v>
      </c>
      <c r="AU137" s="15" t="s">
        <v>84</v>
      </c>
    </row>
    <row r="138" spans="1:47" s="2" customFormat="1" ht="12">
      <c r="A138" s="30"/>
      <c r="B138" s="31"/>
      <c r="C138" s="30"/>
      <c r="D138" s="161" t="s">
        <v>145</v>
      </c>
      <c r="E138" s="30"/>
      <c r="F138" s="162" t="s">
        <v>524</v>
      </c>
      <c r="G138" s="30"/>
      <c r="H138" s="30"/>
      <c r="I138" s="158"/>
      <c r="J138" s="30"/>
      <c r="K138" s="30"/>
      <c r="L138" s="31"/>
      <c r="M138" s="159"/>
      <c r="N138" s="160"/>
      <c r="O138" s="56"/>
      <c r="P138" s="56"/>
      <c r="Q138" s="56"/>
      <c r="R138" s="56"/>
      <c r="S138" s="56"/>
      <c r="T138" s="57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5" t="s">
        <v>145</v>
      </c>
      <c r="AU138" s="15" t="s">
        <v>84</v>
      </c>
    </row>
    <row r="139" spans="1:65" s="2" customFormat="1" ht="21.75" customHeight="1">
      <c r="A139" s="30"/>
      <c r="B139" s="142"/>
      <c r="C139" s="143" t="s">
        <v>169</v>
      </c>
      <c r="D139" s="143" t="s">
        <v>138</v>
      </c>
      <c r="E139" s="144" t="s">
        <v>525</v>
      </c>
      <c r="F139" s="145" t="s">
        <v>526</v>
      </c>
      <c r="G139" s="146" t="s">
        <v>322</v>
      </c>
      <c r="H139" s="147">
        <v>210</v>
      </c>
      <c r="I139" s="148"/>
      <c r="J139" s="149">
        <f>ROUND(I139*H139,2)</f>
        <v>0</v>
      </c>
      <c r="K139" s="145" t="s">
        <v>140</v>
      </c>
      <c r="L139" s="31"/>
      <c r="M139" s="150" t="s">
        <v>1</v>
      </c>
      <c r="N139" s="151" t="s">
        <v>41</v>
      </c>
      <c r="O139" s="56"/>
      <c r="P139" s="152">
        <f>O139*H139</f>
        <v>0</v>
      </c>
      <c r="Q139" s="152">
        <v>2E-05</v>
      </c>
      <c r="R139" s="152">
        <f>Q139*H139</f>
        <v>0.004200000000000001</v>
      </c>
      <c r="S139" s="152">
        <v>0</v>
      </c>
      <c r="T139" s="153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141</v>
      </c>
      <c r="AT139" s="154" t="s">
        <v>138</v>
      </c>
      <c r="AU139" s="154" t="s">
        <v>84</v>
      </c>
      <c r="AY139" s="15" t="s">
        <v>136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5" t="s">
        <v>84</v>
      </c>
      <c r="BK139" s="155">
        <f>ROUND(I139*H139,2)</f>
        <v>0</v>
      </c>
      <c r="BL139" s="15" t="s">
        <v>141</v>
      </c>
      <c r="BM139" s="154" t="s">
        <v>527</v>
      </c>
    </row>
    <row r="140" spans="1:47" s="2" customFormat="1" ht="19.5">
      <c r="A140" s="30"/>
      <c r="B140" s="31"/>
      <c r="C140" s="30"/>
      <c r="D140" s="156" t="s">
        <v>143</v>
      </c>
      <c r="E140" s="30"/>
      <c r="F140" s="157" t="s">
        <v>528</v>
      </c>
      <c r="G140" s="30"/>
      <c r="H140" s="30"/>
      <c r="I140" s="158"/>
      <c r="J140" s="30"/>
      <c r="K140" s="30"/>
      <c r="L140" s="31"/>
      <c r="M140" s="159"/>
      <c r="N140" s="160"/>
      <c r="O140" s="56"/>
      <c r="P140" s="56"/>
      <c r="Q140" s="56"/>
      <c r="R140" s="56"/>
      <c r="S140" s="56"/>
      <c r="T140" s="57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5" t="s">
        <v>143</v>
      </c>
      <c r="AU140" s="15" t="s">
        <v>84</v>
      </c>
    </row>
    <row r="141" spans="1:47" s="2" customFormat="1" ht="12">
      <c r="A141" s="30"/>
      <c r="B141" s="31"/>
      <c r="C141" s="30"/>
      <c r="D141" s="161" t="s">
        <v>145</v>
      </c>
      <c r="E141" s="30"/>
      <c r="F141" s="162" t="s">
        <v>529</v>
      </c>
      <c r="G141" s="30"/>
      <c r="H141" s="30"/>
      <c r="I141" s="158"/>
      <c r="J141" s="30"/>
      <c r="K141" s="30"/>
      <c r="L141" s="31"/>
      <c r="M141" s="159"/>
      <c r="N141" s="160"/>
      <c r="O141" s="56"/>
      <c r="P141" s="56"/>
      <c r="Q141" s="56"/>
      <c r="R141" s="56"/>
      <c r="S141" s="56"/>
      <c r="T141" s="57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5" t="s">
        <v>145</v>
      </c>
      <c r="AU141" s="15" t="s">
        <v>84</v>
      </c>
    </row>
    <row r="142" spans="1:65" s="2" customFormat="1" ht="16.5" customHeight="1">
      <c r="A142" s="30"/>
      <c r="B142" s="142"/>
      <c r="C142" s="163" t="s">
        <v>172</v>
      </c>
      <c r="D142" s="163" t="s">
        <v>229</v>
      </c>
      <c r="E142" s="164" t="s">
        <v>530</v>
      </c>
      <c r="F142" s="165" t="s">
        <v>531</v>
      </c>
      <c r="G142" s="166" t="s">
        <v>322</v>
      </c>
      <c r="H142" s="167">
        <v>210</v>
      </c>
      <c r="I142" s="168"/>
      <c r="J142" s="169">
        <f>ROUND(I142*H142,2)</f>
        <v>0</v>
      </c>
      <c r="K142" s="165" t="s">
        <v>140</v>
      </c>
      <c r="L142" s="170"/>
      <c r="M142" s="171" t="s">
        <v>1</v>
      </c>
      <c r="N142" s="172" t="s">
        <v>41</v>
      </c>
      <c r="O142" s="56"/>
      <c r="P142" s="152">
        <f>O142*H142</f>
        <v>0</v>
      </c>
      <c r="Q142" s="152">
        <v>0.00472</v>
      </c>
      <c r="R142" s="152">
        <f>Q142*H142</f>
        <v>0.9912000000000001</v>
      </c>
      <c r="S142" s="152">
        <v>0</v>
      </c>
      <c r="T142" s="153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4" t="s">
        <v>172</v>
      </c>
      <c r="AT142" s="154" t="s">
        <v>229</v>
      </c>
      <c r="AU142" s="154" t="s">
        <v>84</v>
      </c>
      <c r="AY142" s="15" t="s">
        <v>136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5" t="s">
        <v>84</v>
      </c>
      <c r="BK142" s="155">
        <f>ROUND(I142*H142,2)</f>
        <v>0</v>
      </c>
      <c r="BL142" s="15" t="s">
        <v>141</v>
      </c>
      <c r="BM142" s="154" t="s">
        <v>532</v>
      </c>
    </row>
    <row r="143" spans="1:47" s="2" customFormat="1" ht="12">
      <c r="A143" s="30"/>
      <c r="B143" s="31"/>
      <c r="C143" s="30"/>
      <c r="D143" s="156" t="s">
        <v>143</v>
      </c>
      <c r="E143" s="30"/>
      <c r="F143" s="157" t="s">
        <v>531</v>
      </c>
      <c r="G143" s="30"/>
      <c r="H143" s="30"/>
      <c r="I143" s="158"/>
      <c r="J143" s="30"/>
      <c r="K143" s="30"/>
      <c r="L143" s="31"/>
      <c r="M143" s="159"/>
      <c r="N143" s="160"/>
      <c r="O143" s="56"/>
      <c r="P143" s="56"/>
      <c r="Q143" s="56"/>
      <c r="R143" s="56"/>
      <c r="S143" s="56"/>
      <c r="T143" s="57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143</v>
      </c>
      <c r="AU143" s="15" t="s">
        <v>84</v>
      </c>
    </row>
    <row r="144" spans="1:65" s="2" customFormat="1" ht="16.5" customHeight="1">
      <c r="A144" s="30"/>
      <c r="B144" s="142"/>
      <c r="C144" s="163" t="s">
        <v>178</v>
      </c>
      <c r="D144" s="163" t="s">
        <v>229</v>
      </c>
      <c r="E144" s="164" t="s">
        <v>533</v>
      </c>
      <c r="F144" s="165" t="s">
        <v>534</v>
      </c>
      <c r="G144" s="166" t="s">
        <v>322</v>
      </c>
      <c r="H144" s="167">
        <v>210</v>
      </c>
      <c r="I144" s="168"/>
      <c r="J144" s="169">
        <f>ROUND(I144*H144,2)</f>
        <v>0</v>
      </c>
      <c r="K144" s="165" t="s">
        <v>512</v>
      </c>
      <c r="L144" s="170"/>
      <c r="M144" s="171" t="s">
        <v>1</v>
      </c>
      <c r="N144" s="172" t="s">
        <v>41</v>
      </c>
      <c r="O144" s="56"/>
      <c r="P144" s="152">
        <f>O144*H144</f>
        <v>0</v>
      </c>
      <c r="Q144" s="152">
        <v>0.00354</v>
      </c>
      <c r="R144" s="152">
        <f>Q144*H144</f>
        <v>0.7434000000000001</v>
      </c>
      <c r="S144" s="152">
        <v>0</v>
      </c>
      <c r="T144" s="153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4" t="s">
        <v>172</v>
      </c>
      <c r="AT144" s="154" t="s">
        <v>229</v>
      </c>
      <c r="AU144" s="154" t="s">
        <v>84</v>
      </c>
      <c r="AY144" s="15" t="s">
        <v>136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5" t="s">
        <v>84</v>
      </c>
      <c r="BK144" s="155">
        <f>ROUND(I144*H144,2)</f>
        <v>0</v>
      </c>
      <c r="BL144" s="15" t="s">
        <v>141</v>
      </c>
      <c r="BM144" s="154" t="s">
        <v>535</v>
      </c>
    </row>
    <row r="145" spans="1:47" s="2" customFormat="1" ht="12">
      <c r="A145" s="30"/>
      <c r="B145" s="31"/>
      <c r="C145" s="30"/>
      <c r="D145" s="156" t="s">
        <v>143</v>
      </c>
      <c r="E145" s="30"/>
      <c r="F145" s="157" t="s">
        <v>534</v>
      </c>
      <c r="G145" s="30"/>
      <c r="H145" s="30"/>
      <c r="I145" s="158"/>
      <c r="J145" s="30"/>
      <c r="K145" s="30"/>
      <c r="L145" s="31"/>
      <c r="M145" s="159"/>
      <c r="N145" s="160"/>
      <c r="O145" s="56"/>
      <c r="P145" s="56"/>
      <c r="Q145" s="56"/>
      <c r="R145" s="56"/>
      <c r="S145" s="56"/>
      <c r="T145" s="57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5" t="s">
        <v>143</v>
      </c>
      <c r="AU145" s="15" t="s">
        <v>84</v>
      </c>
    </row>
    <row r="146" spans="1:65" s="2" customFormat="1" ht="16.5" customHeight="1">
      <c r="A146" s="30"/>
      <c r="B146" s="142"/>
      <c r="C146" s="143" t="s">
        <v>185</v>
      </c>
      <c r="D146" s="143" t="s">
        <v>138</v>
      </c>
      <c r="E146" s="144" t="s">
        <v>536</v>
      </c>
      <c r="F146" s="145" t="s">
        <v>537</v>
      </c>
      <c r="G146" s="146" t="s">
        <v>322</v>
      </c>
      <c r="H146" s="147">
        <v>70</v>
      </c>
      <c r="I146" s="148"/>
      <c r="J146" s="149">
        <f>ROUND(I146*H146,2)</f>
        <v>0</v>
      </c>
      <c r="K146" s="145" t="s">
        <v>140</v>
      </c>
      <c r="L146" s="31"/>
      <c r="M146" s="150" t="s">
        <v>1</v>
      </c>
      <c r="N146" s="151" t="s">
        <v>41</v>
      </c>
      <c r="O146" s="56"/>
      <c r="P146" s="152">
        <f>O146*H146</f>
        <v>0</v>
      </c>
      <c r="Q146" s="152">
        <v>5E-05</v>
      </c>
      <c r="R146" s="152">
        <f>Q146*H146</f>
        <v>0.0035</v>
      </c>
      <c r="S146" s="152">
        <v>0</v>
      </c>
      <c r="T146" s="153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4" t="s">
        <v>141</v>
      </c>
      <c r="AT146" s="154" t="s">
        <v>138</v>
      </c>
      <c r="AU146" s="154" t="s">
        <v>84</v>
      </c>
      <c r="AY146" s="15" t="s">
        <v>136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5" t="s">
        <v>84</v>
      </c>
      <c r="BK146" s="155">
        <f>ROUND(I146*H146,2)</f>
        <v>0</v>
      </c>
      <c r="BL146" s="15" t="s">
        <v>141</v>
      </c>
      <c r="BM146" s="154" t="s">
        <v>538</v>
      </c>
    </row>
    <row r="147" spans="1:47" s="2" customFormat="1" ht="12">
      <c r="A147" s="30"/>
      <c r="B147" s="31"/>
      <c r="C147" s="30"/>
      <c r="D147" s="156" t="s">
        <v>143</v>
      </c>
      <c r="E147" s="30"/>
      <c r="F147" s="157" t="s">
        <v>539</v>
      </c>
      <c r="G147" s="30"/>
      <c r="H147" s="30"/>
      <c r="I147" s="158"/>
      <c r="J147" s="30"/>
      <c r="K147" s="30"/>
      <c r="L147" s="31"/>
      <c r="M147" s="159"/>
      <c r="N147" s="160"/>
      <c r="O147" s="56"/>
      <c r="P147" s="56"/>
      <c r="Q147" s="56"/>
      <c r="R147" s="56"/>
      <c r="S147" s="56"/>
      <c r="T147" s="57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T147" s="15" t="s">
        <v>143</v>
      </c>
      <c r="AU147" s="15" t="s">
        <v>84</v>
      </c>
    </row>
    <row r="148" spans="1:47" s="2" customFormat="1" ht="12">
      <c r="A148" s="30"/>
      <c r="B148" s="31"/>
      <c r="C148" s="30"/>
      <c r="D148" s="161" t="s">
        <v>145</v>
      </c>
      <c r="E148" s="30"/>
      <c r="F148" s="162" t="s">
        <v>540</v>
      </c>
      <c r="G148" s="30"/>
      <c r="H148" s="30"/>
      <c r="I148" s="158"/>
      <c r="J148" s="30"/>
      <c r="K148" s="30"/>
      <c r="L148" s="31"/>
      <c r="M148" s="159"/>
      <c r="N148" s="160"/>
      <c r="O148" s="56"/>
      <c r="P148" s="56"/>
      <c r="Q148" s="56"/>
      <c r="R148" s="56"/>
      <c r="S148" s="56"/>
      <c r="T148" s="57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T148" s="15" t="s">
        <v>145</v>
      </c>
      <c r="AU148" s="15" t="s">
        <v>84</v>
      </c>
    </row>
    <row r="149" spans="1:65" s="2" customFormat="1" ht="16.5" customHeight="1">
      <c r="A149" s="30"/>
      <c r="B149" s="142"/>
      <c r="C149" s="163" t="s">
        <v>191</v>
      </c>
      <c r="D149" s="163" t="s">
        <v>229</v>
      </c>
      <c r="E149" s="164" t="s">
        <v>541</v>
      </c>
      <c r="F149" s="165" t="s">
        <v>542</v>
      </c>
      <c r="G149" s="166" t="s">
        <v>229</v>
      </c>
      <c r="H149" s="167">
        <v>140</v>
      </c>
      <c r="I149" s="168"/>
      <c r="J149" s="169">
        <f>ROUND(I149*H149,2)</f>
        <v>0</v>
      </c>
      <c r="K149" s="165" t="s">
        <v>512</v>
      </c>
      <c r="L149" s="170"/>
      <c r="M149" s="171" t="s">
        <v>1</v>
      </c>
      <c r="N149" s="172" t="s">
        <v>41</v>
      </c>
      <c r="O149" s="56"/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172</v>
      </c>
      <c r="AT149" s="154" t="s">
        <v>229</v>
      </c>
      <c r="AU149" s="154" t="s">
        <v>84</v>
      </c>
      <c r="AY149" s="15" t="s">
        <v>136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5" t="s">
        <v>84</v>
      </c>
      <c r="BK149" s="155">
        <f>ROUND(I149*H149,2)</f>
        <v>0</v>
      </c>
      <c r="BL149" s="15" t="s">
        <v>141</v>
      </c>
      <c r="BM149" s="154" t="s">
        <v>543</v>
      </c>
    </row>
    <row r="150" spans="1:47" s="2" customFormat="1" ht="12">
      <c r="A150" s="30"/>
      <c r="B150" s="31"/>
      <c r="C150" s="30"/>
      <c r="D150" s="156" t="s">
        <v>143</v>
      </c>
      <c r="E150" s="30"/>
      <c r="F150" s="157" t="s">
        <v>542</v>
      </c>
      <c r="G150" s="30"/>
      <c r="H150" s="30"/>
      <c r="I150" s="158"/>
      <c r="J150" s="30"/>
      <c r="K150" s="30"/>
      <c r="L150" s="31"/>
      <c r="M150" s="159"/>
      <c r="N150" s="160"/>
      <c r="O150" s="56"/>
      <c r="P150" s="56"/>
      <c r="Q150" s="56"/>
      <c r="R150" s="56"/>
      <c r="S150" s="56"/>
      <c r="T150" s="57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5" t="s">
        <v>143</v>
      </c>
      <c r="AU150" s="15" t="s">
        <v>84</v>
      </c>
    </row>
    <row r="151" spans="1:65" s="2" customFormat="1" ht="16.5" customHeight="1">
      <c r="A151" s="30"/>
      <c r="B151" s="142"/>
      <c r="C151" s="143" t="s">
        <v>198</v>
      </c>
      <c r="D151" s="143" t="s">
        <v>138</v>
      </c>
      <c r="E151" s="144" t="s">
        <v>544</v>
      </c>
      <c r="F151" s="145" t="s">
        <v>545</v>
      </c>
      <c r="G151" s="146" t="s">
        <v>194</v>
      </c>
      <c r="H151" s="147">
        <v>0.006</v>
      </c>
      <c r="I151" s="148"/>
      <c r="J151" s="149">
        <f>ROUND(I151*H151,2)</f>
        <v>0</v>
      </c>
      <c r="K151" s="145" t="s">
        <v>140</v>
      </c>
      <c r="L151" s="31"/>
      <c r="M151" s="150" t="s">
        <v>1</v>
      </c>
      <c r="N151" s="151" t="s">
        <v>41</v>
      </c>
      <c r="O151" s="56"/>
      <c r="P151" s="152">
        <f>O151*H151</f>
        <v>0</v>
      </c>
      <c r="Q151" s="152">
        <v>0</v>
      </c>
      <c r="R151" s="152">
        <f>Q151*H151</f>
        <v>0</v>
      </c>
      <c r="S151" s="152">
        <v>0</v>
      </c>
      <c r="T151" s="153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4" t="s">
        <v>141</v>
      </c>
      <c r="AT151" s="154" t="s">
        <v>138</v>
      </c>
      <c r="AU151" s="154" t="s">
        <v>84</v>
      </c>
      <c r="AY151" s="15" t="s">
        <v>136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5" t="s">
        <v>84</v>
      </c>
      <c r="BK151" s="155">
        <f>ROUND(I151*H151,2)</f>
        <v>0</v>
      </c>
      <c r="BL151" s="15" t="s">
        <v>141</v>
      </c>
      <c r="BM151" s="154" t="s">
        <v>546</v>
      </c>
    </row>
    <row r="152" spans="1:47" s="2" customFormat="1" ht="12">
      <c r="A152" s="30"/>
      <c r="B152" s="31"/>
      <c r="C152" s="30"/>
      <c r="D152" s="156" t="s">
        <v>143</v>
      </c>
      <c r="E152" s="30"/>
      <c r="F152" s="157" t="s">
        <v>547</v>
      </c>
      <c r="G152" s="30"/>
      <c r="H152" s="30"/>
      <c r="I152" s="158"/>
      <c r="J152" s="30"/>
      <c r="K152" s="30"/>
      <c r="L152" s="31"/>
      <c r="M152" s="159"/>
      <c r="N152" s="160"/>
      <c r="O152" s="56"/>
      <c r="P152" s="56"/>
      <c r="Q152" s="56"/>
      <c r="R152" s="56"/>
      <c r="S152" s="56"/>
      <c r="T152" s="57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5" t="s">
        <v>143</v>
      </c>
      <c r="AU152" s="15" t="s">
        <v>84</v>
      </c>
    </row>
    <row r="153" spans="1:47" s="2" customFormat="1" ht="12">
      <c r="A153" s="30"/>
      <c r="B153" s="31"/>
      <c r="C153" s="30"/>
      <c r="D153" s="161" t="s">
        <v>145</v>
      </c>
      <c r="E153" s="30"/>
      <c r="F153" s="162" t="s">
        <v>548</v>
      </c>
      <c r="G153" s="30"/>
      <c r="H153" s="30"/>
      <c r="I153" s="158"/>
      <c r="J153" s="30"/>
      <c r="K153" s="30"/>
      <c r="L153" s="31"/>
      <c r="M153" s="159"/>
      <c r="N153" s="160"/>
      <c r="O153" s="56"/>
      <c r="P153" s="56"/>
      <c r="Q153" s="56"/>
      <c r="R153" s="56"/>
      <c r="S153" s="56"/>
      <c r="T153" s="57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5" t="s">
        <v>145</v>
      </c>
      <c r="AU153" s="15" t="s">
        <v>84</v>
      </c>
    </row>
    <row r="154" spans="1:65" s="2" customFormat="1" ht="16.5" customHeight="1">
      <c r="A154" s="30"/>
      <c r="B154" s="142"/>
      <c r="C154" s="163" t="s">
        <v>204</v>
      </c>
      <c r="D154" s="163" t="s">
        <v>229</v>
      </c>
      <c r="E154" s="164" t="s">
        <v>549</v>
      </c>
      <c r="F154" s="165" t="s">
        <v>550</v>
      </c>
      <c r="G154" s="166" t="s">
        <v>511</v>
      </c>
      <c r="H154" s="167">
        <v>350</v>
      </c>
      <c r="I154" s="168"/>
      <c r="J154" s="169">
        <f>ROUND(I154*H154,2)</f>
        <v>0</v>
      </c>
      <c r="K154" s="165" t="s">
        <v>512</v>
      </c>
      <c r="L154" s="170"/>
      <c r="M154" s="171" t="s">
        <v>1</v>
      </c>
      <c r="N154" s="172" t="s">
        <v>41</v>
      </c>
      <c r="O154" s="56"/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4" t="s">
        <v>172</v>
      </c>
      <c r="AT154" s="154" t="s">
        <v>229</v>
      </c>
      <c r="AU154" s="154" t="s">
        <v>84</v>
      </c>
      <c r="AY154" s="15" t="s">
        <v>136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5" t="s">
        <v>84</v>
      </c>
      <c r="BK154" s="155">
        <f>ROUND(I154*H154,2)</f>
        <v>0</v>
      </c>
      <c r="BL154" s="15" t="s">
        <v>141</v>
      </c>
      <c r="BM154" s="154" t="s">
        <v>551</v>
      </c>
    </row>
    <row r="155" spans="1:47" s="2" customFormat="1" ht="12">
      <c r="A155" s="30"/>
      <c r="B155" s="31"/>
      <c r="C155" s="30"/>
      <c r="D155" s="156" t="s">
        <v>143</v>
      </c>
      <c r="E155" s="30"/>
      <c r="F155" s="157" t="s">
        <v>550</v>
      </c>
      <c r="G155" s="30"/>
      <c r="H155" s="30"/>
      <c r="I155" s="158"/>
      <c r="J155" s="30"/>
      <c r="K155" s="30"/>
      <c r="L155" s="31"/>
      <c r="M155" s="159"/>
      <c r="N155" s="160"/>
      <c r="O155" s="56"/>
      <c r="P155" s="56"/>
      <c r="Q155" s="56"/>
      <c r="R155" s="56"/>
      <c r="S155" s="56"/>
      <c r="T155" s="57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T155" s="15" t="s">
        <v>143</v>
      </c>
      <c r="AU155" s="15" t="s">
        <v>84</v>
      </c>
    </row>
    <row r="156" spans="1:65" s="2" customFormat="1" ht="16.5" customHeight="1">
      <c r="A156" s="30"/>
      <c r="B156" s="142"/>
      <c r="C156" s="143" t="s">
        <v>210</v>
      </c>
      <c r="D156" s="143" t="s">
        <v>138</v>
      </c>
      <c r="E156" s="144" t="s">
        <v>552</v>
      </c>
      <c r="F156" s="145" t="s">
        <v>553</v>
      </c>
      <c r="G156" s="146" t="s">
        <v>322</v>
      </c>
      <c r="H156" s="147">
        <v>70</v>
      </c>
      <c r="I156" s="148"/>
      <c r="J156" s="149">
        <f>ROUND(I156*H156,2)</f>
        <v>0</v>
      </c>
      <c r="K156" s="145" t="s">
        <v>140</v>
      </c>
      <c r="L156" s="31"/>
      <c r="M156" s="150" t="s">
        <v>1</v>
      </c>
      <c r="N156" s="151" t="s">
        <v>41</v>
      </c>
      <c r="O156" s="56"/>
      <c r="P156" s="152">
        <f>O156*H156</f>
        <v>0</v>
      </c>
      <c r="Q156" s="152">
        <v>0.00208</v>
      </c>
      <c r="R156" s="152">
        <f>Q156*H156</f>
        <v>0.14559999999999998</v>
      </c>
      <c r="S156" s="152">
        <v>0</v>
      </c>
      <c r="T156" s="153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4" t="s">
        <v>141</v>
      </c>
      <c r="AT156" s="154" t="s">
        <v>138</v>
      </c>
      <c r="AU156" s="154" t="s">
        <v>84</v>
      </c>
      <c r="AY156" s="15" t="s">
        <v>136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5" t="s">
        <v>84</v>
      </c>
      <c r="BK156" s="155">
        <f>ROUND(I156*H156,2)</f>
        <v>0</v>
      </c>
      <c r="BL156" s="15" t="s">
        <v>141</v>
      </c>
      <c r="BM156" s="154" t="s">
        <v>554</v>
      </c>
    </row>
    <row r="157" spans="1:47" s="2" customFormat="1" ht="12">
      <c r="A157" s="30"/>
      <c r="B157" s="31"/>
      <c r="C157" s="30"/>
      <c r="D157" s="156" t="s">
        <v>143</v>
      </c>
      <c r="E157" s="30"/>
      <c r="F157" s="157" t="s">
        <v>555</v>
      </c>
      <c r="G157" s="30"/>
      <c r="H157" s="30"/>
      <c r="I157" s="158"/>
      <c r="J157" s="30"/>
      <c r="K157" s="30"/>
      <c r="L157" s="31"/>
      <c r="M157" s="159"/>
      <c r="N157" s="160"/>
      <c r="O157" s="56"/>
      <c r="P157" s="56"/>
      <c r="Q157" s="56"/>
      <c r="R157" s="56"/>
      <c r="S157" s="56"/>
      <c r="T157" s="57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T157" s="15" t="s">
        <v>143</v>
      </c>
      <c r="AU157" s="15" t="s">
        <v>84</v>
      </c>
    </row>
    <row r="158" spans="1:47" s="2" customFormat="1" ht="12">
      <c r="A158" s="30"/>
      <c r="B158" s="31"/>
      <c r="C158" s="30"/>
      <c r="D158" s="161" t="s">
        <v>145</v>
      </c>
      <c r="E158" s="30"/>
      <c r="F158" s="162" t="s">
        <v>556</v>
      </c>
      <c r="G158" s="30"/>
      <c r="H158" s="30"/>
      <c r="I158" s="158"/>
      <c r="J158" s="30"/>
      <c r="K158" s="30"/>
      <c r="L158" s="31"/>
      <c r="M158" s="159"/>
      <c r="N158" s="160"/>
      <c r="O158" s="56"/>
      <c r="P158" s="56"/>
      <c r="Q158" s="56"/>
      <c r="R158" s="56"/>
      <c r="S158" s="56"/>
      <c r="T158" s="57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5" t="s">
        <v>145</v>
      </c>
      <c r="AU158" s="15" t="s">
        <v>84</v>
      </c>
    </row>
    <row r="159" spans="1:65" s="2" customFormat="1" ht="16.5" customHeight="1">
      <c r="A159" s="30"/>
      <c r="B159" s="142"/>
      <c r="C159" s="163" t="s">
        <v>8</v>
      </c>
      <c r="D159" s="163" t="s">
        <v>229</v>
      </c>
      <c r="E159" s="164" t="s">
        <v>557</v>
      </c>
      <c r="F159" s="165" t="s">
        <v>558</v>
      </c>
      <c r="G159" s="166" t="s">
        <v>150</v>
      </c>
      <c r="H159" s="167">
        <v>210</v>
      </c>
      <c r="I159" s="168"/>
      <c r="J159" s="169">
        <f>ROUND(I159*H159,2)</f>
        <v>0</v>
      </c>
      <c r="K159" s="165" t="s">
        <v>140</v>
      </c>
      <c r="L159" s="170"/>
      <c r="M159" s="171" t="s">
        <v>1</v>
      </c>
      <c r="N159" s="172" t="s">
        <v>41</v>
      </c>
      <c r="O159" s="56"/>
      <c r="P159" s="152">
        <f>O159*H159</f>
        <v>0</v>
      </c>
      <c r="Q159" s="152">
        <v>0.0013</v>
      </c>
      <c r="R159" s="152">
        <f>Q159*H159</f>
        <v>0.27299999999999996</v>
      </c>
      <c r="S159" s="152">
        <v>0</v>
      </c>
      <c r="T159" s="153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4" t="s">
        <v>172</v>
      </c>
      <c r="AT159" s="154" t="s">
        <v>229</v>
      </c>
      <c r="AU159" s="154" t="s">
        <v>84</v>
      </c>
      <c r="AY159" s="15" t="s">
        <v>136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5" t="s">
        <v>84</v>
      </c>
      <c r="BK159" s="155">
        <f>ROUND(I159*H159,2)</f>
        <v>0</v>
      </c>
      <c r="BL159" s="15" t="s">
        <v>141</v>
      </c>
      <c r="BM159" s="154" t="s">
        <v>559</v>
      </c>
    </row>
    <row r="160" spans="1:47" s="2" customFormat="1" ht="12">
      <c r="A160" s="30"/>
      <c r="B160" s="31"/>
      <c r="C160" s="30"/>
      <c r="D160" s="156" t="s">
        <v>143</v>
      </c>
      <c r="E160" s="30"/>
      <c r="F160" s="157" t="s">
        <v>558</v>
      </c>
      <c r="G160" s="30"/>
      <c r="H160" s="30"/>
      <c r="I160" s="158"/>
      <c r="J160" s="30"/>
      <c r="K160" s="30"/>
      <c r="L160" s="31"/>
      <c r="M160" s="159"/>
      <c r="N160" s="160"/>
      <c r="O160" s="56"/>
      <c r="P160" s="56"/>
      <c r="Q160" s="56"/>
      <c r="R160" s="56"/>
      <c r="S160" s="56"/>
      <c r="T160" s="57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T160" s="15" t="s">
        <v>143</v>
      </c>
      <c r="AU160" s="15" t="s">
        <v>84</v>
      </c>
    </row>
    <row r="161" spans="2:63" s="12" customFormat="1" ht="25.9" customHeight="1">
      <c r="B161" s="129"/>
      <c r="D161" s="130" t="s">
        <v>75</v>
      </c>
      <c r="E161" s="131" t="s">
        <v>560</v>
      </c>
      <c r="F161" s="131" t="s">
        <v>561</v>
      </c>
      <c r="I161" s="132"/>
      <c r="J161" s="133">
        <f>BK161</f>
        <v>0</v>
      </c>
      <c r="L161" s="129"/>
      <c r="M161" s="134"/>
      <c r="N161" s="135"/>
      <c r="O161" s="135"/>
      <c r="P161" s="136">
        <f>SUM(P162:P210)</f>
        <v>0</v>
      </c>
      <c r="Q161" s="135"/>
      <c r="R161" s="136">
        <f>SUM(R162:R210)</f>
        <v>4.4352</v>
      </c>
      <c r="S161" s="135"/>
      <c r="T161" s="137">
        <f>SUM(T162:T210)</f>
        <v>0</v>
      </c>
      <c r="AR161" s="130" t="s">
        <v>84</v>
      </c>
      <c r="AT161" s="138" t="s">
        <v>75</v>
      </c>
      <c r="AU161" s="138" t="s">
        <v>76</v>
      </c>
      <c r="AY161" s="130" t="s">
        <v>136</v>
      </c>
      <c r="BK161" s="139">
        <f>SUM(BK162:BK210)</f>
        <v>0</v>
      </c>
    </row>
    <row r="162" spans="1:65" s="2" customFormat="1" ht="21.75" customHeight="1">
      <c r="A162" s="30"/>
      <c r="B162" s="142"/>
      <c r="C162" s="143" t="s">
        <v>222</v>
      </c>
      <c r="D162" s="143" t="s">
        <v>138</v>
      </c>
      <c r="E162" s="144" t="s">
        <v>562</v>
      </c>
      <c r="F162" s="145" t="s">
        <v>563</v>
      </c>
      <c r="G162" s="146" t="s">
        <v>322</v>
      </c>
      <c r="H162" s="147">
        <v>246</v>
      </c>
      <c r="I162" s="148"/>
      <c r="J162" s="149">
        <f>ROUND(I162*H162,2)</f>
        <v>0</v>
      </c>
      <c r="K162" s="145" t="s">
        <v>140</v>
      </c>
      <c r="L162" s="31"/>
      <c r="M162" s="150" t="s">
        <v>1</v>
      </c>
      <c r="N162" s="151" t="s">
        <v>41</v>
      </c>
      <c r="O162" s="56"/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4" t="s">
        <v>141</v>
      </c>
      <c r="AT162" s="154" t="s">
        <v>138</v>
      </c>
      <c r="AU162" s="154" t="s">
        <v>84</v>
      </c>
      <c r="AY162" s="15" t="s">
        <v>136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5" t="s">
        <v>84</v>
      </c>
      <c r="BK162" s="155">
        <f>ROUND(I162*H162,2)</f>
        <v>0</v>
      </c>
      <c r="BL162" s="15" t="s">
        <v>141</v>
      </c>
      <c r="BM162" s="154" t="s">
        <v>564</v>
      </c>
    </row>
    <row r="163" spans="1:47" s="2" customFormat="1" ht="19.5">
      <c r="A163" s="30"/>
      <c r="B163" s="31"/>
      <c r="C163" s="30"/>
      <c r="D163" s="156" t="s">
        <v>143</v>
      </c>
      <c r="E163" s="30"/>
      <c r="F163" s="157" t="s">
        <v>565</v>
      </c>
      <c r="G163" s="30"/>
      <c r="H163" s="30"/>
      <c r="I163" s="158"/>
      <c r="J163" s="30"/>
      <c r="K163" s="30"/>
      <c r="L163" s="31"/>
      <c r="M163" s="159"/>
      <c r="N163" s="160"/>
      <c r="O163" s="56"/>
      <c r="P163" s="56"/>
      <c r="Q163" s="56"/>
      <c r="R163" s="56"/>
      <c r="S163" s="56"/>
      <c r="T163" s="57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5" t="s">
        <v>143</v>
      </c>
      <c r="AU163" s="15" t="s">
        <v>84</v>
      </c>
    </row>
    <row r="164" spans="1:47" s="2" customFormat="1" ht="12">
      <c r="A164" s="30"/>
      <c r="B164" s="31"/>
      <c r="C164" s="30"/>
      <c r="D164" s="161" t="s">
        <v>145</v>
      </c>
      <c r="E164" s="30"/>
      <c r="F164" s="162" t="s">
        <v>566</v>
      </c>
      <c r="G164" s="30"/>
      <c r="H164" s="30"/>
      <c r="I164" s="158"/>
      <c r="J164" s="30"/>
      <c r="K164" s="30"/>
      <c r="L164" s="31"/>
      <c r="M164" s="159"/>
      <c r="N164" s="160"/>
      <c r="O164" s="56"/>
      <c r="P164" s="56"/>
      <c r="Q164" s="56"/>
      <c r="R164" s="56"/>
      <c r="S164" s="56"/>
      <c r="T164" s="57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5" t="s">
        <v>145</v>
      </c>
      <c r="AU164" s="15" t="s">
        <v>84</v>
      </c>
    </row>
    <row r="165" spans="1:65" s="2" customFormat="1" ht="16.5" customHeight="1">
      <c r="A165" s="30"/>
      <c r="B165" s="142"/>
      <c r="C165" s="143" t="s">
        <v>228</v>
      </c>
      <c r="D165" s="143" t="s">
        <v>138</v>
      </c>
      <c r="E165" s="144" t="s">
        <v>567</v>
      </c>
      <c r="F165" s="145" t="s">
        <v>568</v>
      </c>
      <c r="G165" s="146" t="s">
        <v>322</v>
      </c>
      <c r="H165" s="147">
        <v>246</v>
      </c>
      <c r="I165" s="148"/>
      <c r="J165" s="149">
        <f>ROUND(I165*H165,2)</f>
        <v>0</v>
      </c>
      <c r="K165" s="145" t="s">
        <v>140</v>
      </c>
      <c r="L165" s="31"/>
      <c r="M165" s="150" t="s">
        <v>1</v>
      </c>
      <c r="N165" s="151" t="s">
        <v>41</v>
      </c>
      <c r="O165" s="56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141</v>
      </c>
      <c r="AT165" s="154" t="s">
        <v>138</v>
      </c>
      <c r="AU165" s="154" t="s">
        <v>84</v>
      </c>
      <c r="AY165" s="15" t="s">
        <v>136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5" t="s">
        <v>84</v>
      </c>
      <c r="BK165" s="155">
        <f>ROUND(I165*H165,2)</f>
        <v>0</v>
      </c>
      <c r="BL165" s="15" t="s">
        <v>141</v>
      </c>
      <c r="BM165" s="154" t="s">
        <v>569</v>
      </c>
    </row>
    <row r="166" spans="1:47" s="2" customFormat="1" ht="12">
      <c r="A166" s="30"/>
      <c r="B166" s="31"/>
      <c r="C166" s="30"/>
      <c r="D166" s="156" t="s">
        <v>143</v>
      </c>
      <c r="E166" s="30"/>
      <c r="F166" s="157" t="s">
        <v>570</v>
      </c>
      <c r="G166" s="30"/>
      <c r="H166" s="30"/>
      <c r="I166" s="158"/>
      <c r="J166" s="30"/>
      <c r="K166" s="30"/>
      <c r="L166" s="31"/>
      <c r="M166" s="159"/>
      <c r="N166" s="160"/>
      <c r="O166" s="56"/>
      <c r="P166" s="56"/>
      <c r="Q166" s="56"/>
      <c r="R166" s="56"/>
      <c r="S166" s="56"/>
      <c r="T166" s="57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T166" s="15" t="s">
        <v>143</v>
      </c>
      <c r="AU166" s="15" t="s">
        <v>84</v>
      </c>
    </row>
    <row r="167" spans="1:47" s="2" customFormat="1" ht="12">
      <c r="A167" s="30"/>
      <c r="B167" s="31"/>
      <c r="C167" s="30"/>
      <c r="D167" s="161" t="s">
        <v>145</v>
      </c>
      <c r="E167" s="30"/>
      <c r="F167" s="162" t="s">
        <v>571</v>
      </c>
      <c r="G167" s="30"/>
      <c r="H167" s="30"/>
      <c r="I167" s="158"/>
      <c r="J167" s="30"/>
      <c r="K167" s="30"/>
      <c r="L167" s="31"/>
      <c r="M167" s="159"/>
      <c r="N167" s="160"/>
      <c r="O167" s="56"/>
      <c r="P167" s="56"/>
      <c r="Q167" s="56"/>
      <c r="R167" s="56"/>
      <c r="S167" s="56"/>
      <c r="T167" s="57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5" t="s">
        <v>145</v>
      </c>
      <c r="AU167" s="15" t="s">
        <v>84</v>
      </c>
    </row>
    <row r="168" spans="1:65" s="2" customFormat="1" ht="16.5" customHeight="1">
      <c r="A168" s="30"/>
      <c r="B168" s="142"/>
      <c r="C168" s="163" t="s">
        <v>233</v>
      </c>
      <c r="D168" s="163" t="s">
        <v>229</v>
      </c>
      <c r="E168" s="164" t="s">
        <v>572</v>
      </c>
      <c r="F168" s="165" t="s">
        <v>573</v>
      </c>
      <c r="G168" s="166" t="s">
        <v>511</v>
      </c>
      <c r="H168" s="167">
        <v>20</v>
      </c>
      <c r="I168" s="168"/>
      <c r="J168" s="169">
        <f>ROUND(I168*H168,2)</f>
        <v>0</v>
      </c>
      <c r="K168" s="165" t="s">
        <v>512</v>
      </c>
      <c r="L168" s="170"/>
      <c r="M168" s="171" t="s">
        <v>1</v>
      </c>
      <c r="N168" s="172" t="s">
        <v>41</v>
      </c>
      <c r="O168" s="56"/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4" t="s">
        <v>172</v>
      </c>
      <c r="AT168" s="154" t="s">
        <v>229</v>
      </c>
      <c r="AU168" s="154" t="s">
        <v>84</v>
      </c>
      <c r="AY168" s="15" t="s">
        <v>136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5" t="s">
        <v>84</v>
      </c>
      <c r="BK168" s="155">
        <f>ROUND(I168*H168,2)</f>
        <v>0</v>
      </c>
      <c r="BL168" s="15" t="s">
        <v>141</v>
      </c>
      <c r="BM168" s="154" t="s">
        <v>574</v>
      </c>
    </row>
    <row r="169" spans="1:47" s="2" customFormat="1" ht="12">
      <c r="A169" s="30"/>
      <c r="B169" s="31"/>
      <c r="C169" s="30"/>
      <c r="D169" s="156" t="s">
        <v>143</v>
      </c>
      <c r="E169" s="30"/>
      <c r="F169" s="157" t="s">
        <v>573</v>
      </c>
      <c r="G169" s="30"/>
      <c r="H169" s="30"/>
      <c r="I169" s="158"/>
      <c r="J169" s="30"/>
      <c r="K169" s="30"/>
      <c r="L169" s="31"/>
      <c r="M169" s="159"/>
      <c r="N169" s="160"/>
      <c r="O169" s="56"/>
      <c r="P169" s="56"/>
      <c r="Q169" s="56"/>
      <c r="R169" s="56"/>
      <c r="S169" s="56"/>
      <c r="T169" s="57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T169" s="15" t="s">
        <v>143</v>
      </c>
      <c r="AU169" s="15" t="s">
        <v>84</v>
      </c>
    </row>
    <row r="170" spans="1:65" s="2" customFormat="1" ht="16.5" customHeight="1">
      <c r="A170" s="30"/>
      <c r="B170" s="142"/>
      <c r="C170" s="163" t="s">
        <v>240</v>
      </c>
      <c r="D170" s="163" t="s">
        <v>229</v>
      </c>
      <c r="E170" s="164" t="s">
        <v>575</v>
      </c>
      <c r="F170" s="165" t="s">
        <v>576</v>
      </c>
      <c r="G170" s="166" t="s">
        <v>511</v>
      </c>
      <c r="H170" s="167">
        <v>30</v>
      </c>
      <c r="I170" s="168"/>
      <c r="J170" s="169">
        <f>ROUND(I170*H170,2)</f>
        <v>0</v>
      </c>
      <c r="K170" s="165" t="s">
        <v>512</v>
      </c>
      <c r="L170" s="170"/>
      <c r="M170" s="171" t="s">
        <v>1</v>
      </c>
      <c r="N170" s="172" t="s">
        <v>41</v>
      </c>
      <c r="O170" s="56"/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4" t="s">
        <v>172</v>
      </c>
      <c r="AT170" s="154" t="s">
        <v>229</v>
      </c>
      <c r="AU170" s="154" t="s">
        <v>84</v>
      </c>
      <c r="AY170" s="15" t="s">
        <v>136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5" t="s">
        <v>84</v>
      </c>
      <c r="BK170" s="155">
        <f>ROUND(I170*H170,2)</f>
        <v>0</v>
      </c>
      <c r="BL170" s="15" t="s">
        <v>141</v>
      </c>
      <c r="BM170" s="154" t="s">
        <v>577</v>
      </c>
    </row>
    <row r="171" spans="1:47" s="2" customFormat="1" ht="12">
      <c r="A171" s="30"/>
      <c r="B171" s="31"/>
      <c r="C171" s="30"/>
      <c r="D171" s="156" t="s">
        <v>143</v>
      </c>
      <c r="E171" s="30"/>
      <c r="F171" s="157" t="s">
        <v>576</v>
      </c>
      <c r="G171" s="30"/>
      <c r="H171" s="30"/>
      <c r="I171" s="158"/>
      <c r="J171" s="30"/>
      <c r="K171" s="30"/>
      <c r="L171" s="31"/>
      <c r="M171" s="159"/>
      <c r="N171" s="160"/>
      <c r="O171" s="56"/>
      <c r="P171" s="56"/>
      <c r="Q171" s="56"/>
      <c r="R171" s="56"/>
      <c r="S171" s="56"/>
      <c r="T171" s="57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T171" s="15" t="s">
        <v>143</v>
      </c>
      <c r="AU171" s="15" t="s">
        <v>84</v>
      </c>
    </row>
    <row r="172" spans="1:65" s="2" customFormat="1" ht="16.5" customHeight="1">
      <c r="A172" s="30"/>
      <c r="B172" s="142"/>
      <c r="C172" s="163" t="s">
        <v>248</v>
      </c>
      <c r="D172" s="163" t="s">
        <v>229</v>
      </c>
      <c r="E172" s="164" t="s">
        <v>578</v>
      </c>
      <c r="F172" s="165" t="s">
        <v>579</v>
      </c>
      <c r="G172" s="166" t="s">
        <v>511</v>
      </c>
      <c r="H172" s="167">
        <v>56</v>
      </c>
      <c r="I172" s="168"/>
      <c r="J172" s="169">
        <f>ROUND(I172*H172,2)</f>
        <v>0</v>
      </c>
      <c r="K172" s="165" t="s">
        <v>512</v>
      </c>
      <c r="L172" s="170"/>
      <c r="M172" s="171" t="s">
        <v>1</v>
      </c>
      <c r="N172" s="172" t="s">
        <v>41</v>
      </c>
      <c r="O172" s="56"/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4" t="s">
        <v>172</v>
      </c>
      <c r="AT172" s="154" t="s">
        <v>229</v>
      </c>
      <c r="AU172" s="154" t="s">
        <v>84</v>
      </c>
      <c r="AY172" s="15" t="s">
        <v>136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5" t="s">
        <v>84</v>
      </c>
      <c r="BK172" s="155">
        <f>ROUND(I172*H172,2)</f>
        <v>0</v>
      </c>
      <c r="BL172" s="15" t="s">
        <v>141</v>
      </c>
      <c r="BM172" s="154" t="s">
        <v>580</v>
      </c>
    </row>
    <row r="173" spans="1:47" s="2" customFormat="1" ht="12">
      <c r="A173" s="30"/>
      <c r="B173" s="31"/>
      <c r="C173" s="30"/>
      <c r="D173" s="156" t="s">
        <v>143</v>
      </c>
      <c r="E173" s="30"/>
      <c r="F173" s="157" t="s">
        <v>579</v>
      </c>
      <c r="G173" s="30"/>
      <c r="H173" s="30"/>
      <c r="I173" s="158"/>
      <c r="J173" s="30"/>
      <c r="K173" s="30"/>
      <c r="L173" s="31"/>
      <c r="M173" s="159"/>
      <c r="N173" s="160"/>
      <c r="O173" s="56"/>
      <c r="P173" s="56"/>
      <c r="Q173" s="56"/>
      <c r="R173" s="56"/>
      <c r="S173" s="56"/>
      <c r="T173" s="57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5" t="s">
        <v>143</v>
      </c>
      <c r="AU173" s="15" t="s">
        <v>84</v>
      </c>
    </row>
    <row r="174" spans="1:65" s="2" customFormat="1" ht="16.5" customHeight="1">
      <c r="A174" s="30"/>
      <c r="B174" s="142"/>
      <c r="C174" s="163" t="s">
        <v>7</v>
      </c>
      <c r="D174" s="163" t="s">
        <v>229</v>
      </c>
      <c r="E174" s="164" t="s">
        <v>581</v>
      </c>
      <c r="F174" s="165" t="s">
        <v>582</v>
      </c>
      <c r="G174" s="166" t="s">
        <v>511</v>
      </c>
      <c r="H174" s="167">
        <v>40</v>
      </c>
      <c r="I174" s="168"/>
      <c r="J174" s="169">
        <f>ROUND(I174*H174,2)</f>
        <v>0</v>
      </c>
      <c r="K174" s="165" t="s">
        <v>512</v>
      </c>
      <c r="L174" s="170"/>
      <c r="M174" s="171" t="s">
        <v>1</v>
      </c>
      <c r="N174" s="172" t="s">
        <v>41</v>
      </c>
      <c r="O174" s="56"/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4" t="s">
        <v>172</v>
      </c>
      <c r="AT174" s="154" t="s">
        <v>229</v>
      </c>
      <c r="AU174" s="154" t="s">
        <v>84</v>
      </c>
      <c r="AY174" s="15" t="s">
        <v>136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5" t="s">
        <v>84</v>
      </c>
      <c r="BK174" s="155">
        <f>ROUND(I174*H174,2)</f>
        <v>0</v>
      </c>
      <c r="BL174" s="15" t="s">
        <v>141</v>
      </c>
      <c r="BM174" s="154" t="s">
        <v>583</v>
      </c>
    </row>
    <row r="175" spans="1:47" s="2" customFormat="1" ht="12">
      <c r="A175" s="30"/>
      <c r="B175" s="31"/>
      <c r="C175" s="30"/>
      <c r="D175" s="156" t="s">
        <v>143</v>
      </c>
      <c r="E175" s="30"/>
      <c r="F175" s="157" t="s">
        <v>582</v>
      </c>
      <c r="G175" s="30"/>
      <c r="H175" s="30"/>
      <c r="I175" s="158"/>
      <c r="J175" s="30"/>
      <c r="K175" s="30"/>
      <c r="L175" s="31"/>
      <c r="M175" s="159"/>
      <c r="N175" s="160"/>
      <c r="O175" s="56"/>
      <c r="P175" s="56"/>
      <c r="Q175" s="56"/>
      <c r="R175" s="56"/>
      <c r="S175" s="56"/>
      <c r="T175" s="57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T175" s="15" t="s">
        <v>143</v>
      </c>
      <c r="AU175" s="15" t="s">
        <v>84</v>
      </c>
    </row>
    <row r="176" spans="1:65" s="2" customFormat="1" ht="16.5" customHeight="1">
      <c r="A176" s="30"/>
      <c r="B176" s="142"/>
      <c r="C176" s="163" t="s">
        <v>259</v>
      </c>
      <c r="D176" s="163" t="s">
        <v>229</v>
      </c>
      <c r="E176" s="164" t="s">
        <v>584</v>
      </c>
      <c r="F176" s="165" t="s">
        <v>585</v>
      </c>
      <c r="G176" s="166" t="s">
        <v>511</v>
      </c>
      <c r="H176" s="167">
        <v>50</v>
      </c>
      <c r="I176" s="168"/>
      <c r="J176" s="169">
        <f>ROUND(I176*H176,2)</f>
        <v>0</v>
      </c>
      <c r="K176" s="165" t="s">
        <v>512</v>
      </c>
      <c r="L176" s="170"/>
      <c r="M176" s="171" t="s">
        <v>1</v>
      </c>
      <c r="N176" s="172" t="s">
        <v>41</v>
      </c>
      <c r="O176" s="56"/>
      <c r="P176" s="152">
        <f>O176*H176</f>
        <v>0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4" t="s">
        <v>172</v>
      </c>
      <c r="AT176" s="154" t="s">
        <v>229</v>
      </c>
      <c r="AU176" s="154" t="s">
        <v>84</v>
      </c>
      <c r="AY176" s="15" t="s">
        <v>136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5" t="s">
        <v>84</v>
      </c>
      <c r="BK176" s="155">
        <f>ROUND(I176*H176,2)</f>
        <v>0</v>
      </c>
      <c r="BL176" s="15" t="s">
        <v>141</v>
      </c>
      <c r="BM176" s="154" t="s">
        <v>586</v>
      </c>
    </row>
    <row r="177" spans="1:47" s="2" customFormat="1" ht="12">
      <c r="A177" s="30"/>
      <c r="B177" s="31"/>
      <c r="C177" s="30"/>
      <c r="D177" s="156" t="s">
        <v>143</v>
      </c>
      <c r="E177" s="30"/>
      <c r="F177" s="157" t="s">
        <v>585</v>
      </c>
      <c r="G177" s="30"/>
      <c r="H177" s="30"/>
      <c r="I177" s="158"/>
      <c r="J177" s="30"/>
      <c r="K177" s="30"/>
      <c r="L177" s="31"/>
      <c r="M177" s="159"/>
      <c r="N177" s="160"/>
      <c r="O177" s="56"/>
      <c r="P177" s="56"/>
      <c r="Q177" s="56"/>
      <c r="R177" s="56"/>
      <c r="S177" s="56"/>
      <c r="T177" s="57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T177" s="15" t="s">
        <v>143</v>
      </c>
      <c r="AU177" s="15" t="s">
        <v>84</v>
      </c>
    </row>
    <row r="178" spans="1:65" s="2" customFormat="1" ht="16.5" customHeight="1">
      <c r="A178" s="30"/>
      <c r="B178" s="142"/>
      <c r="C178" s="163" t="s">
        <v>265</v>
      </c>
      <c r="D178" s="163" t="s">
        <v>229</v>
      </c>
      <c r="E178" s="164" t="s">
        <v>587</v>
      </c>
      <c r="F178" s="165" t="s">
        <v>588</v>
      </c>
      <c r="G178" s="166" t="s">
        <v>511</v>
      </c>
      <c r="H178" s="167">
        <v>40</v>
      </c>
      <c r="I178" s="168"/>
      <c r="J178" s="169">
        <f>ROUND(I178*H178,2)</f>
        <v>0</v>
      </c>
      <c r="K178" s="165" t="s">
        <v>512</v>
      </c>
      <c r="L178" s="170"/>
      <c r="M178" s="171" t="s">
        <v>1</v>
      </c>
      <c r="N178" s="172" t="s">
        <v>41</v>
      </c>
      <c r="O178" s="56"/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4" t="s">
        <v>172</v>
      </c>
      <c r="AT178" s="154" t="s">
        <v>229</v>
      </c>
      <c r="AU178" s="154" t="s">
        <v>84</v>
      </c>
      <c r="AY178" s="15" t="s">
        <v>136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5" t="s">
        <v>84</v>
      </c>
      <c r="BK178" s="155">
        <f>ROUND(I178*H178,2)</f>
        <v>0</v>
      </c>
      <c r="BL178" s="15" t="s">
        <v>141</v>
      </c>
      <c r="BM178" s="154" t="s">
        <v>589</v>
      </c>
    </row>
    <row r="179" spans="1:47" s="2" customFormat="1" ht="12">
      <c r="A179" s="30"/>
      <c r="B179" s="31"/>
      <c r="C179" s="30"/>
      <c r="D179" s="156" t="s">
        <v>143</v>
      </c>
      <c r="E179" s="30"/>
      <c r="F179" s="157" t="s">
        <v>588</v>
      </c>
      <c r="G179" s="30"/>
      <c r="H179" s="30"/>
      <c r="I179" s="158"/>
      <c r="J179" s="30"/>
      <c r="K179" s="30"/>
      <c r="L179" s="31"/>
      <c r="M179" s="159"/>
      <c r="N179" s="160"/>
      <c r="O179" s="56"/>
      <c r="P179" s="56"/>
      <c r="Q179" s="56"/>
      <c r="R179" s="56"/>
      <c r="S179" s="56"/>
      <c r="T179" s="57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5" t="s">
        <v>143</v>
      </c>
      <c r="AU179" s="15" t="s">
        <v>84</v>
      </c>
    </row>
    <row r="180" spans="1:65" s="2" customFormat="1" ht="16.5" customHeight="1">
      <c r="A180" s="30"/>
      <c r="B180" s="142"/>
      <c r="C180" s="163" t="s">
        <v>271</v>
      </c>
      <c r="D180" s="163" t="s">
        <v>229</v>
      </c>
      <c r="E180" s="164" t="s">
        <v>590</v>
      </c>
      <c r="F180" s="165" t="s">
        <v>591</v>
      </c>
      <c r="G180" s="166" t="s">
        <v>511</v>
      </c>
      <c r="H180" s="167">
        <v>10</v>
      </c>
      <c r="I180" s="168"/>
      <c r="J180" s="169">
        <f>ROUND(I180*H180,2)</f>
        <v>0</v>
      </c>
      <c r="K180" s="165" t="s">
        <v>512</v>
      </c>
      <c r="L180" s="170"/>
      <c r="M180" s="171" t="s">
        <v>1</v>
      </c>
      <c r="N180" s="172" t="s">
        <v>41</v>
      </c>
      <c r="O180" s="56"/>
      <c r="P180" s="152">
        <f>O180*H180</f>
        <v>0</v>
      </c>
      <c r="Q180" s="152">
        <v>0</v>
      </c>
      <c r="R180" s="152">
        <f>Q180*H180</f>
        <v>0</v>
      </c>
      <c r="S180" s="152">
        <v>0</v>
      </c>
      <c r="T180" s="153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4" t="s">
        <v>172</v>
      </c>
      <c r="AT180" s="154" t="s">
        <v>229</v>
      </c>
      <c r="AU180" s="154" t="s">
        <v>84</v>
      </c>
      <c r="AY180" s="15" t="s">
        <v>136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5" t="s">
        <v>84</v>
      </c>
      <c r="BK180" s="155">
        <f>ROUND(I180*H180,2)</f>
        <v>0</v>
      </c>
      <c r="BL180" s="15" t="s">
        <v>141</v>
      </c>
      <c r="BM180" s="154" t="s">
        <v>592</v>
      </c>
    </row>
    <row r="181" spans="1:47" s="2" customFormat="1" ht="12">
      <c r="A181" s="30"/>
      <c r="B181" s="31"/>
      <c r="C181" s="30"/>
      <c r="D181" s="156" t="s">
        <v>143</v>
      </c>
      <c r="E181" s="30"/>
      <c r="F181" s="157" t="s">
        <v>591</v>
      </c>
      <c r="G181" s="30"/>
      <c r="H181" s="30"/>
      <c r="I181" s="158"/>
      <c r="J181" s="30"/>
      <c r="K181" s="30"/>
      <c r="L181" s="31"/>
      <c r="M181" s="159"/>
      <c r="N181" s="160"/>
      <c r="O181" s="56"/>
      <c r="P181" s="56"/>
      <c r="Q181" s="56"/>
      <c r="R181" s="56"/>
      <c r="S181" s="56"/>
      <c r="T181" s="57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T181" s="15" t="s">
        <v>143</v>
      </c>
      <c r="AU181" s="15" t="s">
        <v>84</v>
      </c>
    </row>
    <row r="182" spans="1:65" s="2" customFormat="1" ht="16.5" customHeight="1">
      <c r="A182" s="30"/>
      <c r="B182" s="142"/>
      <c r="C182" s="143" t="s">
        <v>277</v>
      </c>
      <c r="D182" s="143" t="s">
        <v>138</v>
      </c>
      <c r="E182" s="144" t="s">
        <v>593</v>
      </c>
      <c r="F182" s="145" t="s">
        <v>594</v>
      </c>
      <c r="G182" s="146" t="s">
        <v>322</v>
      </c>
      <c r="H182" s="147">
        <v>70</v>
      </c>
      <c r="I182" s="148"/>
      <c r="J182" s="149">
        <f>ROUND(I182*H182,2)</f>
        <v>0</v>
      </c>
      <c r="K182" s="145" t="s">
        <v>140</v>
      </c>
      <c r="L182" s="31"/>
      <c r="M182" s="150" t="s">
        <v>1</v>
      </c>
      <c r="N182" s="151" t="s">
        <v>41</v>
      </c>
      <c r="O182" s="56"/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4" t="s">
        <v>141</v>
      </c>
      <c r="AT182" s="154" t="s">
        <v>138</v>
      </c>
      <c r="AU182" s="154" t="s">
        <v>84</v>
      </c>
      <c r="AY182" s="15" t="s">
        <v>136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5" t="s">
        <v>84</v>
      </c>
      <c r="BK182" s="155">
        <f>ROUND(I182*H182,2)</f>
        <v>0</v>
      </c>
      <c r="BL182" s="15" t="s">
        <v>141</v>
      </c>
      <c r="BM182" s="154" t="s">
        <v>595</v>
      </c>
    </row>
    <row r="183" spans="1:47" s="2" customFormat="1" ht="12">
      <c r="A183" s="30"/>
      <c r="B183" s="31"/>
      <c r="C183" s="30"/>
      <c r="D183" s="156" t="s">
        <v>143</v>
      </c>
      <c r="E183" s="30"/>
      <c r="F183" s="157" t="s">
        <v>596</v>
      </c>
      <c r="G183" s="30"/>
      <c r="H183" s="30"/>
      <c r="I183" s="158"/>
      <c r="J183" s="30"/>
      <c r="K183" s="30"/>
      <c r="L183" s="31"/>
      <c r="M183" s="159"/>
      <c r="N183" s="160"/>
      <c r="O183" s="56"/>
      <c r="P183" s="56"/>
      <c r="Q183" s="56"/>
      <c r="R183" s="56"/>
      <c r="S183" s="56"/>
      <c r="T183" s="57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T183" s="15" t="s">
        <v>143</v>
      </c>
      <c r="AU183" s="15" t="s">
        <v>84</v>
      </c>
    </row>
    <row r="184" spans="1:47" s="2" customFormat="1" ht="12">
      <c r="A184" s="30"/>
      <c r="B184" s="31"/>
      <c r="C184" s="30"/>
      <c r="D184" s="161" t="s">
        <v>145</v>
      </c>
      <c r="E184" s="30"/>
      <c r="F184" s="162" t="s">
        <v>597</v>
      </c>
      <c r="G184" s="30"/>
      <c r="H184" s="30"/>
      <c r="I184" s="158"/>
      <c r="J184" s="30"/>
      <c r="K184" s="30"/>
      <c r="L184" s="31"/>
      <c r="M184" s="159"/>
      <c r="N184" s="160"/>
      <c r="O184" s="56"/>
      <c r="P184" s="56"/>
      <c r="Q184" s="56"/>
      <c r="R184" s="56"/>
      <c r="S184" s="56"/>
      <c r="T184" s="57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T184" s="15" t="s">
        <v>145</v>
      </c>
      <c r="AU184" s="15" t="s">
        <v>84</v>
      </c>
    </row>
    <row r="185" spans="1:65" s="2" customFormat="1" ht="16.5" customHeight="1">
      <c r="A185" s="30"/>
      <c r="B185" s="142"/>
      <c r="C185" s="163" t="s">
        <v>284</v>
      </c>
      <c r="D185" s="163" t="s">
        <v>229</v>
      </c>
      <c r="E185" s="164" t="s">
        <v>549</v>
      </c>
      <c r="F185" s="165" t="s">
        <v>550</v>
      </c>
      <c r="G185" s="166" t="s">
        <v>511</v>
      </c>
      <c r="H185" s="167">
        <v>1910</v>
      </c>
      <c r="I185" s="168"/>
      <c r="J185" s="169">
        <f>ROUND(I185*H185,2)</f>
        <v>0</v>
      </c>
      <c r="K185" s="165" t="s">
        <v>512</v>
      </c>
      <c r="L185" s="170"/>
      <c r="M185" s="171" t="s">
        <v>1</v>
      </c>
      <c r="N185" s="172" t="s">
        <v>41</v>
      </c>
      <c r="O185" s="56"/>
      <c r="P185" s="152">
        <f>O185*H185</f>
        <v>0</v>
      </c>
      <c r="Q185" s="152">
        <v>0</v>
      </c>
      <c r="R185" s="152">
        <f>Q185*H185</f>
        <v>0</v>
      </c>
      <c r="S185" s="152">
        <v>0</v>
      </c>
      <c r="T185" s="153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4" t="s">
        <v>172</v>
      </c>
      <c r="AT185" s="154" t="s">
        <v>229</v>
      </c>
      <c r="AU185" s="154" t="s">
        <v>84</v>
      </c>
      <c r="AY185" s="15" t="s">
        <v>136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5" t="s">
        <v>84</v>
      </c>
      <c r="BK185" s="155">
        <f>ROUND(I185*H185,2)</f>
        <v>0</v>
      </c>
      <c r="BL185" s="15" t="s">
        <v>141</v>
      </c>
      <c r="BM185" s="154" t="s">
        <v>598</v>
      </c>
    </row>
    <row r="186" spans="1:47" s="2" customFormat="1" ht="12">
      <c r="A186" s="30"/>
      <c r="B186" s="31"/>
      <c r="C186" s="30"/>
      <c r="D186" s="156" t="s">
        <v>143</v>
      </c>
      <c r="E186" s="30"/>
      <c r="F186" s="157" t="s">
        <v>550</v>
      </c>
      <c r="G186" s="30"/>
      <c r="H186" s="30"/>
      <c r="I186" s="158"/>
      <c r="J186" s="30"/>
      <c r="K186" s="30"/>
      <c r="L186" s="31"/>
      <c r="M186" s="159"/>
      <c r="N186" s="160"/>
      <c r="O186" s="56"/>
      <c r="P186" s="56"/>
      <c r="Q186" s="56"/>
      <c r="R186" s="56"/>
      <c r="S186" s="56"/>
      <c r="T186" s="57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T186" s="15" t="s">
        <v>143</v>
      </c>
      <c r="AU186" s="15" t="s">
        <v>84</v>
      </c>
    </row>
    <row r="187" spans="1:65" s="2" customFormat="1" ht="21.75" customHeight="1">
      <c r="A187" s="30"/>
      <c r="B187" s="142"/>
      <c r="C187" s="143" t="s">
        <v>290</v>
      </c>
      <c r="D187" s="143" t="s">
        <v>138</v>
      </c>
      <c r="E187" s="144" t="s">
        <v>525</v>
      </c>
      <c r="F187" s="145" t="s">
        <v>526</v>
      </c>
      <c r="G187" s="146" t="s">
        <v>322</v>
      </c>
      <c r="H187" s="147">
        <v>738</v>
      </c>
      <c r="I187" s="148"/>
      <c r="J187" s="149">
        <f>ROUND(I187*H187,2)</f>
        <v>0</v>
      </c>
      <c r="K187" s="145" t="s">
        <v>140</v>
      </c>
      <c r="L187" s="31"/>
      <c r="M187" s="150" t="s">
        <v>1</v>
      </c>
      <c r="N187" s="151" t="s">
        <v>41</v>
      </c>
      <c r="O187" s="56"/>
      <c r="P187" s="152">
        <f>O187*H187</f>
        <v>0</v>
      </c>
      <c r="Q187" s="152">
        <v>2E-05</v>
      </c>
      <c r="R187" s="152">
        <f>Q187*H187</f>
        <v>0.01476</v>
      </c>
      <c r="S187" s="152">
        <v>0</v>
      </c>
      <c r="T187" s="153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4" t="s">
        <v>141</v>
      </c>
      <c r="AT187" s="154" t="s">
        <v>138</v>
      </c>
      <c r="AU187" s="154" t="s">
        <v>84</v>
      </c>
      <c r="AY187" s="15" t="s">
        <v>136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5" t="s">
        <v>84</v>
      </c>
      <c r="BK187" s="155">
        <f>ROUND(I187*H187,2)</f>
        <v>0</v>
      </c>
      <c r="BL187" s="15" t="s">
        <v>141</v>
      </c>
      <c r="BM187" s="154" t="s">
        <v>599</v>
      </c>
    </row>
    <row r="188" spans="1:47" s="2" customFormat="1" ht="19.5">
      <c r="A188" s="30"/>
      <c r="B188" s="31"/>
      <c r="C188" s="30"/>
      <c r="D188" s="156" t="s">
        <v>143</v>
      </c>
      <c r="E188" s="30"/>
      <c r="F188" s="157" t="s">
        <v>528</v>
      </c>
      <c r="G188" s="30"/>
      <c r="H188" s="30"/>
      <c r="I188" s="158"/>
      <c r="J188" s="30"/>
      <c r="K188" s="30"/>
      <c r="L188" s="31"/>
      <c r="M188" s="159"/>
      <c r="N188" s="160"/>
      <c r="O188" s="56"/>
      <c r="P188" s="56"/>
      <c r="Q188" s="56"/>
      <c r="R188" s="56"/>
      <c r="S188" s="56"/>
      <c r="T188" s="57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5" t="s">
        <v>143</v>
      </c>
      <c r="AU188" s="15" t="s">
        <v>84</v>
      </c>
    </row>
    <row r="189" spans="1:47" s="2" customFormat="1" ht="12">
      <c r="A189" s="30"/>
      <c r="B189" s="31"/>
      <c r="C189" s="30"/>
      <c r="D189" s="161" t="s">
        <v>145</v>
      </c>
      <c r="E189" s="30"/>
      <c r="F189" s="162" t="s">
        <v>529</v>
      </c>
      <c r="G189" s="30"/>
      <c r="H189" s="30"/>
      <c r="I189" s="158"/>
      <c r="J189" s="30"/>
      <c r="K189" s="30"/>
      <c r="L189" s="31"/>
      <c r="M189" s="159"/>
      <c r="N189" s="160"/>
      <c r="O189" s="56"/>
      <c r="P189" s="56"/>
      <c r="Q189" s="56"/>
      <c r="R189" s="56"/>
      <c r="S189" s="56"/>
      <c r="T189" s="57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T189" s="15" t="s">
        <v>145</v>
      </c>
      <c r="AU189" s="15" t="s">
        <v>84</v>
      </c>
    </row>
    <row r="190" spans="1:65" s="2" customFormat="1" ht="16.5" customHeight="1">
      <c r="A190" s="30"/>
      <c r="B190" s="142"/>
      <c r="C190" s="163" t="s">
        <v>296</v>
      </c>
      <c r="D190" s="163" t="s">
        <v>229</v>
      </c>
      <c r="E190" s="164" t="s">
        <v>600</v>
      </c>
      <c r="F190" s="165" t="s">
        <v>601</v>
      </c>
      <c r="G190" s="166" t="s">
        <v>322</v>
      </c>
      <c r="H190" s="167">
        <v>738</v>
      </c>
      <c r="I190" s="168"/>
      <c r="J190" s="169">
        <f>ROUND(I190*H190,2)</f>
        <v>0</v>
      </c>
      <c r="K190" s="165" t="s">
        <v>140</v>
      </c>
      <c r="L190" s="170"/>
      <c r="M190" s="171" t="s">
        <v>1</v>
      </c>
      <c r="N190" s="172" t="s">
        <v>41</v>
      </c>
      <c r="O190" s="56"/>
      <c r="P190" s="152">
        <f>O190*H190</f>
        <v>0</v>
      </c>
      <c r="Q190" s="152">
        <v>0.00354</v>
      </c>
      <c r="R190" s="152">
        <f>Q190*H190</f>
        <v>2.61252</v>
      </c>
      <c r="S190" s="152">
        <v>0</v>
      </c>
      <c r="T190" s="153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4" t="s">
        <v>172</v>
      </c>
      <c r="AT190" s="154" t="s">
        <v>229</v>
      </c>
      <c r="AU190" s="154" t="s">
        <v>84</v>
      </c>
      <c r="AY190" s="15" t="s">
        <v>136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5" t="s">
        <v>84</v>
      </c>
      <c r="BK190" s="155">
        <f>ROUND(I190*H190,2)</f>
        <v>0</v>
      </c>
      <c r="BL190" s="15" t="s">
        <v>141</v>
      </c>
      <c r="BM190" s="154" t="s">
        <v>602</v>
      </c>
    </row>
    <row r="191" spans="1:47" s="2" customFormat="1" ht="12">
      <c r="A191" s="30"/>
      <c r="B191" s="31"/>
      <c r="C191" s="30"/>
      <c r="D191" s="156" t="s">
        <v>143</v>
      </c>
      <c r="E191" s="30"/>
      <c r="F191" s="157" t="s">
        <v>601</v>
      </c>
      <c r="G191" s="30"/>
      <c r="H191" s="30"/>
      <c r="I191" s="158"/>
      <c r="J191" s="30"/>
      <c r="K191" s="30"/>
      <c r="L191" s="31"/>
      <c r="M191" s="159"/>
      <c r="N191" s="160"/>
      <c r="O191" s="56"/>
      <c r="P191" s="56"/>
      <c r="Q191" s="56"/>
      <c r="R191" s="56"/>
      <c r="S191" s="56"/>
      <c r="T191" s="57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T191" s="15" t="s">
        <v>143</v>
      </c>
      <c r="AU191" s="15" t="s">
        <v>84</v>
      </c>
    </row>
    <row r="192" spans="1:65" s="2" customFormat="1" ht="16.5" customHeight="1">
      <c r="A192" s="30"/>
      <c r="B192" s="142"/>
      <c r="C192" s="163" t="s">
        <v>301</v>
      </c>
      <c r="D192" s="163" t="s">
        <v>229</v>
      </c>
      <c r="E192" s="164" t="s">
        <v>533</v>
      </c>
      <c r="F192" s="165" t="s">
        <v>534</v>
      </c>
      <c r="G192" s="166" t="s">
        <v>322</v>
      </c>
      <c r="H192" s="167">
        <v>246</v>
      </c>
      <c r="I192" s="168"/>
      <c r="J192" s="169">
        <f>ROUND(I192*H192,2)</f>
        <v>0</v>
      </c>
      <c r="K192" s="165" t="s">
        <v>512</v>
      </c>
      <c r="L192" s="170"/>
      <c r="M192" s="171" t="s">
        <v>1</v>
      </c>
      <c r="N192" s="172" t="s">
        <v>41</v>
      </c>
      <c r="O192" s="56"/>
      <c r="P192" s="152">
        <f>O192*H192</f>
        <v>0</v>
      </c>
      <c r="Q192" s="152">
        <v>0.00354</v>
      </c>
      <c r="R192" s="152">
        <f>Q192*H192</f>
        <v>0.8708400000000001</v>
      </c>
      <c r="S192" s="152">
        <v>0</v>
      </c>
      <c r="T192" s="153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4" t="s">
        <v>172</v>
      </c>
      <c r="AT192" s="154" t="s">
        <v>229</v>
      </c>
      <c r="AU192" s="154" t="s">
        <v>84</v>
      </c>
      <c r="AY192" s="15" t="s">
        <v>136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5" t="s">
        <v>84</v>
      </c>
      <c r="BK192" s="155">
        <f>ROUND(I192*H192,2)</f>
        <v>0</v>
      </c>
      <c r="BL192" s="15" t="s">
        <v>141</v>
      </c>
      <c r="BM192" s="154" t="s">
        <v>603</v>
      </c>
    </row>
    <row r="193" spans="1:47" s="2" customFormat="1" ht="12">
      <c r="A193" s="30"/>
      <c r="B193" s="31"/>
      <c r="C193" s="30"/>
      <c r="D193" s="156" t="s">
        <v>143</v>
      </c>
      <c r="E193" s="30"/>
      <c r="F193" s="157" t="s">
        <v>534</v>
      </c>
      <c r="G193" s="30"/>
      <c r="H193" s="30"/>
      <c r="I193" s="158"/>
      <c r="J193" s="30"/>
      <c r="K193" s="30"/>
      <c r="L193" s="31"/>
      <c r="M193" s="159"/>
      <c r="N193" s="160"/>
      <c r="O193" s="56"/>
      <c r="P193" s="56"/>
      <c r="Q193" s="56"/>
      <c r="R193" s="56"/>
      <c r="S193" s="56"/>
      <c r="T193" s="57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T193" s="15" t="s">
        <v>143</v>
      </c>
      <c r="AU193" s="15" t="s">
        <v>84</v>
      </c>
    </row>
    <row r="194" spans="1:65" s="2" customFormat="1" ht="16.5" customHeight="1">
      <c r="A194" s="30"/>
      <c r="B194" s="142"/>
      <c r="C194" s="143" t="s">
        <v>307</v>
      </c>
      <c r="D194" s="143" t="s">
        <v>138</v>
      </c>
      <c r="E194" s="144" t="s">
        <v>536</v>
      </c>
      <c r="F194" s="145" t="s">
        <v>537</v>
      </c>
      <c r="G194" s="146" t="s">
        <v>322</v>
      </c>
      <c r="H194" s="147">
        <v>246</v>
      </c>
      <c r="I194" s="148"/>
      <c r="J194" s="149">
        <f>ROUND(I194*H194,2)</f>
        <v>0</v>
      </c>
      <c r="K194" s="145" t="s">
        <v>140</v>
      </c>
      <c r="L194" s="31"/>
      <c r="M194" s="150" t="s">
        <v>1</v>
      </c>
      <c r="N194" s="151" t="s">
        <v>41</v>
      </c>
      <c r="O194" s="56"/>
      <c r="P194" s="152">
        <f>O194*H194</f>
        <v>0</v>
      </c>
      <c r="Q194" s="152">
        <v>5E-05</v>
      </c>
      <c r="R194" s="152">
        <f>Q194*H194</f>
        <v>0.0123</v>
      </c>
      <c r="S194" s="152">
        <v>0</v>
      </c>
      <c r="T194" s="153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4" t="s">
        <v>141</v>
      </c>
      <c r="AT194" s="154" t="s">
        <v>138</v>
      </c>
      <c r="AU194" s="154" t="s">
        <v>84</v>
      </c>
      <c r="AY194" s="15" t="s">
        <v>136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5" t="s">
        <v>84</v>
      </c>
      <c r="BK194" s="155">
        <f>ROUND(I194*H194,2)</f>
        <v>0</v>
      </c>
      <c r="BL194" s="15" t="s">
        <v>141</v>
      </c>
      <c r="BM194" s="154" t="s">
        <v>604</v>
      </c>
    </row>
    <row r="195" spans="1:47" s="2" customFormat="1" ht="12">
      <c r="A195" s="30"/>
      <c r="B195" s="31"/>
      <c r="C195" s="30"/>
      <c r="D195" s="156" t="s">
        <v>143</v>
      </c>
      <c r="E195" s="30"/>
      <c r="F195" s="157" t="s">
        <v>539</v>
      </c>
      <c r="G195" s="30"/>
      <c r="H195" s="30"/>
      <c r="I195" s="158"/>
      <c r="J195" s="30"/>
      <c r="K195" s="30"/>
      <c r="L195" s="31"/>
      <c r="M195" s="159"/>
      <c r="N195" s="160"/>
      <c r="O195" s="56"/>
      <c r="P195" s="56"/>
      <c r="Q195" s="56"/>
      <c r="R195" s="56"/>
      <c r="S195" s="56"/>
      <c r="T195" s="57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5" t="s">
        <v>143</v>
      </c>
      <c r="AU195" s="15" t="s">
        <v>84</v>
      </c>
    </row>
    <row r="196" spans="1:47" s="2" customFormat="1" ht="12">
      <c r="A196" s="30"/>
      <c r="B196" s="31"/>
      <c r="C196" s="30"/>
      <c r="D196" s="161" t="s">
        <v>145</v>
      </c>
      <c r="E196" s="30"/>
      <c r="F196" s="162" t="s">
        <v>540</v>
      </c>
      <c r="G196" s="30"/>
      <c r="H196" s="30"/>
      <c r="I196" s="158"/>
      <c r="J196" s="30"/>
      <c r="K196" s="30"/>
      <c r="L196" s="31"/>
      <c r="M196" s="159"/>
      <c r="N196" s="160"/>
      <c r="O196" s="56"/>
      <c r="P196" s="56"/>
      <c r="Q196" s="56"/>
      <c r="R196" s="56"/>
      <c r="S196" s="56"/>
      <c r="T196" s="57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T196" s="15" t="s">
        <v>145</v>
      </c>
      <c r="AU196" s="15" t="s">
        <v>84</v>
      </c>
    </row>
    <row r="197" spans="1:65" s="2" customFormat="1" ht="16.5" customHeight="1">
      <c r="A197" s="30"/>
      <c r="B197" s="142"/>
      <c r="C197" s="163" t="s">
        <v>312</v>
      </c>
      <c r="D197" s="163" t="s">
        <v>229</v>
      </c>
      <c r="E197" s="164" t="s">
        <v>541</v>
      </c>
      <c r="F197" s="165" t="s">
        <v>542</v>
      </c>
      <c r="G197" s="166" t="s">
        <v>229</v>
      </c>
      <c r="H197" s="167">
        <v>1476</v>
      </c>
      <c r="I197" s="168"/>
      <c r="J197" s="169">
        <f>ROUND(I197*H197,2)</f>
        <v>0</v>
      </c>
      <c r="K197" s="165" t="s">
        <v>512</v>
      </c>
      <c r="L197" s="170"/>
      <c r="M197" s="171" t="s">
        <v>1</v>
      </c>
      <c r="N197" s="172" t="s">
        <v>41</v>
      </c>
      <c r="O197" s="56"/>
      <c r="P197" s="152">
        <f>O197*H197</f>
        <v>0</v>
      </c>
      <c r="Q197" s="152">
        <v>0</v>
      </c>
      <c r="R197" s="152">
        <f>Q197*H197</f>
        <v>0</v>
      </c>
      <c r="S197" s="152">
        <v>0</v>
      </c>
      <c r="T197" s="153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4" t="s">
        <v>172</v>
      </c>
      <c r="AT197" s="154" t="s">
        <v>229</v>
      </c>
      <c r="AU197" s="154" t="s">
        <v>84</v>
      </c>
      <c r="AY197" s="15" t="s">
        <v>136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5" t="s">
        <v>84</v>
      </c>
      <c r="BK197" s="155">
        <f>ROUND(I197*H197,2)</f>
        <v>0</v>
      </c>
      <c r="BL197" s="15" t="s">
        <v>141</v>
      </c>
      <c r="BM197" s="154" t="s">
        <v>605</v>
      </c>
    </row>
    <row r="198" spans="1:47" s="2" customFormat="1" ht="12">
      <c r="A198" s="30"/>
      <c r="B198" s="31"/>
      <c r="C198" s="30"/>
      <c r="D198" s="156" t="s">
        <v>143</v>
      </c>
      <c r="E198" s="30"/>
      <c r="F198" s="157" t="s">
        <v>542</v>
      </c>
      <c r="G198" s="30"/>
      <c r="H198" s="30"/>
      <c r="I198" s="158"/>
      <c r="J198" s="30"/>
      <c r="K198" s="30"/>
      <c r="L198" s="31"/>
      <c r="M198" s="159"/>
      <c r="N198" s="160"/>
      <c r="O198" s="56"/>
      <c r="P198" s="56"/>
      <c r="Q198" s="56"/>
      <c r="R198" s="56"/>
      <c r="S198" s="56"/>
      <c r="T198" s="57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T198" s="15" t="s">
        <v>143</v>
      </c>
      <c r="AU198" s="15" t="s">
        <v>84</v>
      </c>
    </row>
    <row r="199" spans="1:65" s="2" customFormat="1" ht="16.5" customHeight="1">
      <c r="A199" s="30"/>
      <c r="B199" s="142"/>
      <c r="C199" s="143" t="s">
        <v>319</v>
      </c>
      <c r="D199" s="143" t="s">
        <v>138</v>
      </c>
      <c r="E199" s="144" t="s">
        <v>552</v>
      </c>
      <c r="F199" s="145" t="s">
        <v>553</v>
      </c>
      <c r="G199" s="146" t="s">
        <v>322</v>
      </c>
      <c r="H199" s="147">
        <v>246</v>
      </c>
      <c r="I199" s="148"/>
      <c r="J199" s="149">
        <f>ROUND(I199*H199,2)</f>
        <v>0</v>
      </c>
      <c r="K199" s="145" t="s">
        <v>140</v>
      </c>
      <c r="L199" s="31"/>
      <c r="M199" s="150" t="s">
        <v>1</v>
      </c>
      <c r="N199" s="151" t="s">
        <v>41</v>
      </c>
      <c r="O199" s="56"/>
      <c r="P199" s="152">
        <f>O199*H199</f>
        <v>0</v>
      </c>
      <c r="Q199" s="152">
        <v>0.00208</v>
      </c>
      <c r="R199" s="152">
        <f>Q199*H199</f>
        <v>0.5116799999999999</v>
      </c>
      <c r="S199" s="152">
        <v>0</v>
      </c>
      <c r="T199" s="153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4" t="s">
        <v>141</v>
      </c>
      <c r="AT199" s="154" t="s">
        <v>138</v>
      </c>
      <c r="AU199" s="154" t="s">
        <v>84</v>
      </c>
      <c r="AY199" s="15" t="s">
        <v>136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5" t="s">
        <v>84</v>
      </c>
      <c r="BK199" s="155">
        <f>ROUND(I199*H199,2)</f>
        <v>0</v>
      </c>
      <c r="BL199" s="15" t="s">
        <v>141</v>
      </c>
      <c r="BM199" s="154" t="s">
        <v>606</v>
      </c>
    </row>
    <row r="200" spans="1:47" s="2" customFormat="1" ht="12">
      <c r="A200" s="30"/>
      <c r="B200" s="31"/>
      <c r="C200" s="30"/>
      <c r="D200" s="156" t="s">
        <v>143</v>
      </c>
      <c r="E200" s="30"/>
      <c r="F200" s="157" t="s">
        <v>555</v>
      </c>
      <c r="G200" s="30"/>
      <c r="H200" s="30"/>
      <c r="I200" s="158"/>
      <c r="J200" s="30"/>
      <c r="K200" s="30"/>
      <c r="L200" s="31"/>
      <c r="M200" s="159"/>
      <c r="N200" s="160"/>
      <c r="O200" s="56"/>
      <c r="P200" s="56"/>
      <c r="Q200" s="56"/>
      <c r="R200" s="56"/>
      <c r="S200" s="56"/>
      <c r="T200" s="57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T200" s="15" t="s">
        <v>143</v>
      </c>
      <c r="AU200" s="15" t="s">
        <v>84</v>
      </c>
    </row>
    <row r="201" spans="1:47" s="2" customFormat="1" ht="12">
      <c r="A201" s="30"/>
      <c r="B201" s="31"/>
      <c r="C201" s="30"/>
      <c r="D201" s="161" t="s">
        <v>145</v>
      </c>
      <c r="E201" s="30"/>
      <c r="F201" s="162" t="s">
        <v>556</v>
      </c>
      <c r="G201" s="30"/>
      <c r="H201" s="30"/>
      <c r="I201" s="158"/>
      <c r="J201" s="30"/>
      <c r="K201" s="30"/>
      <c r="L201" s="31"/>
      <c r="M201" s="159"/>
      <c r="N201" s="160"/>
      <c r="O201" s="56"/>
      <c r="P201" s="56"/>
      <c r="Q201" s="56"/>
      <c r="R201" s="56"/>
      <c r="S201" s="56"/>
      <c r="T201" s="57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T201" s="15" t="s">
        <v>145</v>
      </c>
      <c r="AU201" s="15" t="s">
        <v>84</v>
      </c>
    </row>
    <row r="202" spans="1:65" s="2" customFormat="1" ht="16.5" customHeight="1">
      <c r="A202" s="30"/>
      <c r="B202" s="142"/>
      <c r="C202" s="163" t="s">
        <v>326</v>
      </c>
      <c r="D202" s="163" t="s">
        <v>229</v>
      </c>
      <c r="E202" s="164" t="s">
        <v>607</v>
      </c>
      <c r="F202" s="165" t="s">
        <v>608</v>
      </c>
      <c r="G202" s="166" t="s">
        <v>150</v>
      </c>
      <c r="H202" s="167">
        <v>418</v>
      </c>
      <c r="I202" s="168"/>
      <c r="J202" s="169">
        <f>ROUND(I202*H202,2)</f>
        <v>0</v>
      </c>
      <c r="K202" s="165" t="s">
        <v>140</v>
      </c>
      <c r="L202" s="170"/>
      <c r="M202" s="171" t="s">
        <v>1</v>
      </c>
      <c r="N202" s="172" t="s">
        <v>41</v>
      </c>
      <c r="O202" s="56"/>
      <c r="P202" s="152">
        <f>O202*H202</f>
        <v>0</v>
      </c>
      <c r="Q202" s="152">
        <v>0.0009</v>
      </c>
      <c r="R202" s="152">
        <f>Q202*H202</f>
        <v>0.3762</v>
      </c>
      <c r="S202" s="152">
        <v>0</v>
      </c>
      <c r="T202" s="153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4" t="s">
        <v>172</v>
      </c>
      <c r="AT202" s="154" t="s">
        <v>229</v>
      </c>
      <c r="AU202" s="154" t="s">
        <v>84</v>
      </c>
      <c r="AY202" s="15" t="s">
        <v>136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5" t="s">
        <v>84</v>
      </c>
      <c r="BK202" s="155">
        <f>ROUND(I202*H202,2)</f>
        <v>0</v>
      </c>
      <c r="BL202" s="15" t="s">
        <v>141</v>
      </c>
      <c r="BM202" s="154" t="s">
        <v>609</v>
      </c>
    </row>
    <row r="203" spans="1:47" s="2" customFormat="1" ht="12">
      <c r="A203" s="30"/>
      <c r="B203" s="31"/>
      <c r="C203" s="30"/>
      <c r="D203" s="156" t="s">
        <v>143</v>
      </c>
      <c r="E203" s="30"/>
      <c r="F203" s="157" t="s">
        <v>608</v>
      </c>
      <c r="G203" s="30"/>
      <c r="H203" s="30"/>
      <c r="I203" s="158"/>
      <c r="J203" s="30"/>
      <c r="K203" s="30"/>
      <c r="L203" s="31"/>
      <c r="M203" s="159"/>
      <c r="N203" s="160"/>
      <c r="O203" s="56"/>
      <c r="P203" s="56"/>
      <c r="Q203" s="56"/>
      <c r="R203" s="56"/>
      <c r="S203" s="56"/>
      <c r="T203" s="57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5" t="s">
        <v>143</v>
      </c>
      <c r="AU203" s="15" t="s">
        <v>84</v>
      </c>
    </row>
    <row r="204" spans="1:65" s="2" customFormat="1" ht="16.5" customHeight="1">
      <c r="A204" s="30"/>
      <c r="B204" s="142"/>
      <c r="C204" s="143" t="s">
        <v>330</v>
      </c>
      <c r="D204" s="143" t="s">
        <v>138</v>
      </c>
      <c r="E204" s="144" t="s">
        <v>610</v>
      </c>
      <c r="F204" s="145" t="s">
        <v>611</v>
      </c>
      <c r="G204" s="146" t="s">
        <v>322</v>
      </c>
      <c r="H204" s="147">
        <v>246</v>
      </c>
      <c r="I204" s="148"/>
      <c r="J204" s="149">
        <f>ROUND(I204*H204,2)</f>
        <v>0</v>
      </c>
      <c r="K204" s="145" t="s">
        <v>140</v>
      </c>
      <c r="L204" s="31"/>
      <c r="M204" s="150" t="s">
        <v>1</v>
      </c>
      <c r="N204" s="151" t="s">
        <v>41</v>
      </c>
      <c r="O204" s="56"/>
      <c r="P204" s="152">
        <f>O204*H204</f>
        <v>0</v>
      </c>
      <c r="Q204" s="152">
        <v>0</v>
      </c>
      <c r="R204" s="152">
        <f>Q204*H204</f>
        <v>0</v>
      </c>
      <c r="S204" s="152">
        <v>0</v>
      </c>
      <c r="T204" s="153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4" t="s">
        <v>141</v>
      </c>
      <c r="AT204" s="154" t="s">
        <v>138</v>
      </c>
      <c r="AU204" s="154" t="s">
        <v>84</v>
      </c>
      <c r="AY204" s="15" t="s">
        <v>136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5" t="s">
        <v>84</v>
      </c>
      <c r="BK204" s="155">
        <f>ROUND(I204*H204,2)</f>
        <v>0</v>
      </c>
      <c r="BL204" s="15" t="s">
        <v>141</v>
      </c>
      <c r="BM204" s="154" t="s">
        <v>612</v>
      </c>
    </row>
    <row r="205" spans="1:47" s="2" customFormat="1" ht="12">
      <c r="A205" s="30"/>
      <c r="B205" s="31"/>
      <c r="C205" s="30"/>
      <c r="D205" s="156" t="s">
        <v>143</v>
      </c>
      <c r="E205" s="30"/>
      <c r="F205" s="157" t="s">
        <v>613</v>
      </c>
      <c r="G205" s="30"/>
      <c r="H205" s="30"/>
      <c r="I205" s="158"/>
      <c r="J205" s="30"/>
      <c r="K205" s="30"/>
      <c r="L205" s="31"/>
      <c r="M205" s="159"/>
      <c r="N205" s="160"/>
      <c r="O205" s="56"/>
      <c r="P205" s="56"/>
      <c r="Q205" s="56"/>
      <c r="R205" s="56"/>
      <c r="S205" s="56"/>
      <c r="T205" s="57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T205" s="15" t="s">
        <v>143</v>
      </c>
      <c r="AU205" s="15" t="s">
        <v>84</v>
      </c>
    </row>
    <row r="206" spans="1:47" s="2" customFormat="1" ht="12">
      <c r="A206" s="30"/>
      <c r="B206" s="31"/>
      <c r="C206" s="30"/>
      <c r="D206" s="161" t="s">
        <v>145</v>
      </c>
      <c r="E206" s="30"/>
      <c r="F206" s="162" t="s">
        <v>614</v>
      </c>
      <c r="G206" s="30"/>
      <c r="H206" s="30"/>
      <c r="I206" s="158"/>
      <c r="J206" s="30"/>
      <c r="K206" s="30"/>
      <c r="L206" s="31"/>
      <c r="M206" s="159"/>
      <c r="N206" s="160"/>
      <c r="O206" s="56"/>
      <c r="P206" s="56"/>
      <c r="Q206" s="56"/>
      <c r="R206" s="56"/>
      <c r="S206" s="56"/>
      <c r="T206" s="57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T206" s="15" t="s">
        <v>145</v>
      </c>
      <c r="AU206" s="15" t="s">
        <v>84</v>
      </c>
    </row>
    <row r="207" spans="1:65" s="2" customFormat="1" ht="16.5" customHeight="1">
      <c r="A207" s="30"/>
      <c r="B207" s="142"/>
      <c r="C207" s="163" t="s">
        <v>334</v>
      </c>
      <c r="D207" s="163" t="s">
        <v>229</v>
      </c>
      <c r="E207" s="164" t="s">
        <v>615</v>
      </c>
      <c r="F207" s="165" t="s">
        <v>616</v>
      </c>
      <c r="G207" s="166" t="s">
        <v>322</v>
      </c>
      <c r="H207" s="167">
        <v>246</v>
      </c>
      <c r="I207" s="168"/>
      <c r="J207" s="169">
        <f>ROUND(I207*H207,2)</f>
        <v>0</v>
      </c>
      <c r="K207" s="165" t="s">
        <v>512</v>
      </c>
      <c r="L207" s="170"/>
      <c r="M207" s="171" t="s">
        <v>1</v>
      </c>
      <c r="N207" s="172" t="s">
        <v>41</v>
      </c>
      <c r="O207" s="56"/>
      <c r="P207" s="152">
        <f>O207*H207</f>
        <v>0</v>
      </c>
      <c r="Q207" s="152">
        <v>0</v>
      </c>
      <c r="R207" s="152">
        <f>Q207*H207</f>
        <v>0</v>
      </c>
      <c r="S207" s="152">
        <v>0</v>
      </c>
      <c r="T207" s="153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4" t="s">
        <v>172</v>
      </c>
      <c r="AT207" s="154" t="s">
        <v>229</v>
      </c>
      <c r="AU207" s="154" t="s">
        <v>84</v>
      </c>
      <c r="AY207" s="15" t="s">
        <v>136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5" t="s">
        <v>84</v>
      </c>
      <c r="BK207" s="155">
        <f>ROUND(I207*H207,2)</f>
        <v>0</v>
      </c>
      <c r="BL207" s="15" t="s">
        <v>141</v>
      </c>
      <c r="BM207" s="154" t="s">
        <v>617</v>
      </c>
    </row>
    <row r="208" spans="1:47" s="2" customFormat="1" ht="12">
      <c r="A208" s="30"/>
      <c r="B208" s="31"/>
      <c r="C208" s="30"/>
      <c r="D208" s="156" t="s">
        <v>143</v>
      </c>
      <c r="E208" s="30"/>
      <c r="F208" s="157" t="s">
        <v>616</v>
      </c>
      <c r="G208" s="30"/>
      <c r="H208" s="30"/>
      <c r="I208" s="158"/>
      <c r="J208" s="30"/>
      <c r="K208" s="30"/>
      <c r="L208" s="31"/>
      <c r="M208" s="159"/>
      <c r="N208" s="160"/>
      <c r="O208" s="56"/>
      <c r="P208" s="56"/>
      <c r="Q208" s="56"/>
      <c r="R208" s="56"/>
      <c r="S208" s="56"/>
      <c r="T208" s="57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T208" s="15" t="s">
        <v>143</v>
      </c>
      <c r="AU208" s="15" t="s">
        <v>84</v>
      </c>
    </row>
    <row r="209" spans="1:65" s="2" customFormat="1" ht="16.5" customHeight="1">
      <c r="A209" s="30"/>
      <c r="B209" s="142"/>
      <c r="C209" s="163" t="s">
        <v>340</v>
      </c>
      <c r="D209" s="163" t="s">
        <v>229</v>
      </c>
      <c r="E209" s="164" t="s">
        <v>618</v>
      </c>
      <c r="F209" s="165" t="s">
        <v>619</v>
      </c>
      <c r="G209" s="166" t="s">
        <v>322</v>
      </c>
      <c r="H209" s="167">
        <v>1230</v>
      </c>
      <c r="I209" s="168"/>
      <c r="J209" s="169">
        <f>ROUND(I209*H209,2)</f>
        <v>0</v>
      </c>
      <c r="K209" s="165" t="s">
        <v>140</v>
      </c>
      <c r="L209" s="170"/>
      <c r="M209" s="171" t="s">
        <v>1</v>
      </c>
      <c r="N209" s="172" t="s">
        <v>41</v>
      </c>
      <c r="O209" s="56"/>
      <c r="P209" s="152">
        <f>O209*H209</f>
        <v>0</v>
      </c>
      <c r="Q209" s="152">
        <v>3E-05</v>
      </c>
      <c r="R209" s="152">
        <f>Q209*H209</f>
        <v>0.0369</v>
      </c>
      <c r="S209" s="152">
        <v>0</v>
      </c>
      <c r="T209" s="153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4" t="s">
        <v>172</v>
      </c>
      <c r="AT209" s="154" t="s">
        <v>229</v>
      </c>
      <c r="AU209" s="154" t="s">
        <v>84</v>
      </c>
      <c r="AY209" s="15" t="s">
        <v>136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5" t="s">
        <v>84</v>
      </c>
      <c r="BK209" s="155">
        <f>ROUND(I209*H209,2)</f>
        <v>0</v>
      </c>
      <c r="BL209" s="15" t="s">
        <v>141</v>
      </c>
      <c r="BM209" s="154" t="s">
        <v>620</v>
      </c>
    </row>
    <row r="210" spans="1:47" s="2" customFormat="1" ht="12">
      <c r="A210" s="30"/>
      <c r="B210" s="31"/>
      <c r="C210" s="30"/>
      <c r="D210" s="156" t="s">
        <v>143</v>
      </c>
      <c r="E210" s="30"/>
      <c r="F210" s="157" t="s">
        <v>619</v>
      </c>
      <c r="G210" s="30"/>
      <c r="H210" s="30"/>
      <c r="I210" s="158"/>
      <c r="J210" s="30"/>
      <c r="K210" s="30"/>
      <c r="L210" s="31"/>
      <c r="M210" s="159"/>
      <c r="N210" s="160"/>
      <c r="O210" s="56"/>
      <c r="P210" s="56"/>
      <c r="Q210" s="56"/>
      <c r="R210" s="56"/>
      <c r="S210" s="56"/>
      <c r="T210" s="57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T210" s="15" t="s">
        <v>143</v>
      </c>
      <c r="AU210" s="15" t="s">
        <v>84</v>
      </c>
    </row>
    <row r="211" spans="2:63" s="12" customFormat="1" ht="25.9" customHeight="1">
      <c r="B211" s="129"/>
      <c r="D211" s="130" t="s">
        <v>75</v>
      </c>
      <c r="E211" s="131" t="s">
        <v>621</v>
      </c>
      <c r="F211" s="131" t="s">
        <v>408</v>
      </c>
      <c r="I211" s="132"/>
      <c r="J211" s="133">
        <f>BK211</f>
        <v>0</v>
      </c>
      <c r="L211" s="129"/>
      <c r="M211" s="134"/>
      <c r="N211" s="135"/>
      <c r="O211" s="135"/>
      <c r="P211" s="136">
        <f>SUM(P212:P214)</f>
        <v>0</v>
      </c>
      <c r="Q211" s="135"/>
      <c r="R211" s="136">
        <f>SUM(R212:R214)</f>
        <v>0</v>
      </c>
      <c r="S211" s="135"/>
      <c r="T211" s="137">
        <f>SUM(T212:T214)</f>
        <v>0</v>
      </c>
      <c r="AR211" s="130" t="s">
        <v>84</v>
      </c>
      <c r="AT211" s="138" t="s">
        <v>75</v>
      </c>
      <c r="AU211" s="138" t="s">
        <v>76</v>
      </c>
      <c r="AY211" s="130" t="s">
        <v>136</v>
      </c>
      <c r="BK211" s="139">
        <f>SUM(BK212:BK214)</f>
        <v>0</v>
      </c>
    </row>
    <row r="212" spans="1:65" s="2" customFormat="1" ht="16.5" customHeight="1">
      <c r="A212" s="30"/>
      <c r="B212" s="142"/>
      <c r="C212" s="143" t="s">
        <v>344</v>
      </c>
      <c r="D212" s="143" t="s">
        <v>138</v>
      </c>
      <c r="E212" s="144" t="s">
        <v>622</v>
      </c>
      <c r="F212" s="145" t="s">
        <v>623</v>
      </c>
      <c r="G212" s="146" t="s">
        <v>194</v>
      </c>
      <c r="H212" s="147">
        <v>6.596</v>
      </c>
      <c r="I212" s="148"/>
      <c r="J212" s="149">
        <f>ROUND(I212*H212,2)</f>
        <v>0</v>
      </c>
      <c r="K212" s="145" t="s">
        <v>140</v>
      </c>
      <c r="L212" s="31"/>
      <c r="M212" s="150" t="s">
        <v>1</v>
      </c>
      <c r="N212" s="151" t="s">
        <v>41</v>
      </c>
      <c r="O212" s="56"/>
      <c r="P212" s="152">
        <f>O212*H212</f>
        <v>0</v>
      </c>
      <c r="Q212" s="152">
        <v>0</v>
      </c>
      <c r="R212" s="152">
        <f>Q212*H212</f>
        <v>0</v>
      </c>
      <c r="S212" s="152">
        <v>0</v>
      </c>
      <c r="T212" s="153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4" t="s">
        <v>141</v>
      </c>
      <c r="AT212" s="154" t="s">
        <v>138</v>
      </c>
      <c r="AU212" s="154" t="s">
        <v>84</v>
      </c>
      <c r="AY212" s="15" t="s">
        <v>136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5" t="s">
        <v>84</v>
      </c>
      <c r="BK212" s="155">
        <f>ROUND(I212*H212,2)</f>
        <v>0</v>
      </c>
      <c r="BL212" s="15" t="s">
        <v>141</v>
      </c>
      <c r="BM212" s="154" t="s">
        <v>624</v>
      </c>
    </row>
    <row r="213" spans="1:47" s="2" customFormat="1" ht="12">
      <c r="A213" s="30"/>
      <c r="B213" s="31"/>
      <c r="C213" s="30"/>
      <c r="D213" s="156" t="s">
        <v>143</v>
      </c>
      <c r="E213" s="30"/>
      <c r="F213" s="157" t="s">
        <v>625</v>
      </c>
      <c r="G213" s="30"/>
      <c r="H213" s="30"/>
      <c r="I213" s="158"/>
      <c r="J213" s="30"/>
      <c r="K213" s="30"/>
      <c r="L213" s="31"/>
      <c r="M213" s="159"/>
      <c r="N213" s="160"/>
      <c r="O213" s="56"/>
      <c r="P213" s="56"/>
      <c r="Q213" s="56"/>
      <c r="R213" s="56"/>
      <c r="S213" s="56"/>
      <c r="T213" s="57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T213" s="15" t="s">
        <v>143</v>
      </c>
      <c r="AU213" s="15" t="s">
        <v>84</v>
      </c>
    </row>
    <row r="214" spans="1:47" s="2" customFormat="1" ht="12">
      <c r="A214" s="30"/>
      <c r="B214" s="31"/>
      <c r="C214" s="30"/>
      <c r="D214" s="161" t="s">
        <v>145</v>
      </c>
      <c r="E214" s="30"/>
      <c r="F214" s="162" t="s">
        <v>626</v>
      </c>
      <c r="G214" s="30"/>
      <c r="H214" s="30"/>
      <c r="I214" s="158"/>
      <c r="J214" s="30"/>
      <c r="K214" s="30"/>
      <c r="L214" s="31"/>
      <c r="M214" s="159"/>
      <c r="N214" s="160"/>
      <c r="O214" s="56"/>
      <c r="P214" s="56"/>
      <c r="Q214" s="56"/>
      <c r="R214" s="56"/>
      <c r="S214" s="56"/>
      <c r="T214" s="57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T214" s="15" t="s">
        <v>145</v>
      </c>
      <c r="AU214" s="15" t="s">
        <v>84</v>
      </c>
    </row>
    <row r="215" spans="2:63" s="12" customFormat="1" ht="25.9" customHeight="1">
      <c r="B215" s="129"/>
      <c r="D215" s="130" t="s">
        <v>75</v>
      </c>
      <c r="E215" s="131" t="s">
        <v>134</v>
      </c>
      <c r="F215" s="131" t="s">
        <v>627</v>
      </c>
      <c r="I215" s="132"/>
      <c r="J215" s="133">
        <f>BK215</f>
        <v>0</v>
      </c>
      <c r="L215" s="129"/>
      <c r="M215" s="134"/>
      <c r="N215" s="135"/>
      <c r="O215" s="135"/>
      <c r="P215" s="136">
        <f>P216+P246+P276</f>
        <v>0</v>
      </c>
      <c r="Q215" s="135"/>
      <c r="R215" s="136">
        <f>R216+R246+R276</f>
        <v>127.71000000000001</v>
      </c>
      <c r="S215" s="135"/>
      <c r="T215" s="137">
        <f>T216+T246+T276</f>
        <v>0</v>
      </c>
      <c r="AR215" s="130" t="s">
        <v>84</v>
      </c>
      <c r="AT215" s="138" t="s">
        <v>75</v>
      </c>
      <c r="AU215" s="138" t="s">
        <v>76</v>
      </c>
      <c r="AY215" s="130" t="s">
        <v>136</v>
      </c>
      <c r="BK215" s="139">
        <f>BK216+BK246+BK276</f>
        <v>0</v>
      </c>
    </row>
    <row r="216" spans="2:63" s="12" customFormat="1" ht="22.9" customHeight="1">
      <c r="B216" s="129"/>
      <c r="D216" s="130" t="s">
        <v>75</v>
      </c>
      <c r="E216" s="140" t="s">
        <v>628</v>
      </c>
      <c r="F216" s="140" t="s">
        <v>629</v>
      </c>
      <c r="I216" s="132"/>
      <c r="J216" s="141">
        <f>BK216</f>
        <v>0</v>
      </c>
      <c r="L216" s="129"/>
      <c r="M216" s="134"/>
      <c r="N216" s="135"/>
      <c r="O216" s="135"/>
      <c r="P216" s="136">
        <f>SUM(P217:P245)</f>
        <v>0</v>
      </c>
      <c r="Q216" s="135"/>
      <c r="R216" s="136">
        <f>SUM(R217:R245)</f>
        <v>42.57</v>
      </c>
      <c r="S216" s="135"/>
      <c r="T216" s="137">
        <f>SUM(T217:T245)</f>
        <v>0</v>
      </c>
      <c r="AR216" s="130" t="s">
        <v>84</v>
      </c>
      <c r="AT216" s="138" t="s">
        <v>75</v>
      </c>
      <c r="AU216" s="138" t="s">
        <v>84</v>
      </c>
      <c r="AY216" s="130" t="s">
        <v>136</v>
      </c>
      <c r="BK216" s="139">
        <f>SUM(BK217:BK245)</f>
        <v>0</v>
      </c>
    </row>
    <row r="217" spans="1:65" s="2" customFormat="1" ht="16.5" customHeight="1">
      <c r="A217" s="30"/>
      <c r="B217" s="142"/>
      <c r="C217" s="143" t="s">
        <v>348</v>
      </c>
      <c r="D217" s="143" t="s">
        <v>138</v>
      </c>
      <c r="E217" s="144" t="s">
        <v>630</v>
      </c>
      <c r="F217" s="145" t="s">
        <v>631</v>
      </c>
      <c r="G217" s="146" t="s">
        <v>156</v>
      </c>
      <c r="H217" s="147">
        <v>42.57</v>
      </c>
      <c r="I217" s="148"/>
      <c r="J217" s="149">
        <f>ROUND(I217*H217,2)</f>
        <v>0</v>
      </c>
      <c r="K217" s="145" t="s">
        <v>140</v>
      </c>
      <c r="L217" s="31"/>
      <c r="M217" s="150" t="s">
        <v>1</v>
      </c>
      <c r="N217" s="151" t="s">
        <v>41</v>
      </c>
      <c r="O217" s="56"/>
      <c r="P217" s="152">
        <f>O217*H217</f>
        <v>0</v>
      </c>
      <c r="Q217" s="152">
        <v>0</v>
      </c>
      <c r="R217" s="152">
        <f>Q217*H217</f>
        <v>0</v>
      </c>
      <c r="S217" s="152">
        <v>0</v>
      </c>
      <c r="T217" s="153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4" t="s">
        <v>141</v>
      </c>
      <c r="AT217" s="154" t="s">
        <v>138</v>
      </c>
      <c r="AU217" s="154" t="s">
        <v>86</v>
      </c>
      <c r="AY217" s="15" t="s">
        <v>136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5" t="s">
        <v>84</v>
      </c>
      <c r="BK217" s="155">
        <f>ROUND(I217*H217,2)</f>
        <v>0</v>
      </c>
      <c r="BL217" s="15" t="s">
        <v>141</v>
      </c>
      <c r="BM217" s="154" t="s">
        <v>632</v>
      </c>
    </row>
    <row r="218" spans="1:47" s="2" customFormat="1" ht="12">
      <c r="A218" s="30"/>
      <c r="B218" s="31"/>
      <c r="C218" s="30"/>
      <c r="D218" s="156" t="s">
        <v>143</v>
      </c>
      <c r="E218" s="30"/>
      <c r="F218" s="157" t="s">
        <v>633</v>
      </c>
      <c r="G218" s="30"/>
      <c r="H218" s="30"/>
      <c r="I218" s="158"/>
      <c r="J218" s="30"/>
      <c r="K218" s="30"/>
      <c r="L218" s="31"/>
      <c r="M218" s="159"/>
      <c r="N218" s="160"/>
      <c r="O218" s="56"/>
      <c r="P218" s="56"/>
      <c r="Q218" s="56"/>
      <c r="R218" s="56"/>
      <c r="S218" s="56"/>
      <c r="T218" s="57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T218" s="15" t="s">
        <v>143</v>
      </c>
      <c r="AU218" s="15" t="s">
        <v>86</v>
      </c>
    </row>
    <row r="219" spans="1:47" s="2" customFormat="1" ht="12">
      <c r="A219" s="30"/>
      <c r="B219" s="31"/>
      <c r="C219" s="30"/>
      <c r="D219" s="161" t="s">
        <v>145</v>
      </c>
      <c r="E219" s="30"/>
      <c r="F219" s="162" t="s">
        <v>634</v>
      </c>
      <c r="G219" s="30"/>
      <c r="H219" s="30"/>
      <c r="I219" s="158"/>
      <c r="J219" s="30"/>
      <c r="K219" s="30"/>
      <c r="L219" s="31"/>
      <c r="M219" s="159"/>
      <c r="N219" s="160"/>
      <c r="O219" s="56"/>
      <c r="P219" s="56"/>
      <c r="Q219" s="56"/>
      <c r="R219" s="56"/>
      <c r="S219" s="56"/>
      <c r="T219" s="57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T219" s="15" t="s">
        <v>145</v>
      </c>
      <c r="AU219" s="15" t="s">
        <v>86</v>
      </c>
    </row>
    <row r="220" spans="1:65" s="2" customFormat="1" ht="16.5" customHeight="1">
      <c r="A220" s="30"/>
      <c r="B220" s="142"/>
      <c r="C220" s="163" t="s">
        <v>354</v>
      </c>
      <c r="D220" s="163" t="s">
        <v>229</v>
      </c>
      <c r="E220" s="164" t="s">
        <v>635</v>
      </c>
      <c r="F220" s="165" t="s">
        <v>636</v>
      </c>
      <c r="G220" s="166" t="s">
        <v>156</v>
      </c>
      <c r="H220" s="167">
        <v>42.57</v>
      </c>
      <c r="I220" s="168"/>
      <c r="J220" s="169">
        <f>ROUND(I220*H220,2)</f>
        <v>0</v>
      </c>
      <c r="K220" s="165" t="s">
        <v>140</v>
      </c>
      <c r="L220" s="170"/>
      <c r="M220" s="171" t="s">
        <v>1</v>
      </c>
      <c r="N220" s="172" t="s">
        <v>41</v>
      </c>
      <c r="O220" s="56"/>
      <c r="P220" s="152">
        <f>O220*H220</f>
        <v>0</v>
      </c>
      <c r="Q220" s="152">
        <v>1</v>
      </c>
      <c r="R220" s="152">
        <f>Q220*H220</f>
        <v>42.57</v>
      </c>
      <c r="S220" s="152">
        <v>0</v>
      </c>
      <c r="T220" s="153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4" t="s">
        <v>172</v>
      </c>
      <c r="AT220" s="154" t="s">
        <v>229</v>
      </c>
      <c r="AU220" s="154" t="s">
        <v>86</v>
      </c>
      <c r="AY220" s="15" t="s">
        <v>136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5" t="s">
        <v>84</v>
      </c>
      <c r="BK220" s="155">
        <f>ROUND(I220*H220,2)</f>
        <v>0</v>
      </c>
      <c r="BL220" s="15" t="s">
        <v>141</v>
      </c>
      <c r="BM220" s="154" t="s">
        <v>637</v>
      </c>
    </row>
    <row r="221" spans="1:47" s="2" customFormat="1" ht="12">
      <c r="A221" s="30"/>
      <c r="B221" s="31"/>
      <c r="C221" s="30"/>
      <c r="D221" s="156" t="s">
        <v>143</v>
      </c>
      <c r="E221" s="30"/>
      <c r="F221" s="157" t="s">
        <v>636</v>
      </c>
      <c r="G221" s="30"/>
      <c r="H221" s="30"/>
      <c r="I221" s="158"/>
      <c r="J221" s="30"/>
      <c r="K221" s="30"/>
      <c r="L221" s="31"/>
      <c r="M221" s="159"/>
      <c r="N221" s="160"/>
      <c r="O221" s="56"/>
      <c r="P221" s="56"/>
      <c r="Q221" s="56"/>
      <c r="R221" s="56"/>
      <c r="S221" s="56"/>
      <c r="T221" s="57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T221" s="15" t="s">
        <v>143</v>
      </c>
      <c r="AU221" s="15" t="s">
        <v>86</v>
      </c>
    </row>
    <row r="222" spans="1:65" s="2" customFormat="1" ht="16.5" customHeight="1">
      <c r="A222" s="30"/>
      <c r="B222" s="142"/>
      <c r="C222" s="143" t="s">
        <v>358</v>
      </c>
      <c r="D222" s="143" t="s">
        <v>138</v>
      </c>
      <c r="E222" s="144" t="s">
        <v>638</v>
      </c>
      <c r="F222" s="145" t="s">
        <v>639</v>
      </c>
      <c r="G222" s="146" t="s">
        <v>156</v>
      </c>
      <c r="H222" s="147">
        <v>42.57</v>
      </c>
      <c r="I222" s="148"/>
      <c r="J222" s="149">
        <f>ROUND(I222*H222,2)</f>
        <v>0</v>
      </c>
      <c r="K222" s="145" t="s">
        <v>140</v>
      </c>
      <c r="L222" s="31"/>
      <c r="M222" s="150" t="s">
        <v>1</v>
      </c>
      <c r="N222" s="151" t="s">
        <v>41</v>
      </c>
      <c r="O222" s="56"/>
      <c r="P222" s="152">
        <f>O222*H222</f>
        <v>0</v>
      </c>
      <c r="Q222" s="152">
        <v>0</v>
      </c>
      <c r="R222" s="152">
        <f>Q222*H222</f>
        <v>0</v>
      </c>
      <c r="S222" s="152">
        <v>0</v>
      </c>
      <c r="T222" s="153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4" t="s">
        <v>141</v>
      </c>
      <c r="AT222" s="154" t="s">
        <v>138</v>
      </c>
      <c r="AU222" s="154" t="s">
        <v>86</v>
      </c>
      <c r="AY222" s="15" t="s">
        <v>136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5" t="s">
        <v>84</v>
      </c>
      <c r="BK222" s="155">
        <f>ROUND(I222*H222,2)</f>
        <v>0</v>
      </c>
      <c r="BL222" s="15" t="s">
        <v>141</v>
      </c>
      <c r="BM222" s="154" t="s">
        <v>640</v>
      </c>
    </row>
    <row r="223" spans="1:47" s="2" customFormat="1" ht="12">
      <c r="A223" s="30"/>
      <c r="B223" s="31"/>
      <c r="C223" s="30"/>
      <c r="D223" s="156" t="s">
        <v>143</v>
      </c>
      <c r="E223" s="30"/>
      <c r="F223" s="157" t="s">
        <v>641</v>
      </c>
      <c r="G223" s="30"/>
      <c r="H223" s="30"/>
      <c r="I223" s="158"/>
      <c r="J223" s="30"/>
      <c r="K223" s="30"/>
      <c r="L223" s="31"/>
      <c r="M223" s="159"/>
      <c r="N223" s="160"/>
      <c r="O223" s="56"/>
      <c r="P223" s="56"/>
      <c r="Q223" s="56"/>
      <c r="R223" s="56"/>
      <c r="S223" s="56"/>
      <c r="T223" s="57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T223" s="15" t="s">
        <v>143</v>
      </c>
      <c r="AU223" s="15" t="s">
        <v>86</v>
      </c>
    </row>
    <row r="224" spans="1:47" s="2" customFormat="1" ht="12">
      <c r="A224" s="30"/>
      <c r="B224" s="31"/>
      <c r="C224" s="30"/>
      <c r="D224" s="161" t="s">
        <v>145</v>
      </c>
      <c r="E224" s="30"/>
      <c r="F224" s="162" t="s">
        <v>642</v>
      </c>
      <c r="G224" s="30"/>
      <c r="H224" s="30"/>
      <c r="I224" s="158"/>
      <c r="J224" s="30"/>
      <c r="K224" s="30"/>
      <c r="L224" s="31"/>
      <c r="M224" s="159"/>
      <c r="N224" s="160"/>
      <c r="O224" s="56"/>
      <c r="P224" s="56"/>
      <c r="Q224" s="56"/>
      <c r="R224" s="56"/>
      <c r="S224" s="56"/>
      <c r="T224" s="57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T224" s="15" t="s">
        <v>145</v>
      </c>
      <c r="AU224" s="15" t="s">
        <v>86</v>
      </c>
    </row>
    <row r="225" spans="1:65" s="2" customFormat="1" ht="16.5" customHeight="1">
      <c r="A225" s="30"/>
      <c r="B225" s="142"/>
      <c r="C225" s="143" t="s">
        <v>362</v>
      </c>
      <c r="D225" s="143" t="s">
        <v>138</v>
      </c>
      <c r="E225" s="144" t="s">
        <v>643</v>
      </c>
      <c r="F225" s="145" t="s">
        <v>644</v>
      </c>
      <c r="G225" s="146" t="s">
        <v>156</v>
      </c>
      <c r="H225" s="147">
        <v>42.57</v>
      </c>
      <c r="I225" s="148"/>
      <c r="J225" s="149">
        <f>ROUND(I225*H225,2)</f>
        <v>0</v>
      </c>
      <c r="K225" s="145" t="s">
        <v>140</v>
      </c>
      <c r="L225" s="31"/>
      <c r="M225" s="150" t="s">
        <v>1</v>
      </c>
      <c r="N225" s="151" t="s">
        <v>41</v>
      </c>
      <c r="O225" s="56"/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4" t="s">
        <v>141</v>
      </c>
      <c r="AT225" s="154" t="s">
        <v>138</v>
      </c>
      <c r="AU225" s="154" t="s">
        <v>86</v>
      </c>
      <c r="AY225" s="15" t="s">
        <v>136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5" t="s">
        <v>84</v>
      </c>
      <c r="BK225" s="155">
        <f>ROUND(I225*H225,2)</f>
        <v>0</v>
      </c>
      <c r="BL225" s="15" t="s">
        <v>141</v>
      </c>
      <c r="BM225" s="154" t="s">
        <v>645</v>
      </c>
    </row>
    <row r="226" spans="1:47" s="2" customFormat="1" ht="12">
      <c r="A226" s="30"/>
      <c r="B226" s="31"/>
      <c r="C226" s="30"/>
      <c r="D226" s="156" t="s">
        <v>143</v>
      </c>
      <c r="E226" s="30"/>
      <c r="F226" s="157" t="s">
        <v>646</v>
      </c>
      <c r="G226" s="30"/>
      <c r="H226" s="30"/>
      <c r="I226" s="158"/>
      <c r="J226" s="30"/>
      <c r="K226" s="30"/>
      <c r="L226" s="31"/>
      <c r="M226" s="159"/>
      <c r="N226" s="160"/>
      <c r="O226" s="56"/>
      <c r="P226" s="56"/>
      <c r="Q226" s="56"/>
      <c r="R226" s="56"/>
      <c r="S226" s="56"/>
      <c r="T226" s="57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T226" s="15" t="s">
        <v>143</v>
      </c>
      <c r="AU226" s="15" t="s">
        <v>86</v>
      </c>
    </row>
    <row r="227" spans="1:47" s="2" customFormat="1" ht="12">
      <c r="A227" s="30"/>
      <c r="B227" s="31"/>
      <c r="C227" s="30"/>
      <c r="D227" s="161" t="s">
        <v>145</v>
      </c>
      <c r="E227" s="30"/>
      <c r="F227" s="162" t="s">
        <v>647</v>
      </c>
      <c r="G227" s="30"/>
      <c r="H227" s="30"/>
      <c r="I227" s="158"/>
      <c r="J227" s="30"/>
      <c r="K227" s="30"/>
      <c r="L227" s="31"/>
      <c r="M227" s="159"/>
      <c r="N227" s="160"/>
      <c r="O227" s="56"/>
      <c r="P227" s="56"/>
      <c r="Q227" s="56"/>
      <c r="R227" s="56"/>
      <c r="S227" s="56"/>
      <c r="T227" s="57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T227" s="15" t="s">
        <v>145</v>
      </c>
      <c r="AU227" s="15" t="s">
        <v>86</v>
      </c>
    </row>
    <row r="228" spans="1:65" s="2" customFormat="1" ht="16.5" customHeight="1">
      <c r="A228" s="30"/>
      <c r="B228" s="142"/>
      <c r="C228" s="143" t="s">
        <v>366</v>
      </c>
      <c r="D228" s="143" t="s">
        <v>138</v>
      </c>
      <c r="E228" s="144" t="s">
        <v>648</v>
      </c>
      <c r="F228" s="145" t="s">
        <v>649</v>
      </c>
      <c r="G228" s="146" t="s">
        <v>181</v>
      </c>
      <c r="H228" s="147">
        <v>193</v>
      </c>
      <c r="I228" s="148"/>
      <c r="J228" s="149">
        <f>ROUND(I228*H228,2)</f>
        <v>0</v>
      </c>
      <c r="K228" s="145" t="s">
        <v>140</v>
      </c>
      <c r="L228" s="31"/>
      <c r="M228" s="150" t="s">
        <v>1</v>
      </c>
      <c r="N228" s="151" t="s">
        <v>41</v>
      </c>
      <c r="O228" s="56"/>
      <c r="P228" s="152">
        <f>O228*H228</f>
        <v>0</v>
      </c>
      <c r="Q228" s="152">
        <v>0</v>
      </c>
      <c r="R228" s="152">
        <f>Q228*H228</f>
        <v>0</v>
      </c>
      <c r="S228" s="152">
        <v>0</v>
      </c>
      <c r="T228" s="153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4" t="s">
        <v>141</v>
      </c>
      <c r="AT228" s="154" t="s">
        <v>138</v>
      </c>
      <c r="AU228" s="154" t="s">
        <v>86</v>
      </c>
      <c r="AY228" s="15" t="s">
        <v>136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5" t="s">
        <v>84</v>
      </c>
      <c r="BK228" s="155">
        <f>ROUND(I228*H228,2)</f>
        <v>0</v>
      </c>
      <c r="BL228" s="15" t="s">
        <v>141</v>
      </c>
      <c r="BM228" s="154" t="s">
        <v>650</v>
      </c>
    </row>
    <row r="229" spans="1:47" s="2" customFormat="1" ht="12">
      <c r="A229" s="30"/>
      <c r="B229" s="31"/>
      <c r="C229" s="30"/>
      <c r="D229" s="156" t="s">
        <v>143</v>
      </c>
      <c r="E229" s="30"/>
      <c r="F229" s="157" t="s">
        <v>651</v>
      </c>
      <c r="G229" s="30"/>
      <c r="H229" s="30"/>
      <c r="I229" s="158"/>
      <c r="J229" s="30"/>
      <c r="K229" s="30"/>
      <c r="L229" s="31"/>
      <c r="M229" s="159"/>
      <c r="N229" s="160"/>
      <c r="O229" s="56"/>
      <c r="P229" s="56"/>
      <c r="Q229" s="56"/>
      <c r="R229" s="56"/>
      <c r="S229" s="56"/>
      <c r="T229" s="57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T229" s="15" t="s">
        <v>143</v>
      </c>
      <c r="AU229" s="15" t="s">
        <v>86</v>
      </c>
    </row>
    <row r="230" spans="1:47" s="2" customFormat="1" ht="12">
      <c r="A230" s="30"/>
      <c r="B230" s="31"/>
      <c r="C230" s="30"/>
      <c r="D230" s="161" t="s">
        <v>145</v>
      </c>
      <c r="E230" s="30"/>
      <c r="F230" s="162" t="s">
        <v>652</v>
      </c>
      <c r="G230" s="30"/>
      <c r="H230" s="30"/>
      <c r="I230" s="158"/>
      <c r="J230" s="30"/>
      <c r="K230" s="30"/>
      <c r="L230" s="31"/>
      <c r="M230" s="159"/>
      <c r="N230" s="160"/>
      <c r="O230" s="56"/>
      <c r="P230" s="56"/>
      <c r="Q230" s="56"/>
      <c r="R230" s="56"/>
      <c r="S230" s="56"/>
      <c r="T230" s="57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T230" s="15" t="s">
        <v>145</v>
      </c>
      <c r="AU230" s="15" t="s">
        <v>86</v>
      </c>
    </row>
    <row r="231" spans="1:65" s="2" customFormat="1" ht="16.5" customHeight="1">
      <c r="A231" s="30"/>
      <c r="B231" s="142"/>
      <c r="C231" s="143" t="s">
        <v>372</v>
      </c>
      <c r="D231" s="143" t="s">
        <v>138</v>
      </c>
      <c r="E231" s="144" t="s">
        <v>593</v>
      </c>
      <c r="F231" s="145" t="s">
        <v>594</v>
      </c>
      <c r="G231" s="146" t="s">
        <v>322</v>
      </c>
      <c r="H231" s="147">
        <v>316</v>
      </c>
      <c r="I231" s="148"/>
      <c r="J231" s="149">
        <f>ROUND(I231*H231,2)</f>
        <v>0</v>
      </c>
      <c r="K231" s="145" t="s">
        <v>140</v>
      </c>
      <c r="L231" s="31"/>
      <c r="M231" s="150" t="s">
        <v>1</v>
      </c>
      <c r="N231" s="151" t="s">
        <v>41</v>
      </c>
      <c r="O231" s="56"/>
      <c r="P231" s="152">
        <f>O231*H231</f>
        <v>0</v>
      </c>
      <c r="Q231" s="152">
        <v>0</v>
      </c>
      <c r="R231" s="152">
        <f>Q231*H231</f>
        <v>0</v>
      </c>
      <c r="S231" s="152">
        <v>0</v>
      </c>
      <c r="T231" s="153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4" t="s">
        <v>141</v>
      </c>
      <c r="AT231" s="154" t="s">
        <v>138</v>
      </c>
      <c r="AU231" s="154" t="s">
        <v>86</v>
      </c>
      <c r="AY231" s="15" t="s">
        <v>136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5" t="s">
        <v>84</v>
      </c>
      <c r="BK231" s="155">
        <f>ROUND(I231*H231,2)</f>
        <v>0</v>
      </c>
      <c r="BL231" s="15" t="s">
        <v>141</v>
      </c>
      <c r="BM231" s="154" t="s">
        <v>653</v>
      </c>
    </row>
    <row r="232" spans="1:47" s="2" customFormat="1" ht="12">
      <c r="A232" s="30"/>
      <c r="B232" s="31"/>
      <c r="C232" s="30"/>
      <c r="D232" s="156" t="s">
        <v>143</v>
      </c>
      <c r="E232" s="30"/>
      <c r="F232" s="157" t="s">
        <v>596</v>
      </c>
      <c r="G232" s="30"/>
      <c r="H232" s="30"/>
      <c r="I232" s="158"/>
      <c r="J232" s="30"/>
      <c r="K232" s="30"/>
      <c r="L232" s="31"/>
      <c r="M232" s="159"/>
      <c r="N232" s="160"/>
      <c r="O232" s="56"/>
      <c r="P232" s="56"/>
      <c r="Q232" s="56"/>
      <c r="R232" s="56"/>
      <c r="S232" s="56"/>
      <c r="T232" s="57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T232" s="15" t="s">
        <v>143</v>
      </c>
      <c r="AU232" s="15" t="s">
        <v>86</v>
      </c>
    </row>
    <row r="233" spans="1:47" s="2" customFormat="1" ht="12">
      <c r="A233" s="30"/>
      <c r="B233" s="31"/>
      <c r="C233" s="30"/>
      <c r="D233" s="161" t="s">
        <v>145</v>
      </c>
      <c r="E233" s="30"/>
      <c r="F233" s="162" t="s">
        <v>597</v>
      </c>
      <c r="G233" s="30"/>
      <c r="H233" s="30"/>
      <c r="I233" s="158"/>
      <c r="J233" s="30"/>
      <c r="K233" s="30"/>
      <c r="L233" s="31"/>
      <c r="M233" s="159"/>
      <c r="N233" s="160"/>
      <c r="O233" s="56"/>
      <c r="P233" s="56"/>
      <c r="Q233" s="56"/>
      <c r="R233" s="56"/>
      <c r="S233" s="56"/>
      <c r="T233" s="57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T233" s="15" t="s">
        <v>145</v>
      </c>
      <c r="AU233" s="15" t="s">
        <v>86</v>
      </c>
    </row>
    <row r="234" spans="1:65" s="2" customFormat="1" ht="16.5" customHeight="1">
      <c r="A234" s="30"/>
      <c r="B234" s="142"/>
      <c r="C234" s="163" t="s">
        <v>378</v>
      </c>
      <c r="D234" s="163" t="s">
        <v>229</v>
      </c>
      <c r="E234" s="164" t="s">
        <v>654</v>
      </c>
      <c r="F234" s="165" t="s">
        <v>655</v>
      </c>
      <c r="G234" s="166" t="s">
        <v>656</v>
      </c>
      <c r="H234" s="167">
        <v>9.95</v>
      </c>
      <c r="I234" s="168"/>
      <c r="J234" s="169">
        <f>ROUND(I234*H234,2)</f>
        <v>0</v>
      </c>
      <c r="K234" s="165" t="s">
        <v>512</v>
      </c>
      <c r="L234" s="170"/>
      <c r="M234" s="171" t="s">
        <v>1</v>
      </c>
      <c r="N234" s="172" t="s">
        <v>41</v>
      </c>
      <c r="O234" s="56"/>
      <c r="P234" s="152">
        <f>O234*H234</f>
        <v>0</v>
      </c>
      <c r="Q234" s="152">
        <v>0</v>
      </c>
      <c r="R234" s="152">
        <f>Q234*H234</f>
        <v>0</v>
      </c>
      <c r="S234" s="152">
        <v>0</v>
      </c>
      <c r="T234" s="153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4" t="s">
        <v>172</v>
      </c>
      <c r="AT234" s="154" t="s">
        <v>229</v>
      </c>
      <c r="AU234" s="154" t="s">
        <v>86</v>
      </c>
      <c r="AY234" s="15" t="s">
        <v>136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5" t="s">
        <v>84</v>
      </c>
      <c r="BK234" s="155">
        <f>ROUND(I234*H234,2)</f>
        <v>0</v>
      </c>
      <c r="BL234" s="15" t="s">
        <v>141</v>
      </c>
      <c r="BM234" s="154" t="s">
        <v>657</v>
      </c>
    </row>
    <row r="235" spans="1:47" s="2" customFormat="1" ht="12">
      <c r="A235" s="30"/>
      <c r="B235" s="31"/>
      <c r="C235" s="30"/>
      <c r="D235" s="156" t="s">
        <v>143</v>
      </c>
      <c r="E235" s="30"/>
      <c r="F235" s="157" t="s">
        <v>655</v>
      </c>
      <c r="G235" s="30"/>
      <c r="H235" s="30"/>
      <c r="I235" s="158"/>
      <c r="J235" s="30"/>
      <c r="K235" s="30"/>
      <c r="L235" s="31"/>
      <c r="M235" s="159"/>
      <c r="N235" s="160"/>
      <c r="O235" s="56"/>
      <c r="P235" s="56"/>
      <c r="Q235" s="56"/>
      <c r="R235" s="56"/>
      <c r="S235" s="56"/>
      <c r="T235" s="57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T235" s="15" t="s">
        <v>143</v>
      </c>
      <c r="AU235" s="15" t="s">
        <v>86</v>
      </c>
    </row>
    <row r="236" spans="1:65" s="2" customFormat="1" ht="16.5" customHeight="1">
      <c r="A236" s="30"/>
      <c r="B236" s="142"/>
      <c r="C236" s="143" t="s">
        <v>384</v>
      </c>
      <c r="D236" s="143" t="s">
        <v>138</v>
      </c>
      <c r="E236" s="144" t="s">
        <v>658</v>
      </c>
      <c r="F236" s="145" t="s">
        <v>659</v>
      </c>
      <c r="G236" s="146" t="s">
        <v>322</v>
      </c>
      <c r="H236" s="147">
        <v>562</v>
      </c>
      <c r="I236" s="148"/>
      <c r="J236" s="149">
        <f>ROUND(I236*H236,2)</f>
        <v>0</v>
      </c>
      <c r="K236" s="145" t="s">
        <v>140</v>
      </c>
      <c r="L236" s="31"/>
      <c r="M236" s="150" t="s">
        <v>1</v>
      </c>
      <c r="N236" s="151" t="s">
        <v>41</v>
      </c>
      <c r="O236" s="56"/>
      <c r="P236" s="152">
        <f>O236*H236</f>
        <v>0</v>
      </c>
      <c r="Q236" s="152">
        <v>0</v>
      </c>
      <c r="R236" s="152">
        <f>Q236*H236</f>
        <v>0</v>
      </c>
      <c r="S236" s="152">
        <v>0</v>
      </c>
      <c r="T236" s="153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54" t="s">
        <v>141</v>
      </c>
      <c r="AT236" s="154" t="s">
        <v>138</v>
      </c>
      <c r="AU236" s="154" t="s">
        <v>86</v>
      </c>
      <c r="AY236" s="15" t="s">
        <v>136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5" t="s">
        <v>84</v>
      </c>
      <c r="BK236" s="155">
        <f>ROUND(I236*H236,2)</f>
        <v>0</v>
      </c>
      <c r="BL236" s="15" t="s">
        <v>141</v>
      </c>
      <c r="BM236" s="154" t="s">
        <v>660</v>
      </c>
    </row>
    <row r="237" spans="1:47" s="2" customFormat="1" ht="12">
      <c r="A237" s="30"/>
      <c r="B237" s="31"/>
      <c r="C237" s="30"/>
      <c r="D237" s="156" t="s">
        <v>143</v>
      </c>
      <c r="E237" s="30"/>
      <c r="F237" s="157" t="s">
        <v>661</v>
      </c>
      <c r="G237" s="30"/>
      <c r="H237" s="30"/>
      <c r="I237" s="158"/>
      <c r="J237" s="30"/>
      <c r="K237" s="30"/>
      <c r="L237" s="31"/>
      <c r="M237" s="159"/>
      <c r="N237" s="160"/>
      <c r="O237" s="56"/>
      <c r="P237" s="56"/>
      <c r="Q237" s="56"/>
      <c r="R237" s="56"/>
      <c r="S237" s="56"/>
      <c r="T237" s="57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T237" s="15" t="s">
        <v>143</v>
      </c>
      <c r="AU237" s="15" t="s">
        <v>86</v>
      </c>
    </row>
    <row r="238" spans="1:47" s="2" customFormat="1" ht="12">
      <c r="A238" s="30"/>
      <c r="B238" s="31"/>
      <c r="C238" s="30"/>
      <c r="D238" s="161" t="s">
        <v>145</v>
      </c>
      <c r="E238" s="30"/>
      <c r="F238" s="162" t="s">
        <v>662</v>
      </c>
      <c r="G238" s="30"/>
      <c r="H238" s="30"/>
      <c r="I238" s="158"/>
      <c r="J238" s="30"/>
      <c r="K238" s="30"/>
      <c r="L238" s="31"/>
      <c r="M238" s="159"/>
      <c r="N238" s="160"/>
      <c r="O238" s="56"/>
      <c r="P238" s="56"/>
      <c r="Q238" s="56"/>
      <c r="R238" s="56"/>
      <c r="S238" s="56"/>
      <c r="T238" s="57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T238" s="15" t="s">
        <v>145</v>
      </c>
      <c r="AU238" s="15" t="s">
        <v>86</v>
      </c>
    </row>
    <row r="239" spans="1:65" s="2" customFormat="1" ht="16.5" customHeight="1">
      <c r="A239" s="30"/>
      <c r="B239" s="142"/>
      <c r="C239" s="163" t="s">
        <v>389</v>
      </c>
      <c r="D239" s="163" t="s">
        <v>229</v>
      </c>
      <c r="E239" s="164" t="s">
        <v>663</v>
      </c>
      <c r="F239" s="165" t="s">
        <v>664</v>
      </c>
      <c r="G239" s="166" t="s">
        <v>665</v>
      </c>
      <c r="H239" s="167">
        <v>2.81</v>
      </c>
      <c r="I239" s="168"/>
      <c r="J239" s="169">
        <f>ROUND(I239*H239,2)</f>
        <v>0</v>
      </c>
      <c r="K239" s="165" t="s">
        <v>512</v>
      </c>
      <c r="L239" s="170"/>
      <c r="M239" s="171" t="s">
        <v>1</v>
      </c>
      <c r="N239" s="172" t="s">
        <v>41</v>
      </c>
      <c r="O239" s="56"/>
      <c r="P239" s="152">
        <f>O239*H239</f>
        <v>0</v>
      </c>
      <c r="Q239" s="152">
        <v>0</v>
      </c>
      <c r="R239" s="152">
        <f>Q239*H239</f>
        <v>0</v>
      </c>
      <c r="S239" s="152">
        <v>0</v>
      </c>
      <c r="T239" s="153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54" t="s">
        <v>172</v>
      </c>
      <c r="AT239" s="154" t="s">
        <v>229</v>
      </c>
      <c r="AU239" s="154" t="s">
        <v>86</v>
      </c>
      <c r="AY239" s="15" t="s">
        <v>136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5" t="s">
        <v>84</v>
      </c>
      <c r="BK239" s="155">
        <f>ROUND(I239*H239,2)</f>
        <v>0</v>
      </c>
      <c r="BL239" s="15" t="s">
        <v>141</v>
      </c>
      <c r="BM239" s="154" t="s">
        <v>666</v>
      </c>
    </row>
    <row r="240" spans="1:47" s="2" customFormat="1" ht="12">
      <c r="A240" s="30"/>
      <c r="B240" s="31"/>
      <c r="C240" s="30"/>
      <c r="D240" s="156" t="s">
        <v>143</v>
      </c>
      <c r="E240" s="30"/>
      <c r="F240" s="157" t="s">
        <v>664</v>
      </c>
      <c r="G240" s="30"/>
      <c r="H240" s="30"/>
      <c r="I240" s="158"/>
      <c r="J240" s="30"/>
      <c r="K240" s="30"/>
      <c r="L240" s="31"/>
      <c r="M240" s="159"/>
      <c r="N240" s="160"/>
      <c r="O240" s="56"/>
      <c r="P240" s="56"/>
      <c r="Q240" s="56"/>
      <c r="R240" s="56"/>
      <c r="S240" s="56"/>
      <c r="T240" s="57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T240" s="15" t="s">
        <v>143</v>
      </c>
      <c r="AU240" s="15" t="s">
        <v>86</v>
      </c>
    </row>
    <row r="241" spans="1:65" s="2" customFormat="1" ht="16.5" customHeight="1">
      <c r="A241" s="30"/>
      <c r="B241" s="142"/>
      <c r="C241" s="143" t="s">
        <v>395</v>
      </c>
      <c r="D241" s="143" t="s">
        <v>138</v>
      </c>
      <c r="E241" s="144" t="s">
        <v>667</v>
      </c>
      <c r="F241" s="145" t="s">
        <v>668</v>
      </c>
      <c r="G241" s="146" t="s">
        <v>322</v>
      </c>
      <c r="H241" s="147">
        <v>46.667</v>
      </c>
      <c r="I241" s="148"/>
      <c r="J241" s="149">
        <f>ROUND(I241*H241,2)</f>
        <v>0</v>
      </c>
      <c r="K241" s="145" t="s">
        <v>140</v>
      </c>
      <c r="L241" s="31"/>
      <c r="M241" s="150" t="s">
        <v>1</v>
      </c>
      <c r="N241" s="151" t="s">
        <v>41</v>
      </c>
      <c r="O241" s="56"/>
      <c r="P241" s="152">
        <f>O241*H241</f>
        <v>0</v>
      </c>
      <c r="Q241" s="152">
        <v>0</v>
      </c>
      <c r="R241" s="152">
        <f>Q241*H241</f>
        <v>0</v>
      </c>
      <c r="S241" s="152">
        <v>0</v>
      </c>
      <c r="T241" s="153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54" t="s">
        <v>141</v>
      </c>
      <c r="AT241" s="154" t="s">
        <v>138</v>
      </c>
      <c r="AU241" s="154" t="s">
        <v>86</v>
      </c>
      <c r="AY241" s="15" t="s">
        <v>136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5" t="s">
        <v>84</v>
      </c>
      <c r="BK241" s="155">
        <f>ROUND(I241*H241,2)</f>
        <v>0</v>
      </c>
      <c r="BL241" s="15" t="s">
        <v>141</v>
      </c>
      <c r="BM241" s="154" t="s">
        <v>669</v>
      </c>
    </row>
    <row r="242" spans="1:47" s="2" customFormat="1" ht="12">
      <c r="A242" s="30"/>
      <c r="B242" s="31"/>
      <c r="C242" s="30"/>
      <c r="D242" s="156" t="s">
        <v>143</v>
      </c>
      <c r="E242" s="30"/>
      <c r="F242" s="157" t="s">
        <v>670</v>
      </c>
      <c r="G242" s="30"/>
      <c r="H242" s="30"/>
      <c r="I242" s="158"/>
      <c r="J242" s="30"/>
      <c r="K242" s="30"/>
      <c r="L242" s="31"/>
      <c r="M242" s="159"/>
      <c r="N242" s="160"/>
      <c r="O242" s="56"/>
      <c r="P242" s="56"/>
      <c r="Q242" s="56"/>
      <c r="R242" s="56"/>
      <c r="S242" s="56"/>
      <c r="T242" s="57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T242" s="15" t="s">
        <v>143</v>
      </c>
      <c r="AU242" s="15" t="s">
        <v>86</v>
      </c>
    </row>
    <row r="243" spans="1:47" s="2" customFormat="1" ht="12">
      <c r="A243" s="30"/>
      <c r="B243" s="31"/>
      <c r="C243" s="30"/>
      <c r="D243" s="161" t="s">
        <v>145</v>
      </c>
      <c r="E243" s="30"/>
      <c r="F243" s="162" t="s">
        <v>671</v>
      </c>
      <c r="G243" s="30"/>
      <c r="H243" s="30"/>
      <c r="I243" s="158"/>
      <c r="J243" s="30"/>
      <c r="K243" s="30"/>
      <c r="L243" s="31"/>
      <c r="M243" s="159"/>
      <c r="N243" s="160"/>
      <c r="O243" s="56"/>
      <c r="P243" s="56"/>
      <c r="Q243" s="56"/>
      <c r="R243" s="56"/>
      <c r="S243" s="56"/>
      <c r="T243" s="57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T243" s="15" t="s">
        <v>145</v>
      </c>
      <c r="AU243" s="15" t="s">
        <v>86</v>
      </c>
    </row>
    <row r="244" spans="1:65" s="2" customFormat="1" ht="16.5" customHeight="1">
      <c r="A244" s="30"/>
      <c r="B244" s="142"/>
      <c r="C244" s="143" t="s">
        <v>403</v>
      </c>
      <c r="D244" s="143" t="s">
        <v>138</v>
      </c>
      <c r="E244" s="144" t="s">
        <v>672</v>
      </c>
      <c r="F244" s="145" t="s">
        <v>673</v>
      </c>
      <c r="G244" s="146" t="s">
        <v>674</v>
      </c>
      <c r="H244" s="147">
        <v>10.667</v>
      </c>
      <c r="I244" s="148"/>
      <c r="J244" s="149">
        <f>ROUND(I244*H244,2)</f>
        <v>0</v>
      </c>
      <c r="K244" s="145" t="s">
        <v>512</v>
      </c>
      <c r="L244" s="31"/>
      <c r="M244" s="150" t="s">
        <v>1</v>
      </c>
      <c r="N244" s="151" t="s">
        <v>41</v>
      </c>
      <c r="O244" s="56"/>
      <c r="P244" s="152">
        <f>O244*H244</f>
        <v>0</v>
      </c>
      <c r="Q244" s="152">
        <v>0</v>
      </c>
      <c r="R244" s="152">
        <f>Q244*H244</f>
        <v>0</v>
      </c>
      <c r="S244" s="152">
        <v>0</v>
      </c>
      <c r="T244" s="153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54" t="s">
        <v>141</v>
      </c>
      <c r="AT244" s="154" t="s">
        <v>138</v>
      </c>
      <c r="AU244" s="154" t="s">
        <v>86</v>
      </c>
      <c r="AY244" s="15" t="s">
        <v>136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5" t="s">
        <v>84</v>
      </c>
      <c r="BK244" s="155">
        <f>ROUND(I244*H244,2)</f>
        <v>0</v>
      </c>
      <c r="BL244" s="15" t="s">
        <v>141</v>
      </c>
      <c r="BM244" s="154" t="s">
        <v>675</v>
      </c>
    </row>
    <row r="245" spans="1:47" s="2" customFormat="1" ht="12">
      <c r="A245" s="30"/>
      <c r="B245" s="31"/>
      <c r="C245" s="30"/>
      <c r="D245" s="156" t="s">
        <v>143</v>
      </c>
      <c r="E245" s="30"/>
      <c r="F245" s="157" t="s">
        <v>673</v>
      </c>
      <c r="G245" s="30"/>
      <c r="H245" s="30"/>
      <c r="I245" s="158"/>
      <c r="J245" s="30"/>
      <c r="K245" s="30"/>
      <c r="L245" s="31"/>
      <c r="M245" s="159"/>
      <c r="N245" s="160"/>
      <c r="O245" s="56"/>
      <c r="P245" s="56"/>
      <c r="Q245" s="56"/>
      <c r="R245" s="56"/>
      <c r="S245" s="56"/>
      <c r="T245" s="57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T245" s="15" t="s">
        <v>143</v>
      </c>
      <c r="AU245" s="15" t="s">
        <v>86</v>
      </c>
    </row>
    <row r="246" spans="2:63" s="12" customFormat="1" ht="22.9" customHeight="1">
      <c r="B246" s="129"/>
      <c r="D246" s="130" t="s">
        <v>75</v>
      </c>
      <c r="E246" s="140" t="s">
        <v>676</v>
      </c>
      <c r="F246" s="140" t="s">
        <v>677</v>
      </c>
      <c r="I246" s="132"/>
      <c r="J246" s="141">
        <f>BK246</f>
        <v>0</v>
      </c>
      <c r="L246" s="129"/>
      <c r="M246" s="134"/>
      <c r="N246" s="135"/>
      <c r="O246" s="135"/>
      <c r="P246" s="136">
        <f>SUM(P247:P275)</f>
        <v>0</v>
      </c>
      <c r="Q246" s="135"/>
      <c r="R246" s="136">
        <f>SUM(R247:R275)</f>
        <v>42.57</v>
      </c>
      <c r="S246" s="135"/>
      <c r="T246" s="137">
        <f>SUM(T247:T275)</f>
        <v>0</v>
      </c>
      <c r="AR246" s="130" t="s">
        <v>84</v>
      </c>
      <c r="AT246" s="138" t="s">
        <v>75</v>
      </c>
      <c r="AU246" s="138" t="s">
        <v>84</v>
      </c>
      <c r="AY246" s="130" t="s">
        <v>136</v>
      </c>
      <c r="BK246" s="139">
        <f>SUM(BK247:BK275)</f>
        <v>0</v>
      </c>
    </row>
    <row r="247" spans="1:65" s="2" customFormat="1" ht="16.5" customHeight="1">
      <c r="A247" s="30"/>
      <c r="B247" s="142"/>
      <c r="C247" s="143" t="s">
        <v>406</v>
      </c>
      <c r="D247" s="143" t="s">
        <v>138</v>
      </c>
      <c r="E247" s="144" t="s">
        <v>630</v>
      </c>
      <c r="F247" s="145" t="s">
        <v>631</v>
      </c>
      <c r="G247" s="146" t="s">
        <v>156</v>
      </c>
      <c r="H247" s="147">
        <v>42.57</v>
      </c>
      <c r="I247" s="148"/>
      <c r="J247" s="149">
        <f>ROUND(I247*H247,2)</f>
        <v>0</v>
      </c>
      <c r="K247" s="145" t="s">
        <v>140</v>
      </c>
      <c r="L247" s="31"/>
      <c r="M247" s="150" t="s">
        <v>1</v>
      </c>
      <c r="N247" s="151" t="s">
        <v>41</v>
      </c>
      <c r="O247" s="56"/>
      <c r="P247" s="152">
        <f>O247*H247</f>
        <v>0</v>
      </c>
      <c r="Q247" s="152">
        <v>0</v>
      </c>
      <c r="R247" s="152">
        <f>Q247*H247</f>
        <v>0</v>
      </c>
      <c r="S247" s="152">
        <v>0</v>
      </c>
      <c r="T247" s="153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54" t="s">
        <v>141</v>
      </c>
      <c r="AT247" s="154" t="s">
        <v>138</v>
      </c>
      <c r="AU247" s="154" t="s">
        <v>86</v>
      </c>
      <c r="AY247" s="15" t="s">
        <v>136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5" t="s">
        <v>84</v>
      </c>
      <c r="BK247" s="155">
        <f>ROUND(I247*H247,2)</f>
        <v>0</v>
      </c>
      <c r="BL247" s="15" t="s">
        <v>141</v>
      </c>
      <c r="BM247" s="154" t="s">
        <v>678</v>
      </c>
    </row>
    <row r="248" spans="1:47" s="2" customFormat="1" ht="12">
      <c r="A248" s="30"/>
      <c r="B248" s="31"/>
      <c r="C248" s="30"/>
      <c r="D248" s="156" t="s">
        <v>143</v>
      </c>
      <c r="E248" s="30"/>
      <c r="F248" s="157" t="s">
        <v>633</v>
      </c>
      <c r="G248" s="30"/>
      <c r="H248" s="30"/>
      <c r="I248" s="158"/>
      <c r="J248" s="30"/>
      <c r="K248" s="30"/>
      <c r="L248" s="31"/>
      <c r="M248" s="159"/>
      <c r="N248" s="160"/>
      <c r="O248" s="56"/>
      <c r="P248" s="56"/>
      <c r="Q248" s="56"/>
      <c r="R248" s="56"/>
      <c r="S248" s="56"/>
      <c r="T248" s="57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T248" s="15" t="s">
        <v>143</v>
      </c>
      <c r="AU248" s="15" t="s">
        <v>86</v>
      </c>
    </row>
    <row r="249" spans="1:47" s="2" customFormat="1" ht="12">
      <c r="A249" s="30"/>
      <c r="B249" s="31"/>
      <c r="C249" s="30"/>
      <c r="D249" s="161" t="s">
        <v>145</v>
      </c>
      <c r="E249" s="30"/>
      <c r="F249" s="162" t="s">
        <v>634</v>
      </c>
      <c r="G249" s="30"/>
      <c r="H249" s="30"/>
      <c r="I249" s="158"/>
      <c r="J249" s="30"/>
      <c r="K249" s="30"/>
      <c r="L249" s="31"/>
      <c r="M249" s="159"/>
      <c r="N249" s="160"/>
      <c r="O249" s="56"/>
      <c r="P249" s="56"/>
      <c r="Q249" s="56"/>
      <c r="R249" s="56"/>
      <c r="S249" s="56"/>
      <c r="T249" s="57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T249" s="15" t="s">
        <v>145</v>
      </c>
      <c r="AU249" s="15" t="s">
        <v>86</v>
      </c>
    </row>
    <row r="250" spans="1:65" s="2" customFormat="1" ht="16.5" customHeight="1">
      <c r="A250" s="30"/>
      <c r="B250" s="142"/>
      <c r="C250" s="163" t="s">
        <v>409</v>
      </c>
      <c r="D250" s="163" t="s">
        <v>229</v>
      </c>
      <c r="E250" s="164" t="s">
        <v>635</v>
      </c>
      <c r="F250" s="165" t="s">
        <v>636</v>
      </c>
      <c r="G250" s="166" t="s">
        <v>156</v>
      </c>
      <c r="H250" s="167">
        <v>42.57</v>
      </c>
      <c r="I250" s="168"/>
      <c r="J250" s="169">
        <f>ROUND(I250*H250,2)</f>
        <v>0</v>
      </c>
      <c r="K250" s="165" t="s">
        <v>140</v>
      </c>
      <c r="L250" s="170"/>
      <c r="M250" s="171" t="s">
        <v>1</v>
      </c>
      <c r="N250" s="172" t="s">
        <v>41</v>
      </c>
      <c r="O250" s="56"/>
      <c r="P250" s="152">
        <f>O250*H250</f>
        <v>0</v>
      </c>
      <c r="Q250" s="152">
        <v>1</v>
      </c>
      <c r="R250" s="152">
        <f>Q250*H250</f>
        <v>42.57</v>
      </c>
      <c r="S250" s="152">
        <v>0</v>
      </c>
      <c r="T250" s="153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54" t="s">
        <v>172</v>
      </c>
      <c r="AT250" s="154" t="s">
        <v>229</v>
      </c>
      <c r="AU250" s="154" t="s">
        <v>86</v>
      </c>
      <c r="AY250" s="15" t="s">
        <v>136</v>
      </c>
      <c r="BE250" s="155">
        <f>IF(N250="základní",J250,0)</f>
        <v>0</v>
      </c>
      <c r="BF250" s="155">
        <f>IF(N250="snížená",J250,0)</f>
        <v>0</v>
      </c>
      <c r="BG250" s="155">
        <f>IF(N250="zákl. přenesená",J250,0)</f>
        <v>0</v>
      </c>
      <c r="BH250" s="155">
        <f>IF(N250="sníž. přenesená",J250,0)</f>
        <v>0</v>
      </c>
      <c r="BI250" s="155">
        <f>IF(N250="nulová",J250,0)</f>
        <v>0</v>
      </c>
      <c r="BJ250" s="15" t="s">
        <v>84</v>
      </c>
      <c r="BK250" s="155">
        <f>ROUND(I250*H250,2)</f>
        <v>0</v>
      </c>
      <c r="BL250" s="15" t="s">
        <v>141</v>
      </c>
      <c r="BM250" s="154" t="s">
        <v>679</v>
      </c>
    </row>
    <row r="251" spans="1:47" s="2" customFormat="1" ht="12">
      <c r="A251" s="30"/>
      <c r="B251" s="31"/>
      <c r="C251" s="30"/>
      <c r="D251" s="156" t="s">
        <v>143</v>
      </c>
      <c r="E251" s="30"/>
      <c r="F251" s="157" t="s">
        <v>636</v>
      </c>
      <c r="G251" s="30"/>
      <c r="H251" s="30"/>
      <c r="I251" s="158"/>
      <c r="J251" s="30"/>
      <c r="K251" s="30"/>
      <c r="L251" s="31"/>
      <c r="M251" s="159"/>
      <c r="N251" s="160"/>
      <c r="O251" s="56"/>
      <c r="P251" s="56"/>
      <c r="Q251" s="56"/>
      <c r="R251" s="56"/>
      <c r="S251" s="56"/>
      <c r="T251" s="57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T251" s="15" t="s">
        <v>143</v>
      </c>
      <c r="AU251" s="15" t="s">
        <v>86</v>
      </c>
    </row>
    <row r="252" spans="1:65" s="2" customFormat="1" ht="16.5" customHeight="1">
      <c r="A252" s="30"/>
      <c r="B252" s="142"/>
      <c r="C252" s="143" t="s">
        <v>680</v>
      </c>
      <c r="D252" s="143" t="s">
        <v>138</v>
      </c>
      <c r="E252" s="144" t="s">
        <v>638</v>
      </c>
      <c r="F252" s="145" t="s">
        <v>639</v>
      </c>
      <c r="G252" s="146" t="s">
        <v>156</v>
      </c>
      <c r="H252" s="147">
        <v>42.57</v>
      </c>
      <c r="I252" s="148"/>
      <c r="J252" s="149">
        <f>ROUND(I252*H252,2)</f>
        <v>0</v>
      </c>
      <c r="K252" s="145" t="s">
        <v>140</v>
      </c>
      <c r="L252" s="31"/>
      <c r="M252" s="150" t="s">
        <v>1</v>
      </c>
      <c r="N252" s="151" t="s">
        <v>41</v>
      </c>
      <c r="O252" s="56"/>
      <c r="P252" s="152">
        <f>O252*H252</f>
        <v>0</v>
      </c>
      <c r="Q252" s="152">
        <v>0</v>
      </c>
      <c r="R252" s="152">
        <f>Q252*H252</f>
        <v>0</v>
      </c>
      <c r="S252" s="152">
        <v>0</v>
      </c>
      <c r="T252" s="153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54" t="s">
        <v>141</v>
      </c>
      <c r="AT252" s="154" t="s">
        <v>138</v>
      </c>
      <c r="AU252" s="154" t="s">
        <v>86</v>
      </c>
      <c r="AY252" s="15" t="s">
        <v>136</v>
      </c>
      <c r="BE252" s="155">
        <f>IF(N252="základní",J252,0)</f>
        <v>0</v>
      </c>
      <c r="BF252" s="155">
        <f>IF(N252="snížená",J252,0)</f>
        <v>0</v>
      </c>
      <c r="BG252" s="155">
        <f>IF(N252="zákl. přenesená",J252,0)</f>
        <v>0</v>
      </c>
      <c r="BH252" s="155">
        <f>IF(N252="sníž. přenesená",J252,0)</f>
        <v>0</v>
      </c>
      <c r="BI252" s="155">
        <f>IF(N252="nulová",J252,0)</f>
        <v>0</v>
      </c>
      <c r="BJ252" s="15" t="s">
        <v>84</v>
      </c>
      <c r="BK252" s="155">
        <f>ROUND(I252*H252,2)</f>
        <v>0</v>
      </c>
      <c r="BL252" s="15" t="s">
        <v>141</v>
      </c>
      <c r="BM252" s="154" t="s">
        <v>681</v>
      </c>
    </row>
    <row r="253" spans="1:47" s="2" customFormat="1" ht="12">
      <c r="A253" s="30"/>
      <c r="B253" s="31"/>
      <c r="C253" s="30"/>
      <c r="D253" s="156" t="s">
        <v>143</v>
      </c>
      <c r="E253" s="30"/>
      <c r="F253" s="157" t="s">
        <v>641</v>
      </c>
      <c r="G253" s="30"/>
      <c r="H253" s="30"/>
      <c r="I253" s="158"/>
      <c r="J253" s="30"/>
      <c r="K253" s="30"/>
      <c r="L253" s="31"/>
      <c r="M253" s="159"/>
      <c r="N253" s="160"/>
      <c r="O253" s="56"/>
      <c r="P253" s="56"/>
      <c r="Q253" s="56"/>
      <c r="R253" s="56"/>
      <c r="S253" s="56"/>
      <c r="T253" s="57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T253" s="15" t="s">
        <v>143</v>
      </c>
      <c r="AU253" s="15" t="s">
        <v>86</v>
      </c>
    </row>
    <row r="254" spans="1:47" s="2" customFormat="1" ht="12">
      <c r="A254" s="30"/>
      <c r="B254" s="31"/>
      <c r="C254" s="30"/>
      <c r="D254" s="161" t="s">
        <v>145</v>
      </c>
      <c r="E254" s="30"/>
      <c r="F254" s="162" t="s">
        <v>642</v>
      </c>
      <c r="G254" s="30"/>
      <c r="H254" s="30"/>
      <c r="I254" s="158"/>
      <c r="J254" s="30"/>
      <c r="K254" s="30"/>
      <c r="L254" s="31"/>
      <c r="M254" s="159"/>
      <c r="N254" s="160"/>
      <c r="O254" s="56"/>
      <c r="P254" s="56"/>
      <c r="Q254" s="56"/>
      <c r="R254" s="56"/>
      <c r="S254" s="56"/>
      <c r="T254" s="57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T254" s="15" t="s">
        <v>145</v>
      </c>
      <c r="AU254" s="15" t="s">
        <v>86</v>
      </c>
    </row>
    <row r="255" spans="1:65" s="2" customFormat="1" ht="16.5" customHeight="1">
      <c r="A255" s="30"/>
      <c r="B255" s="142"/>
      <c r="C255" s="143" t="s">
        <v>682</v>
      </c>
      <c r="D255" s="143" t="s">
        <v>138</v>
      </c>
      <c r="E255" s="144" t="s">
        <v>643</v>
      </c>
      <c r="F255" s="145" t="s">
        <v>644</v>
      </c>
      <c r="G255" s="146" t="s">
        <v>156</v>
      </c>
      <c r="H255" s="147">
        <v>42.57</v>
      </c>
      <c r="I255" s="148"/>
      <c r="J255" s="149">
        <f>ROUND(I255*H255,2)</f>
        <v>0</v>
      </c>
      <c r="K255" s="145" t="s">
        <v>140</v>
      </c>
      <c r="L255" s="31"/>
      <c r="M255" s="150" t="s">
        <v>1</v>
      </c>
      <c r="N255" s="151" t="s">
        <v>41</v>
      </c>
      <c r="O255" s="56"/>
      <c r="P255" s="152">
        <f>O255*H255</f>
        <v>0</v>
      </c>
      <c r="Q255" s="152">
        <v>0</v>
      </c>
      <c r="R255" s="152">
        <f>Q255*H255</f>
        <v>0</v>
      </c>
      <c r="S255" s="152">
        <v>0</v>
      </c>
      <c r="T255" s="153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54" t="s">
        <v>141</v>
      </c>
      <c r="AT255" s="154" t="s">
        <v>138</v>
      </c>
      <c r="AU255" s="154" t="s">
        <v>86</v>
      </c>
      <c r="AY255" s="15" t="s">
        <v>136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5" t="s">
        <v>84</v>
      </c>
      <c r="BK255" s="155">
        <f>ROUND(I255*H255,2)</f>
        <v>0</v>
      </c>
      <c r="BL255" s="15" t="s">
        <v>141</v>
      </c>
      <c r="BM255" s="154" t="s">
        <v>683</v>
      </c>
    </row>
    <row r="256" spans="1:47" s="2" customFormat="1" ht="12">
      <c r="A256" s="30"/>
      <c r="B256" s="31"/>
      <c r="C256" s="30"/>
      <c r="D256" s="156" t="s">
        <v>143</v>
      </c>
      <c r="E256" s="30"/>
      <c r="F256" s="157" t="s">
        <v>646</v>
      </c>
      <c r="G256" s="30"/>
      <c r="H256" s="30"/>
      <c r="I256" s="158"/>
      <c r="J256" s="30"/>
      <c r="K256" s="30"/>
      <c r="L256" s="31"/>
      <c r="M256" s="159"/>
      <c r="N256" s="160"/>
      <c r="O256" s="56"/>
      <c r="P256" s="56"/>
      <c r="Q256" s="56"/>
      <c r="R256" s="56"/>
      <c r="S256" s="56"/>
      <c r="T256" s="57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T256" s="15" t="s">
        <v>143</v>
      </c>
      <c r="AU256" s="15" t="s">
        <v>86</v>
      </c>
    </row>
    <row r="257" spans="1:47" s="2" customFormat="1" ht="12">
      <c r="A257" s="30"/>
      <c r="B257" s="31"/>
      <c r="C257" s="30"/>
      <c r="D257" s="161" t="s">
        <v>145</v>
      </c>
      <c r="E257" s="30"/>
      <c r="F257" s="162" t="s">
        <v>647</v>
      </c>
      <c r="G257" s="30"/>
      <c r="H257" s="30"/>
      <c r="I257" s="158"/>
      <c r="J257" s="30"/>
      <c r="K257" s="30"/>
      <c r="L257" s="31"/>
      <c r="M257" s="159"/>
      <c r="N257" s="160"/>
      <c r="O257" s="56"/>
      <c r="P257" s="56"/>
      <c r="Q257" s="56"/>
      <c r="R257" s="56"/>
      <c r="S257" s="56"/>
      <c r="T257" s="57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T257" s="15" t="s">
        <v>145</v>
      </c>
      <c r="AU257" s="15" t="s">
        <v>86</v>
      </c>
    </row>
    <row r="258" spans="1:65" s="2" customFormat="1" ht="16.5" customHeight="1">
      <c r="A258" s="30"/>
      <c r="B258" s="142"/>
      <c r="C258" s="143" t="s">
        <v>684</v>
      </c>
      <c r="D258" s="143" t="s">
        <v>138</v>
      </c>
      <c r="E258" s="144" t="s">
        <v>648</v>
      </c>
      <c r="F258" s="145" t="s">
        <v>649</v>
      </c>
      <c r="G258" s="146" t="s">
        <v>181</v>
      </c>
      <c r="H258" s="147">
        <v>193</v>
      </c>
      <c r="I258" s="148"/>
      <c r="J258" s="149">
        <f>ROUND(I258*H258,2)</f>
        <v>0</v>
      </c>
      <c r="K258" s="145" t="s">
        <v>140</v>
      </c>
      <c r="L258" s="31"/>
      <c r="M258" s="150" t="s">
        <v>1</v>
      </c>
      <c r="N258" s="151" t="s">
        <v>41</v>
      </c>
      <c r="O258" s="56"/>
      <c r="P258" s="152">
        <f>O258*H258</f>
        <v>0</v>
      </c>
      <c r="Q258" s="152">
        <v>0</v>
      </c>
      <c r="R258" s="152">
        <f>Q258*H258</f>
        <v>0</v>
      </c>
      <c r="S258" s="152">
        <v>0</v>
      </c>
      <c r="T258" s="153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54" t="s">
        <v>141</v>
      </c>
      <c r="AT258" s="154" t="s">
        <v>138</v>
      </c>
      <c r="AU258" s="154" t="s">
        <v>86</v>
      </c>
      <c r="AY258" s="15" t="s">
        <v>136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5" t="s">
        <v>84</v>
      </c>
      <c r="BK258" s="155">
        <f>ROUND(I258*H258,2)</f>
        <v>0</v>
      </c>
      <c r="BL258" s="15" t="s">
        <v>141</v>
      </c>
      <c r="BM258" s="154" t="s">
        <v>685</v>
      </c>
    </row>
    <row r="259" spans="1:47" s="2" customFormat="1" ht="12">
      <c r="A259" s="30"/>
      <c r="B259" s="31"/>
      <c r="C259" s="30"/>
      <c r="D259" s="156" t="s">
        <v>143</v>
      </c>
      <c r="E259" s="30"/>
      <c r="F259" s="157" t="s">
        <v>651</v>
      </c>
      <c r="G259" s="30"/>
      <c r="H259" s="30"/>
      <c r="I259" s="158"/>
      <c r="J259" s="30"/>
      <c r="K259" s="30"/>
      <c r="L259" s="31"/>
      <c r="M259" s="159"/>
      <c r="N259" s="160"/>
      <c r="O259" s="56"/>
      <c r="P259" s="56"/>
      <c r="Q259" s="56"/>
      <c r="R259" s="56"/>
      <c r="S259" s="56"/>
      <c r="T259" s="57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T259" s="15" t="s">
        <v>143</v>
      </c>
      <c r="AU259" s="15" t="s">
        <v>86</v>
      </c>
    </row>
    <row r="260" spans="1:47" s="2" customFormat="1" ht="12">
      <c r="A260" s="30"/>
      <c r="B260" s="31"/>
      <c r="C260" s="30"/>
      <c r="D260" s="161" t="s">
        <v>145</v>
      </c>
      <c r="E260" s="30"/>
      <c r="F260" s="162" t="s">
        <v>652</v>
      </c>
      <c r="G260" s="30"/>
      <c r="H260" s="30"/>
      <c r="I260" s="158"/>
      <c r="J260" s="30"/>
      <c r="K260" s="30"/>
      <c r="L260" s="31"/>
      <c r="M260" s="159"/>
      <c r="N260" s="160"/>
      <c r="O260" s="56"/>
      <c r="P260" s="56"/>
      <c r="Q260" s="56"/>
      <c r="R260" s="56"/>
      <c r="S260" s="56"/>
      <c r="T260" s="57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T260" s="15" t="s">
        <v>145</v>
      </c>
      <c r="AU260" s="15" t="s">
        <v>86</v>
      </c>
    </row>
    <row r="261" spans="1:65" s="2" customFormat="1" ht="16.5" customHeight="1">
      <c r="A261" s="30"/>
      <c r="B261" s="142"/>
      <c r="C261" s="143" t="s">
        <v>686</v>
      </c>
      <c r="D261" s="143" t="s">
        <v>138</v>
      </c>
      <c r="E261" s="144" t="s">
        <v>593</v>
      </c>
      <c r="F261" s="145" t="s">
        <v>594</v>
      </c>
      <c r="G261" s="146" t="s">
        <v>322</v>
      </c>
      <c r="H261" s="147">
        <v>316</v>
      </c>
      <c r="I261" s="148"/>
      <c r="J261" s="149">
        <f>ROUND(I261*H261,2)</f>
        <v>0</v>
      </c>
      <c r="K261" s="145" t="s">
        <v>140</v>
      </c>
      <c r="L261" s="31"/>
      <c r="M261" s="150" t="s">
        <v>1</v>
      </c>
      <c r="N261" s="151" t="s">
        <v>41</v>
      </c>
      <c r="O261" s="56"/>
      <c r="P261" s="152">
        <f>O261*H261</f>
        <v>0</v>
      </c>
      <c r="Q261" s="152">
        <v>0</v>
      </c>
      <c r="R261" s="152">
        <f>Q261*H261</f>
        <v>0</v>
      </c>
      <c r="S261" s="152">
        <v>0</v>
      </c>
      <c r="T261" s="153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54" t="s">
        <v>141</v>
      </c>
      <c r="AT261" s="154" t="s">
        <v>138</v>
      </c>
      <c r="AU261" s="154" t="s">
        <v>86</v>
      </c>
      <c r="AY261" s="15" t="s">
        <v>136</v>
      </c>
      <c r="BE261" s="155">
        <f>IF(N261="základní",J261,0)</f>
        <v>0</v>
      </c>
      <c r="BF261" s="155">
        <f>IF(N261="snížená",J261,0)</f>
        <v>0</v>
      </c>
      <c r="BG261" s="155">
        <f>IF(N261="zákl. přenesená",J261,0)</f>
        <v>0</v>
      </c>
      <c r="BH261" s="155">
        <f>IF(N261="sníž. přenesená",J261,0)</f>
        <v>0</v>
      </c>
      <c r="BI261" s="155">
        <f>IF(N261="nulová",J261,0)</f>
        <v>0</v>
      </c>
      <c r="BJ261" s="15" t="s">
        <v>84</v>
      </c>
      <c r="BK261" s="155">
        <f>ROUND(I261*H261,2)</f>
        <v>0</v>
      </c>
      <c r="BL261" s="15" t="s">
        <v>141</v>
      </c>
      <c r="BM261" s="154" t="s">
        <v>687</v>
      </c>
    </row>
    <row r="262" spans="1:47" s="2" customFormat="1" ht="12">
      <c r="A262" s="30"/>
      <c r="B262" s="31"/>
      <c r="C262" s="30"/>
      <c r="D262" s="156" t="s">
        <v>143</v>
      </c>
      <c r="E262" s="30"/>
      <c r="F262" s="157" t="s">
        <v>596</v>
      </c>
      <c r="G262" s="30"/>
      <c r="H262" s="30"/>
      <c r="I262" s="158"/>
      <c r="J262" s="30"/>
      <c r="K262" s="30"/>
      <c r="L262" s="31"/>
      <c r="M262" s="159"/>
      <c r="N262" s="160"/>
      <c r="O262" s="56"/>
      <c r="P262" s="56"/>
      <c r="Q262" s="56"/>
      <c r="R262" s="56"/>
      <c r="S262" s="56"/>
      <c r="T262" s="57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T262" s="15" t="s">
        <v>143</v>
      </c>
      <c r="AU262" s="15" t="s">
        <v>86</v>
      </c>
    </row>
    <row r="263" spans="1:47" s="2" customFormat="1" ht="12">
      <c r="A263" s="30"/>
      <c r="B263" s="31"/>
      <c r="C263" s="30"/>
      <c r="D263" s="161" t="s">
        <v>145</v>
      </c>
      <c r="E263" s="30"/>
      <c r="F263" s="162" t="s">
        <v>597</v>
      </c>
      <c r="G263" s="30"/>
      <c r="H263" s="30"/>
      <c r="I263" s="158"/>
      <c r="J263" s="30"/>
      <c r="K263" s="30"/>
      <c r="L263" s="31"/>
      <c r="M263" s="159"/>
      <c r="N263" s="160"/>
      <c r="O263" s="56"/>
      <c r="P263" s="56"/>
      <c r="Q263" s="56"/>
      <c r="R263" s="56"/>
      <c r="S263" s="56"/>
      <c r="T263" s="57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T263" s="15" t="s">
        <v>145</v>
      </c>
      <c r="AU263" s="15" t="s">
        <v>86</v>
      </c>
    </row>
    <row r="264" spans="1:65" s="2" customFormat="1" ht="16.5" customHeight="1">
      <c r="A264" s="30"/>
      <c r="B264" s="142"/>
      <c r="C264" s="163" t="s">
        <v>688</v>
      </c>
      <c r="D264" s="163" t="s">
        <v>229</v>
      </c>
      <c r="E264" s="164" t="s">
        <v>654</v>
      </c>
      <c r="F264" s="165" t="s">
        <v>655</v>
      </c>
      <c r="G264" s="166" t="s">
        <v>656</v>
      </c>
      <c r="H264" s="167">
        <v>9.95</v>
      </c>
      <c r="I264" s="168"/>
      <c r="J264" s="169">
        <f>ROUND(I264*H264,2)</f>
        <v>0</v>
      </c>
      <c r="K264" s="165" t="s">
        <v>512</v>
      </c>
      <c r="L264" s="170"/>
      <c r="M264" s="171" t="s">
        <v>1</v>
      </c>
      <c r="N264" s="172" t="s">
        <v>41</v>
      </c>
      <c r="O264" s="56"/>
      <c r="P264" s="152">
        <f>O264*H264</f>
        <v>0</v>
      </c>
      <c r="Q264" s="152">
        <v>0</v>
      </c>
      <c r="R264" s="152">
        <f>Q264*H264</f>
        <v>0</v>
      </c>
      <c r="S264" s="152">
        <v>0</v>
      </c>
      <c r="T264" s="153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54" t="s">
        <v>172</v>
      </c>
      <c r="AT264" s="154" t="s">
        <v>229</v>
      </c>
      <c r="AU264" s="154" t="s">
        <v>86</v>
      </c>
      <c r="AY264" s="15" t="s">
        <v>136</v>
      </c>
      <c r="BE264" s="155">
        <f>IF(N264="základní",J264,0)</f>
        <v>0</v>
      </c>
      <c r="BF264" s="155">
        <f>IF(N264="snížená",J264,0)</f>
        <v>0</v>
      </c>
      <c r="BG264" s="155">
        <f>IF(N264="zákl. přenesená",J264,0)</f>
        <v>0</v>
      </c>
      <c r="BH264" s="155">
        <f>IF(N264="sníž. přenesená",J264,0)</f>
        <v>0</v>
      </c>
      <c r="BI264" s="155">
        <f>IF(N264="nulová",J264,0)</f>
        <v>0</v>
      </c>
      <c r="BJ264" s="15" t="s">
        <v>84</v>
      </c>
      <c r="BK264" s="155">
        <f>ROUND(I264*H264,2)</f>
        <v>0</v>
      </c>
      <c r="BL264" s="15" t="s">
        <v>141</v>
      </c>
      <c r="BM264" s="154" t="s">
        <v>689</v>
      </c>
    </row>
    <row r="265" spans="1:47" s="2" customFormat="1" ht="12">
      <c r="A265" s="30"/>
      <c r="B265" s="31"/>
      <c r="C265" s="30"/>
      <c r="D265" s="156" t="s">
        <v>143</v>
      </c>
      <c r="E265" s="30"/>
      <c r="F265" s="157" t="s">
        <v>655</v>
      </c>
      <c r="G265" s="30"/>
      <c r="H265" s="30"/>
      <c r="I265" s="158"/>
      <c r="J265" s="30"/>
      <c r="K265" s="30"/>
      <c r="L265" s="31"/>
      <c r="M265" s="159"/>
      <c r="N265" s="160"/>
      <c r="O265" s="56"/>
      <c r="P265" s="56"/>
      <c r="Q265" s="56"/>
      <c r="R265" s="56"/>
      <c r="S265" s="56"/>
      <c r="T265" s="57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T265" s="15" t="s">
        <v>143</v>
      </c>
      <c r="AU265" s="15" t="s">
        <v>86</v>
      </c>
    </row>
    <row r="266" spans="1:65" s="2" customFormat="1" ht="16.5" customHeight="1">
      <c r="A266" s="30"/>
      <c r="B266" s="142"/>
      <c r="C266" s="143" t="s">
        <v>690</v>
      </c>
      <c r="D266" s="143" t="s">
        <v>138</v>
      </c>
      <c r="E266" s="144" t="s">
        <v>658</v>
      </c>
      <c r="F266" s="145" t="s">
        <v>659</v>
      </c>
      <c r="G266" s="146" t="s">
        <v>322</v>
      </c>
      <c r="H266" s="147">
        <v>562</v>
      </c>
      <c r="I266" s="148"/>
      <c r="J266" s="149">
        <f>ROUND(I266*H266,2)</f>
        <v>0</v>
      </c>
      <c r="K266" s="145" t="s">
        <v>140</v>
      </c>
      <c r="L266" s="31"/>
      <c r="M266" s="150" t="s">
        <v>1</v>
      </c>
      <c r="N266" s="151" t="s">
        <v>41</v>
      </c>
      <c r="O266" s="56"/>
      <c r="P266" s="152">
        <f>O266*H266</f>
        <v>0</v>
      </c>
      <c r="Q266" s="152">
        <v>0</v>
      </c>
      <c r="R266" s="152">
        <f>Q266*H266</f>
        <v>0</v>
      </c>
      <c r="S266" s="152">
        <v>0</v>
      </c>
      <c r="T266" s="153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54" t="s">
        <v>141</v>
      </c>
      <c r="AT266" s="154" t="s">
        <v>138</v>
      </c>
      <c r="AU266" s="154" t="s">
        <v>86</v>
      </c>
      <c r="AY266" s="15" t="s">
        <v>136</v>
      </c>
      <c r="BE266" s="155">
        <f>IF(N266="základní",J266,0)</f>
        <v>0</v>
      </c>
      <c r="BF266" s="155">
        <f>IF(N266="snížená",J266,0)</f>
        <v>0</v>
      </c>
      <c r="BG266" s="155">
        <f>IF(N266="zákl. přenesená",J266,0)</f>
        <v>0</v>
      </c>
      <c r="BH266" s="155">
        <f>IF(N266="sníž. přenesená",J266,0)</f>
        <v>0</v>
      </c>
      <c r="BI266" s="155">
        <f>IF(N266="nulová",J266,0)</f>
        <v>0</v>
      </c>
      <c r="BJ266" s="15" t="s">
        <v>84</v>
      </c>
      <c r="BK266" s="155">
        <f>ROUND(I266*H266,2)</f>
        <v>0</v>
      </c>
      <c r="BL266" s="15" t="s">
        <v>141</v>
      </c>
      <c r="BM266" s="154" t="s">
        <v>691</v>
      </c>
    </row>
    <row r="267" spans="1:47" s="2" customFormat="1" ht="12">
      <c r="A267" s="30"/>
      <c r="B267" s="31"/>
      <c r="C267" s="30"/>
      <c r="D267" s="156" t="s">
        <v>143</v>
      </c>
      <c r="E267" s="30"/>
      <c r="F267" s="157" t="s">
        <v>661</v>
      </c>
      <c r="G267" s="30"/>
      <c r="H267" s="30"/>
      <c r="I267" s="158"/>
      <c r="J267" s="30"/>
      <c r="K267" s="30"/>
      <c r="L267" s="31"/>
      <c r="M267" s="159"/>
      <c r="N267" s="160"/>
      <c r="O267" s="56"/>
      <c r="P267" s="56"/>
      <c r="Q267" s="56"/>
      <c r="R267" s="56"/>
      <c r="S267" s="56"/>
      <c r="T267" s="57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T267" s="15" t="s">
        <v>143</v>
      </c>
      <c r="AU267" s="15" t="s">
        <v>86</v>
      </c>
    </row>
    <row r="268" spans="1:47" s="2" customFormat="1" ht="12">
      <c r="A268" s="30"/>
      <c r="B268" s="31"/>
      <c r="C268" s="30"/>
      <c r="D268" s="161" t="s">
        <v>145</v>
      </c>
      <c r="E268" s="30"/>
      <c r="F268" s="162" t="s">
        <v>662</v>
      </c>
      <c r="G268" s="30"/>
      <c r="H268" s="30"/>
      <c r="I268" s="158"/>
      <c r="J268" s="30"/>
      <c r="K268" s="30"/>
      <c r="L268" s="31"/>
      <c r="M268" s="159"/>
      <c r="N268" s="160"/>
      <c r="O268" s="56"/>
      <c r="P268" s="56"/>
      <c r="Q268" s="56"/>
      <c r="R268" s="56"/>
      <c r="S268" s="56"/>
      <c r="T268" s="57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T268" s="15" t="s">
        <v>145</v>
      </c>
      <c r="AU268" s="15" t="s">
        <v>86</v>
      </c>
    </row>
    <row r="269" spans="1:65" s="2" customFormat="1" ht="16.5" customHeight="1">
      <c r="A269" s="30"/>
      <c r="B269" s="142"/>
      <c r="C269" s="163" t="s">
        <v>692</v>
      </c>
      <c r="D269" s="163" t="s">
        <v>229</v>
      </c>
      <c r="E269" s="164" t="s">
        <v>663</v>
      </c>
      <c r="F269" s="165" t="s">
        <v>664</v>
      </c>
      <c r="G269" s="166" t="s">
        <v>665</v>
      </c>
      <c r="H269" s="167">
        <v>2.81</v>
      </c>
      <c r="I269" s="168"/>
      <c r="J269" s="169">
        <f>ROUND(I269*H269,2)</f>
        <v>0</v>
      </c>
      <c r="K269" s="165" t="s">
        <v>512</v>
      </c>
      <c r="L269" s="170"/>
      <c r="M269" s="171" t="s">
        <v>1</v>
      </c>
      <c r="N269" s="172" t="s">
        <v>41</v>
      </c>
      <c r="O269" s="56"/>
      <c r="P269" s="152">
        <f>O269*H269</f>
        <v>0</v>
      </c>
      <c r="Q269" s="152">
        <v>0</v>
      </c>
      <c r="R269" s="152">
        <f>Q269*H269</f>
        <v>0</v>
      </c>
      <c r="S269" s="152">
        <v>0</v>
      </c>
      <c r="T269" s="153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54" t="s">
        <v>172</v>
      </c>
      <c r="AT269" s="154" t="s">
        <v>229</v>
      </c>
      <c r="AU269" s="154" t="s">
        <v>86</v>
      </c>
      <c r="AY269" s="15" t="s">
        <v>136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5" t="s">
        <v>84</v>
      </c>
      <c r="BK269" s="155">
        <f>ROUND(I269*H269,2)</f>
        <v>0</v>
      </c>
      <c r="BL269" s="15" t="s">
        <v>141</v>
      </c>
      <c r="BM269" s="154" t="s">
        <v>693</v>
      </c>
    </row>
    <row r="270" spans="1:47" s="2" customFormat="1" ht="12">
      <c r="A270" s="30"/>
      <c r="B270" s="31"/>
      <c r="C270" s="30"/>
      <c r="D270" s="156" t="s">
        <v>143</v>
      </c>
      <c r="E270" s="30"/>
      <c r="F270" s="157" t="s">
        <v>664</v>
      </c>
      <c r="G270" s="30"/>
      <c r="H270" s="30"/>
      <c r="I270" s="158"/>
      <c r="J270" s="30"/>
      <c r="K270" s="30"/>
      <c r="L270" s="31"/>
      <c r="M270" s="159"/>
      <c r="N270" s="160"/>
      <c r="O270" s="56"/>
      <c r="P270" s="56"/>
      <c r="Q270" s="56"/>
      <c r="R270" s="56"/>
      <c r="S270" s="56"/>
      <c r="T270" s="57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T270" s="15" t="s">
        <v>143</v>
      </c>
      <c r="AU270" s="15" t="s">
        <v>86</v>
      </c>
    </row>
    <row r="271" spans="1:65" s="2" customFormat="1" ht="16.5" customHeight="1">
      <c r="A271" s="30"/>
      <c r="B271" s="142"/>
      <c r="C271" s="143" t="s">
        <v>694</v>
      </c>
      <c r="D271" s="143" t="s">
        <v>138</v>
      </c>
      <c r="E271" s="144" t="s">
        <v>667</v>
      </c>
      <c r="F271" s="145" t="s">
        <v>668</v>
      </c>
      <c r="G271" s="146" t="s">
        <v>322</v>
      </c>
      <c r="H271" s="147">
        <v>46.667</v>
      </c>
      <c r="I271" s="148"/>
      <c r="J271" s="149">
        <f>ROUND(I271*H271,2)</f>
        <v>0</v>
      </c>
      <c r="K271" s="145" t="s">
        <v>140</v>
      </c>
      <c r="L271" s="31"/>
      <c r="M271" s="150" t="s">
        <v>1</v>
      </c>
      <c r="N271" s="151" t="s">
        <v>41</v>
      </c>
      <c r="O271" s="56"/>
      <c r="P271" s="152">
        <f>O271*H271</f>
        <v>0</v>
      </c>
      <c r="Q271" s="152">
        <v>0</v>
      </c>
      <c r="R271" s="152">
        <f>Q271*H271</f>
        <v>0</v>
      </c>
      <c r="S271" s="152">
        <v>0</v>
      </c>
      <c r="T271" s="153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54" t="s">
        <v>141</v>
      </c>
      <c r="AT271" s="154" t="s">
        <v>138</v>
      </c>
      <c r="AU271" s="154" t="s">
        <v>86</v>
      </c>
      <c r="AY271" s="15" t="s">
        <v>136</v>
      </c>
      <c r="BE271" s="155">
        <f>IF(N271="základní",J271,0)</f>
        <v>0</v>
      </c>
      <c r="BF271" s="155">
        <f>IF(N271="snížená",J271,0)</f>
        <v>0</v>
      </c>
      <c r="BG271" s="155">
        <f>IF(N271="zákl. přenesená",J271,0)</f>
        <v>0</v>
      </c>
      <c r="BH271" s="155">
        <f>IF(N271="sníž. přenesená",J271,0)</f>
        <v>0</v>
      </c>
      <c r="BI271" s="155">
        <f>IF(N271="nulová",J271,0)</f>
        <v>0</v>
      </c>
      <c r="BJ271" s="15" t="s">
        <v>84</v>
      </c>
      <c r="BK271" s="155">
        <f>ROUND(I271*H271,2)</f>
        <v>0</v>
      </c>
      <c r="BL271" s="15" t="s">
        <v>141</v>
      </c>
      <c r="BM271" s="154" t="s">
        <v>695</v>
      </c>
    </row>
    <row r="272" spans="1:47" s="2" customFormat="1" ht="12">
      <c r="A272" s="30"/>
      <c r="B272" s="31"/>
      <c r="C272" s="30"/>
      <c r="D272" s="156" t="s">
        <v>143</v>
      </c>
      <c r="E272" s="30"/>
      <c r="F272" s="157" t="s">
        <v>670</v>
      </c>
      <c r="G272" s="30"/>
      <c r="H272" s="30"/>
      <c r="I272" s="158"/>
      <c r="J272" s="30"/>
      <c r="K272" s="30"/>
      <c r="L272" s="31"/>
      <c r="M272" s="159"/>
      <c r="N272" s="160"/>
      <c r="O272" s="56"/>
      <c r="P272" s="56"/>
      <c r="Q272" s="56"/>
      <c r="R272" s="56"/>
      <c r="S272" s="56"/>
      <c r="T272" s="57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T272" s="15" t="s">
        <v>143</v>
      </c>
      <c r="AU272" s="15" t="s">
        <v>86</v>
      </c>
    </row>
    <row r="273" spans="1:47" s="2" customFormat="1" ht="12">
      <c r="A273" s="30"/>
      <c r="B273" s="31"/>
      <c r="C273" s="30"/>
      <c r="D273" s="161" t="s">
        <v>145</v>
      </c>
      <c r="E273" s="30"/>
      <c r="F273" s="162" t="s">
        <v>671</v>
      </c>
      <c r="G273" s="30"/>
      <c r="H273" s="30"/>
      <c r="I273" s="158"/>
      <c r="J273" s="30"/>
      <c r="K273" s="30"/>
      <c r="L273" s="31"/>
      <c r="M273" s="159"/>
      <c r="N273" s="160"/>
      <c r="O273" s="56"/>
      <c r="P273" s="56"/>
      <c r="Q273" s="56"/>
      <c r="R273" s="56"/>
      <c r="S273" s="56"/>
      <c r="T273" s="57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T273" s="15" t="s">
        <v>145</v>
      </c>
      <c r="AU273" s="15" t="s">
        <v>86</v>
      </c>
    </row>
    <row r="274" spans="1:65" s="2" customFormat="1" ht="16.5" customHeight="1">
      <c r="A274" s="30"/>
      <c r="B274" s="142"/>
      <c r="C274" s="143" t="s">
        <v>696</v>
      </c>
      <c r="D274" s="143" t="s">
        <v>138</v>
      </c>
      <c r="E274" s="144" t="s">
        <v>672</v>
      </c>
      <c r="F274" s="145" t="s">
        <v>673</v>
      </c>
      <c r="G274" s="146" t="s">
        <v>674</v>
      </c>
      <c r="H274" s="147">
        <v>10.667</v>
      </c>
      <c r="I274" s="148"/>
      <c r="J274" s="149">
        <f>ROUND(I274*H274,2)</f>
        <v>0</v>
      </c>
      <c r="K274" s="145" t="s">
        <v>512</v>
      </c>
      <c r="L274" s="31"/>
      <c r="M274" s="150" t="s">
        <v>1</v>
      </c>
      <c r="N274" s="151" t="s">
        <v>41</v>
      </c>
      <c r="O274" s="56"/>
      <c r="P274" s="152">
        <f>O274*H274</f>
        <v>0</v>
      </c>
      <c r="Q274" s="152">
        <v>0</v>
      </c>
      <c r="R274" s="152">
        <f>Q274*H274</f>
        <v>0</v>
      </c>
      <c r="S274" s="152">
        <v>0</v>
      </c>
      <c r="T274" s="153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54" t="s">
        <v>141</v>
      </c>
      <c r="AT274" s="154" t="s">
        <v>138</v>
      </c>
      <c r="AU274" s="154" t="s">
        <v>86</v>
      </c>
      <c r="AY274" s="15" t="s">
        <v>136</v>
      </c>
      <c r="BE274" s="155">
        <f>IF(N274="základní",J274,0)</f>
        <v>0</v>
      </c>
      <c r="BF274" s="155">
        <f>IF(N274="snížená",J274,0)</f>
        <v>0</v>
      </c>
      <c r="BG274" s="155">
        <f>IF(N274="zákl. přenesená",J274,0)</f>
        <v>0</v>
      </c>
      <c r="BH274" s="155">
        <f>IF(N274="sníž. přenesená",J274,0)</f>
        <v>0</v>
      </c>
      <c r="BI274" s="155">
        <f>IF(N274="nulová",J274,0)</f>
        <v>0</v>
      </c>
      <c r="BJ274" s="15" t="s">
        <v>84</v>
      </c>
      <c r="BK274" s="155">
        <f>ROUND(I274*H274,2)</f>
        <v>0</v>
      </c>
      <c r="BL274" s="15" t="s">
        <v>141</v>
      </c>
      <c r="BM274" s="154" t="s">
        <v>697</v>
      </c>
    </row>
    <row r="275" spans="1:47" s="2" customFormat="1" ht="12">
      <c r="A275" s="30"/>
      <c r="B275" s="31"/>
      <c r="C275" s="30"/>
      <c r="D275" s="156" t="s">
        <v>143</v>
      </c>
      <c r="E275" s="30"/>
      <c r="F275" s="157" t="s">
        <v>673</v>
      </c>
      <c r="G275" s="30"/>
      <c r="H275" s="30"/>
      <c r="I275" s="158"/>
      <c r="J275" s="30"/>
      <c r="K275" s="30"/>
      <c r="L275" s="31"/>
      <c r="M275" s="159"/>
      <c r="N275" s="160"/>
      <c r="O275" s="56"/>
      <c r="P275" s="56"/>
      <c r="Q275" s="56"/>
      <c r="R275" s="56"/>
      <c r="S275" s="56"/>
      <c r="T275" s="57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T275" s="15" t="s">
        <v>143</v>
      </c>
      <c r="AU275" s="15" t="s">
        <v>86</v>
      </c>
    </row>
    <row r="276" spans="2:63" s="12" customFormat="1" ht="22.9" customHeight="1">
      <c r="B276" s="129"/>
      <c r="D276" s="130" t="s">
        <v>75</v>
      </c>
      <c r="E276" s="140" t="s">
        <v>698</v>
      </c>
      <c r="F276" s="140" t="s">
        <v>699</v>
      </c>
      <c r="I276" s="132"/>
      <c r="J276" s="141">
        <f>BK276</f>
        <v>0</v>
      </c>
      <c r="L276" s="129"/>
      <c r="M276" s="134"/>
      <c r="N276" s="135"/>
      <c r="O276" s="135"/>
      <c r="P276" s="136">
        <f>SUM(P277:P305)</f>
        <v>0</v>
      </c>
      <c r="Q276" s="135"/>
      <c r="R276" s="136">
        <f>SUM(R277:R305)</f>
        <v>42.57</v>
      </c>
      <c r="S276" s="135"/>
      <c r="T276" s="137">
        <f>SUM(T277:T305)</f>
        <v>0</v>
      </c>
      <c r="AR276" s="130" t="s">
        <v>84</v>
      </c>
      <c r="AT276" s="138" t="s">
        <v>75</v>
      </c>
      <c r="AU276" s="138" t="s">
        <v>84</v>
      </c>
      <c r="AY276" s="130" t="s">
        <v>136</v>
      </c>
      <c r="BK276" s="139">
        <f>SUM(BK277:BK305)</f>
        <v>0</v>
      </c>
    </row>
    <row r="277" spans="1:65" s="2" customFormat="1" ht="16.5" customHeight="1">
      <c r="A277" s="30"/>
      <c r="B277" s="142"/>
      <c r="C277" s="143" t="s">
        <v>700</v>
      </c>
      <c r="D277" s="143" t="s">
        <v>138</v>
      </c>
      <c r="E277" s="144" t="s">
        <v>630</v>
      </c>
      <c r="F277" s="145" t="s">
        <v>631</v>
      </c>
      <c r="G277" s="146" t="s">
        <v>156</v>
      </c>
      <c r="H277" s="147">
        <v>42.57</v>
      </c>
      <c r="I277" s="148"/>
      <c r="J277" s="149">
        <f>ROUND(I277*H277,2)</f>
        <v>0</v>
      </c>
      <c r="K277" s="145" t="s">
        <v>140</v>
      </c>
      <c r="L277" s="31"/>
      <c r="M277" s="150" t="s">
        <v>1</v>
      </c>
      <c r="N277" s="151" t="s">
        <v>41</v>
      </c>
      <c r="O277" s="56"/>
      <c r="P277" s="152">
        <f>O277*H277</f>
        <v>0</v>
      </c>
      <c r="Q277" s="152">
        <v>0</v>
      </c>
      <c r="R277" s="152">
        <f>Q277*H277</f>
        <v>0</v>
      </c>
      <c r="S277" s="152">
        <v>0</v>
      </c>
      <c r="T277" s="153">
        <f>S277*H277</f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54" t="s">
        <v>141</v>
      </c>
      <c r="AT277" s="154" t="s">
        <v>138</v>
      </c>
      <c r="AU277" s="154" t="s">
        <v>86</v>
      </c>
      <c r="AY277" s="15" t="s">
        <v>136</v>
      </c>
      <c r="BE277" s="155">
        <f>IF(N277="základní",J277,0)</f>
        <v>0</v>
      </c>
      <c r="BF277" s="155">
        <f>IF(N277="snížená",J277,0)</f>
        <v>0</v>
      </c>
      <c r="BG277" s="155">
        <f>IF(N277="zákl. přenesená",J277,0)</f>
        <v>0</v>
      </c>
      <c r="BH277" s="155">
        <f>IF(N277="sníž. přenesená",J277,0)</f>
        <v>0</v>
      </c>
      <c r="BI277" s="155">
        <f>IF(N277="nulová",J277,0)</f>
        <v>0</v>
      </c>
      <c r="BJ277" s="15" t="s">
        <v>84</v>
      </c>
      <c r="BK277" s="155">
        <f>ROUND(I277*H277,2)</f>
        <v>0</v>
      </c>
      <c r="BL277" s="15" t="s">
        <v>141</v>
      </c>
      <c r="BM277" s="154" t="s">
        <v>701</v>
      </c>
    </row>
    <row r="278" spans="1:47" s="2" customFormat="1" ht="12">
      <c r="A278" s="30"/>
      <c r="B278" s="31"/>
      <c r="C278" s="30"/>
      <c r="D278" s="156" t="s">
        <v>143</v>
      </c>
      <c r="E278" s="30"/>
      <c r="F278" s="157" t="s">
        <v>633</v>
      </c>
      <c r="G278" s="30"/>
      <c r="H278" s="30"/>
      <c r="I278" s="158"/>
      <c r="J278" s="30"/>
      <c r="K278" s="30"/>
      <c r="L278" s="31"/>
      <c r="M278" s="159"/>
      <c r="N278" s="160"/>
      <c r="O278" s="56"/>
      <c r="P278" s="56"/>
      <c r="Q278" s="56"/>
      <c r="R278" s="56"/>
      <c r="S278" s="56"/>
      <c r="T278" s="57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T278" s="15" t="s">
        <v>143</v>
      </c>
      <c r="AU278" s="15" t="s">
        <v>86</v>
      </c>
    </row>
    <row r="279" spans="1:47" s="2" customFormat="1" ht="12">
      <c r="A279" s="30"/>
      <c r="B279" s="31"/>
      <c r="C279" s="30"/>
      <c r="D279" s="161" t="s">
        <v>145</v>
      </c>
      <c r="E279" s="30"/>
      <c r="F279" s="162" t="s">
        <v>634</v>
      </c>
      <c r="G279" s="30"/>
      <c r="H279" s="30"/>
      <c r="I279" s="158"/>
      <c r="J279" s="30"/>
      <c r="K279" s="30"/>
      <c r="L279" s="31"/>
      <c r="M279" s="159"/>
      <c r="N279" s="160"/>
      <c r="O279" s="56"/>
      <c r="P279" s="56"/>
      <c r="Q279" s="56"/>
      <c r="R279" s="56"/>
      <c r="S279" s="56"/>
      <c r="T279" s="57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T279" s="15" t="s">
        <v>145</v>
      </c>
      <c r="AU279" s="15" t="s">
        <v>86</v>
      </c>
    </row>
    <row r="280" spans="1:65" s="2" customFormat="1" ht="16.5" customHeight="1">
      <c r="A280" s="30"/>
      <c r="B280" s="142"/>
      <c r="C280" s="163" t="s">
        <v>702</v>
      </c>
      <c r="D280" s="163" t="s">
        <v>229</v>
      </c>
      <c r="E280" s="164" t="s">
        <v>635</v>
      </c>
      <c r="F280" s="165" t="s">
        <v>636</v>
      </c>
      <c r="G280" s="166" t="s">
        <v>156</v>
      </c>
      <c r="H280" s="167">
        <v>42.57</v>
      </c>
      <c r="I280" s="168"/>
      <c r="J280" s="169">
        <f>ROUND(I280*H280,2)</f>
        <v>0</v>
      </c>
      <c r="K280" s="165" t="s">
        <v>140</v>
      </c>
      <c r="L280" s="170"/>
      <c r="M280" s="171" t="s">
        <v>1</v>
      </c>
      <c r="N280" s="172" t="s">
        <v>41</v>
      </c>
      <c r="O280" s="56"/>
      <c r="P280" s="152">
        <f>O280*H280</f>
        <v>0</v>
      </c>
      <c r="Q280" s="152">
        <v>1</v>
      </c>
      <c r="R280" s="152">
        <f>Q280*H280</f>
        <v>42.57</v>
      </c>
      <c r="S280" s="152">
        <v>0</v>
      </c>
      <c r="T280" s="153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54" t="s">
        <v>172</v>
      </c>
      <c r="AT280" s="154" t="s">
        <v>229</v>
      </c>
      <c r="AU280" s="154" t="s">
        <v>86</v>
      </c>
      <c r="AY280" s="15" t="s">
        <v>136</v>
      </c>
      <c r="BE280" s="155">
        <f>IF(N280="základní",J280,0)</f>
        <v>0</v>
      </c>
      <c r="BF280" s="155">
        <f>IF(N280="snížená",J280,0)</f>
        <v>0</v>
      </c>
      <c r="BG280" s="155">
        <f>IF(N280="zákl. přenesená",J280,0)</f>
        <v>0</v>
      </c>
      <c r="BH280" s="155">
        <f>IF(N280="sníž. přenesená",J280,0)</f>
        <v>0</v>
      </c>
      <c r="BI280" s="155">
        <f>IF(N280="nulová",J280,0)</f>
        <v>0</v>
      </c>
      <c r="BJ280" s="15" t="s">
        <v>84</v>
      </c>
      <c r="BK280" s="155">
        <f>ROUND(I280*H280,2)</f>
        <v>0</v>
      </c>
      <c r="BL280" s="15" t="s">
        <v>141</v>
      </c>
      <c r="BM280" s="154" t="s">
        <v>703</v>
      </c>
    </row>
    <row r="281" spans="1:47" s="2" customFormat="1" ht="12">
      <c r="A281" s="30"/>
      <c r="B281" s="31"/>
      <c r="C281" s="30"/>
      <c r="D281" s="156" t="s">
        <v>143</v>
      </c>
      <c r="E281" s="30"/>
      <c r="F281" s="157" t="s">
        <v>636</v>
      </c>
      <c r="G281" s="30"/>
      <c r="H281" s="30"/>
      <c r="I281" s="158"/>
      <c r="J281" s="30"/>
      <c r="K281" s="30"/>
      <c r="L281" s="31"/>
      <c r="M281" s="159"/>
      <c r="N281" s="160"/>
      <c r="O281" s="56"/>
      <c r="P281" s="56"/>
      <c r="Q281" s="56"/>
      <c r="R281" s="56"/>
      <c r="S281" s="56"/>
      <c r="T281" s="57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T281" s="15" t="s">
        <v>143</v>
      </c>
      <c r="AU281" s="15" t="s">
        <v>86</v>
      </c>
    </row>
    <row r="282" spans="1:65" s="2" customFormat="1" ht="16.5" customHeight="1">
      <c r="A282" s="30"/>
      <c r="B282" s="142"/>
      <c r="C282" s="143" t="s">
        <v>704</v>
      </c>
      <c r="D282" s="143" t="s">
        <v>138</v>
      </c>
      <c r="E282" s="144" t="s">
        <v>638</v>
      </c>
      <c r="F282" s="145" t="s">
        <v>639</v>
      </c>
      <c r="G282" s="146" t="s">
        <v>156</v>
      </c>
      <c r="H282" s="147">
        <v>42.57</v>
      </c>
      <c r="I282" s="148"/>
      <c r="J282" s="149">
        <f>ROUND(I282*H282,2)</f>
        <v>0</v>
      </c>
      <c r="K282" s="145" t="s">
        <v>140</v>
      </c>
      <c r="L282" s="31"/>
      <c r="M282" s="150" t="s">
        <v>1</v>
      </c>
      <c r="N282" s="151" t="s">
        <v>41</v>
      </c>
      <c r="O282" s="56"/>
      <c r="P282" s="152">
        <f>O282*H282</f>
        <v>0</v>
      </c>
      <c r="Q282" s="152">
        <v>0</v>
      </c>
      <c r="R282" s="152">
        <f>Q282*H282</f>
        <v>0</v>
      </c>
      <c r="S282" s="152">
        <v>0</v>
      </c>
      <c r="T282" s="153">
        <f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54" t="s">
        <v>141</v>
      </c>
      <c r="AT282" s="154" t="s">
        <v>138</v>
      </c>
      <c r="AU282" s="154" t="s">
        <v>86</v>
      </c>
      <c r="AY282" s="15" t="s">
        <v>136</v>
      </c>
      <c r="BE282" s="155">
        <f>IF(N282="základní",J282,0)</f>
        <v>0</v>
      </c>
      <c r="BF282" s="155">
        <f>IF(N282="snížená",J282,0)</f>
        <v>0</v>
      </c>
      <c r="BG282" s="155">
        <f>IF(N282="zákl. přenesená",J282,0)</f>
        <v>0</v>
      </c>
      <c r="BH282" s="155">
        <f>IF(N282="sníž. přenesená",J282,0)</f>
        <v>0</v>
      </c>
      <c r="BI282" s="155">
        <f>IF(N282="nulová",J282,0)</f>
        <v>0</v>
      </c>
      <c r="BJ282" s="15" t="s">
        <v>84</v>
      </c>
      <c r="BK282" s="155">
        <f>ROUND(I282*H282,2)</f>
        <v>0</v>
      </c>
      <c r="BL282" s="15" t="s">
        <v>141</v>
      </c>
      <c r="BM282" s="154" t="s">
        <v>705</v>
      </c>
    </row>
    <row r="283" spans="1:47" s="2" customFormat="1" ht="12">
      <c r="A283" s="30"/>
      <c r="B283" s="31"/>
      <c r="C283" s="30"/>
      <c r="D283" s="156" t="s">
        <v>143</v>
      </c>
      <c r="E283" s="30"/>
      <c r="F283" s="157" t="s">
        <v>641</v>
      </c>
      <c r="G283" s="30"/>
      <c r="H283" s="30"/>
      <c r="I283" s="158"/>
      <c r="J283" s="30"/>
      <c r="K283" s="30"/>
      <c r="L283" s="31"/>
      <c r="M283" s="159"/>
      <c r="N283" s="160"/>
      <c r="O283" s="56"/>
      <c r="P283" s="56"/>
      <c r="Q283" s="56"/>
      <c r="R283" s="56"/>
      <c r="S283" s="56"/>
      <c r="T283" s="57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T283" s="15" t="s">
        <v>143</v>
      </c>
      <c r="AU283" s="15" t="s">
        <v>86</v>
      </c>
    </row>
    <row r="284" spans="1:47" s="2" customFormat="1" ht="12">
      <c r="A284" s="30"/>
      <c r="B284" s="31"/>
      <c r="C284" s="30"/>
      <c r="D284" s="161" t="s">
        <v>145</v>
      </c>
      <c r="E284" s="30"/>
      <c r="F284" s="162" t="s">
        <v>642</v>
      </c>
      <c r="G284" s="30"/>
      <c r="H284" s="30"/>
      <c r="I284" s="158"/>
      <c r="J284" s="30"/>
      <c r="K284" s="30"/>
      <c r="L284" s="31"/>
      <c r="M284" s="159"/>
      <c r="N284" s="160"/>
      <c r="O284" s="56"/>
      <c r="P284" s="56"/>
      <c r="Q284" s="56"/>
      <c r="R284" s="56"/>
      <c r="S284" s="56"/>
      <c r="T284" s="57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T284" s="15" t="s">
        <v>145</v>
      </c>
      <c r="AU284" s="15" t="s">
        <v>86</v>
      </c>
    </row>
    <row r="285" spans="1:65" s="2" customFormat="1" ht="16.5" customHeight="1">
      <c r="A285" s="30"/>
      <c r="B285" s="142"/>
      <c r="C285" s="143" t="s">
        <v>706</v>
      </c>
      <c r="D285" s="143" t="s">
        <v>138</v>
      </c>
      <c r="E285" s="144" t="s">
        <v>643</v>
      </c>
      <c r="F285" s="145" t="s">
        <v>644</v>
      </c>
      <c r="G285" s="146" t="s">
        <v>156</v>
      </c>
      <c r="H285" s="147">
        <v>42.57</v>
      </c>
      <c r="I285" s="148"/>
      <c r="J285" s="149">
        <f>ROUND(I285*H285,2)</f>
        <v>0</v>
      </c>
      <c r="K285" s="145" t="s">
        <v>140</v>
      </c>
      <c r="L285" s="31"/>
      <c r="M285" s="150" t="s">
        <v>1</v>
      </c>
      <c r="N285" s="151" t="s">
        <v>41</v>
      </c>
      <c r="O285" s="56"/>
      <c r="P285" s="152">
        <f>O285*H285</f>
        <v>0</v>
      </c>
      <c r="Q285" s="152">
        <v>0</v>
      </c>
      <c r="R285" s="152">
        <f>Q285*H285</f>
        <v>0</v>
      </c>
      <c r="S285" s="152">
        <v>0</v>
      </c>
      <c r="T285" s="153">
        <f>S285*H285</f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54" t="s">
        <v>141</v>
      </c>
      <c r="AT285" s="154" t="s">
        <v>138</v>
      </c>
      <c r="AU285" s="154" t="s">
        <v>86</v>
      </c>
      <c r="AY285" s="15" t="s">
        <v>136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5" t="s">
        <v>84</v>
      </c>
      <c r="BK285" s="155">
        <f>ROUND(I285*H285,2)</f>
        <v>0</v>
      </c>
      <c r="BL285" s="15" t="s">
        <v>141</v>
      </c>
      <c r="BM285" s="154" t="s">
        <v>707</v>
      </c>
    </row>
    <row r="286" spans="1:47" s="2" customFormat="1" ht="12">
      <c r="A286" s="30"/>
      <c r="B286" s="31"/>
      <c r="C286" s="30"/>
      <c r="D286" s="156" t="s">
        <v>143</v>
      </c>
      <c r="E286" s="30"/>
      <c r="F286" s="157" t="s">
        <v>646</v>
      </c>
      <c r="G286" s="30"/>
      <c r="H286" s="30"/>
      <c r="I286" s="158"/>
      <c r="J286" s="30"/>
      <c r="K286" s="30"/>
      <c r="L286" s="31"/>
      <c r="M286" s="159"/>
      <c r="N286" s="160"/>
      <c r="O286" s="56"/>
      <c r="P286" s="56"/>
      <c r="Q286" s="56"/>
      <c r="R286" s="56"/>
      <c r="S286" s="56"/>
      <c r="T286" s="57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T286" s="15" t="s">
        <v>143</v>
      </c>
      <c r="AU286" s="15" t="s">
        <v>86</v>
      </c>
    </row>
    <row r="287" spans="1:47" s="2" customFormat="1" ht="12">
      <c r="A287" s="30"/>
      <c r="B287" s="31"/>
      <c r="C287" s="30"/>
      <c r="D287" s="161" t="s">
        <v>145</v>
      </c>
      <c r="E287" s="30"/>
      <c r="F287" s="162" t="s">
        <v>647</v>
      </c>
      <c r="G287" s="30"/>
      <c r="H287" s="30"/>
      <c r="I287" s="158"/>
      <c r="J287" s="30"/>
      <c r="K287" s="30"/>
      <c r="L287" s="31"/>
      <c r="M287" s="159"/>
      <c r="N287" s="160"/>
      <c r="O287" s="56"/>
      <c r="P287" s="56"/>
      <c r="Q287" s="56"/>
      <c r="R287" s="56"/>
      <c r="S287" s="56"/>
      <c r="T287" s="57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T287" s="15" t="s">
        <v>145</v>
      </c>
      <c r="AU287" s="15" t="s">
        <v>86</v>
      </c>
    </row>
    <row r="288" spans="1:65" s="2" customFormat="1" ht="16.5" customHeight="1">
      <c r="A288" s="30"/>
      <c r="B288" s="142"/>
      <c r="C288" s="143" t="s">
        <v>708</v>
      </c>
      <c r="D288" s="143" t="s">
        <v>138</v>
      </c>
      <c r="E288" s="144" t="s">
        <v>648</v>
      </c>
      <c r="F288" s="145" t="s">
        <v>649</v>
      </c>
      <c r="G288" s="146" t="s">
        <v>181</v>
      </c>
      <c r="H288" s="147">
        <v>193</v>
      </c>
      <c r="I288" s="148"/>
      <c r="J288" s="149">
        <f>ROUND(I288*H288,2)</f>
        <v>0</v>
      </c>
      <c r="K288" s="145" t="s">
        <v>140</v>
      </c>
      <c r="L288" s="31"/>
      <c r="M288" s="150" t="s">
        <v>1</v>
      </c>
      <c r="N288" s="151" t="s">
        <v>41</v>
      </c>
      <c r="O288" s="56"/>
      <c r="P288" s="152">
        <f>O288*H288</f>
        <v>0</v>
      </c>
      <c r="Q288" s="152">
        <v>0</v>
      </c>
      <c r="R288" s="152">
        <f>Q288*H288</f>
        <v>0</v>
      </c>
      <c r="S288" s="152">
        <v>0</v>
      </c>
      <c r="T288" s="153">
        <f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54" t="s">
        <v>141</v>
      </c>
      <c r="AT288" s="154" t="s">
        <v>138</v>
      </c>
      <c r="AU288" s="154" t="s">
        <v>86</v>
      </c>
      <c r="AY288" s="15" t="s">
        <v>136</v>
      </c>
      <c r="BE288" s="155">
        <f>IF(N288="základní",J288,0)</f>
        <v>0</v>
      </c>
      <c r="BF288" s="155">
        <f>IF(N288="snížená",J288,0)</f>
        <v>0</v>
      </c>
      <c r="BG288" s="155">
        <f>IF(N288="zákl. přenesená",J288,0)</f>
        <v>0</v>
      </c>
      <c r="BH288" s="155">
        <f>IF(N288="sníž. přenesená",J288,0)</f>
        <v>0</v>
      </c>
      <c r="BI288" s="155">
        <f>IF(N288="nulová",J288,0)</f>
        <v>0</v>
      </c>
      <c r="BJ288" s="15" t="s">
        <v>84</v>
      </c>
      <c r="BK288" s="155">
        <f>ROUND(I288*H288,2)</f>
        <v>0</v>
      </c>
      <c r="BL288" s="15" t="s">
        <v>141</v>
      </c>
      <c r="BM288" s="154" t="s">
        <v>709</v>
      </c>
    </row>
    <row r="289" spans="1:47" s="2" customFormat="1" ht="12">
      <c r="A289" s="30"/>
      <c r="B289" s="31"/>
      <c r="C289" s="30"/>
      <c r="D289" s="156" t="s">
        <v>143</v>
      </c>
      <c r="E289" s="30"/>
      <c r="F289" s="157" t="s">
        <v>651</v>
      </c>
      <c r="G289" s="30"/>
      <c r="H289" s="30"/>
      <c r="I289" s="158"/>
      <c r="J289" s="30"/>
      <c r="K289" s="30"/>
      <c r="L289" s="31"/>
      <c r="M289" s="159"/>
      <c r="N289" s="160"/>
      <c r="O289" s="56"/>
      <c r="P289" s="56"/>
      <c r="Q289" s="56"/>
      <c r="R289" s="56"/>
      <c r="S289" s="56"/>
      <c r="T289" s="57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T289" s="15" t="s">
        <v>143</v>
      </c>
      <c r="AU289" s="15" t="s">
        <v>86</v>
      </c>
    </row>
    <row r="290" spans="1:47" s="2" customFormat="1" ht="12">
      <c r="A290" s="30"/>
      <c r="B290" s="31"/>
      <c r="C290" s="30"/>
      <c r="D290" s="161" t="s">
        <v>145</v>
      </c>
      <c r="E290" s="30"/>
      <c r="F290" s="162" t="s">
        <v>652</v>
      </c>
      <c r="G290" s="30"/>
      <c r="H290" s="30"/>
      <c r="I290" s="158"/>
      <c r="J290" s="30"/>
      <c r="K290" s="30"/>
      <c r="L290" s="31"/>
      <c r="M290" s="159"/>
      <c r="N290" s="160"/>
      <c r="O290" s="56"/>
      <c r="P290" s="56"/>
      <c r="Q290" s="56"/>
      <c r="R290" s="56"/>
      <c r="S290" s="56"/>
      <c r="T290" s="57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T290" s="15" t="s">
        <v>145</v>
      </c>
      <c r="AU290" s="15" t="s">
        <v>86</v>
      </c>
    </row>
    <row r="291" spans="1:65" s="2" customFormat="1" ht="16.5" customHeight="1">
      <c r="A291" s="30"/>
      <c r="B291" s="142"/>
      <c r="C291" s="143" t="s">
        <v>710</v>
      </c>
      <c r="D291" s="143" t="s">
        <v>138</v>
      </c>
      <c r="E291" s="144" t="s">
        <v>593</v>
      </c>
      <c r="F291" s="145" t="s">
        <v>594</v>
      </c>
      <c r="G291" s="146" t="s">
        <v>322</v>
      </c>
      <c r="H291" s="147">
        <v>316</v>
      </c>
      <c r="I291" s="148"/>
      <c r="J291" s="149">
        <f>ROUND(I291*H291,2)</f>
        <v>0</v>
      </c>
      <c r="K291" s="145" t="s">
        <v>140</v>
      </c>
      <c r="L291" s="31"/>
      <c r="M291" s="150" t="s">
        <v>1</v>
      </c>
      <c r="N291" s="151" t="s">
        <v>41</v>
      </c>
      <c r="O291" s="56"/>
      <c r="P291" s="152">
        <f>O291*H291</f>
        <v>0</v>
      </c>
      <c r="Q291" s="152">
        <v>0</v>
      </c>
      <c r="R291" s="152">
        <f>Q291*H291</f>
        <v>0</v>
      </c>
      <c r="S291" s="152">
        <v>0</v>
      </c>
      <c r="T291" s="153">
        <f>S291*H291</f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54" t="s">
        <v>141</v>
      </c>
      <c r="AT291" s="154" t="s">
        <v>138</v>
      </c>
      <c r="AU291" s="154" t="s">
        <v>86</v>
      </c>
      <c r="AY291" s="15" t="s">
        <v>136</v>
      </c>
      <c r="BE291" s="155">
        <f>IF(N291="základní",J291,0)</f>
        <v>0</v>
      </c>
      <c r="BF291" s="155">
        <f>IF(N291="snížená",J291,0)</f>
        <v>0</v>
      </c>
      <c r="BG291" s="155">
        <f>IF(N291="zákl. přenesená",J291,0)</f>
        <v>0</v>
      </c>
      <c r="BH291" s="155">
        <f>IF(N291="sníž. přenesená",J291,0)</f>
        <v>0</v>
      </c>
      <c r="BI291" s="155">
        <f>IF(N291="nulová",J291,0)</f>
        <v>0</v>
      </c>
      <c r="BJ291" s="15" t="s">
        <v>84</v>
      </c>
      <c r="BK291" s="155">
        <f>ROUND(I291*H291,2)</f>
        <v>0</v>
      </c>
      <c r="BL291" s="15" t="s">
        <v>141</v>
      </c>
      <c r="BM291" s="154" t="s">
        <v>711</v>
      </c>
    </row>
    <row r="292" spans="1:47" s="2" customFormat="1" ht="12">
      <c r="A292" s="30"/>
      <c r="B292" s="31"/>
      <c r="C292" s="30"/>
      <c r="D292" s="156" t="s">
        <v>143</v>
      </c>
      <c r="E292" s="30"/>
      <c r="F292" s="157" t="s">
        <v>596</v>
      </c>
      <c r="G292" s="30"/>
      <c r="H292" s="30"/>
      <c r="I292" s="158"/>
      <c r="J292" s="30"/>
      <c r="K292" s="30"/>
      <c r="L292" s="31"/>
      <c r="M292" s="159"/>
      <c r="N292" s="160"/>
      <c r="O292" s="56"/>
      <c r="P292" s="56"/>
      <c r="Q292" s="56"/>
      <c r="R292" s="56"/>
      <c r="S292" s="56"/>
      <c r="T292" s="57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T292" s="15" t="s">
        <v>143</v>
      </c>
      <c r="AU292" s="15" t="s">
        <v>86</v>
      </c>
    </row>
    <row r="293" spans="1:47" s="2" customFormat="1" ht="12">
      <c r="A293" s="30"/>
      <c r="B293" s="31"/>
      <c r="C293" s="30"/>
      <c r="D293" s="161" t="s">
        <v>145</v>
      </c>
      <c r="E293" s="30"/>
      <c r="F293" s="162" t="s">
        <v>597</v>
      </c>
      <c r="G293" s="30"/>
      <c r="H293" s="30"/>
      <c r="I293" s="158"/>
      <c r="J293" s="30"/>
      <c r="K293" s="30"/>
      <c r="L293" s="31"/>
      <c r="M293" s="159"/>
      <c r="N293" s="160"/>
      <c r="O293" s="56"/>
      <c r="P293" s="56"/>
      <c r="Q293" s="56"/>
      <c r="R293" s="56"/>
      <c r="S293" s="56"/>
      <c r="T293" s="57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T293" s="15" t="s">
        <v>145</v>
      </c>
      <c r="AU293" s="15" t="s">
        <v>86</v>
      </c>
    </row>
    <row r="294" spans="1:65" s="2" customFormat="1" ht="16.5" customHeight="1">
      <c r="A294" s="30"/>
      <c r="B294" s="142"/>
      <c r="C294" s="163" t="s">
        <v>712</v>
      </c>
      <c r="D294" s="163" t="s">
        <v>229</v>
      </c>
      <c r="E294" s="164" t="s">
        <v>654</v>
      </c>
      <c r="F294" s="165" t="s">
        <v>655</v>
      </c>
      <c r="G294" s="166" t="s">
        <v>656</v>
      </c>
      <c r="H294" s="167">
        <v>9.95</v>
      </c>
      <c r="I294" s="168"/>
      <c r="J294" s="169">
        <f>ROUND(I294*H294,2)</f>
        <v>0</v>
      </c>
      <c r="K294" s="165" t="s">
        <v>512</v>
      </c>
      <c r="L294" s="170"/>
      <c r="M294" s="171" t="s">
        <v>1</v>
      </c>
      <c r="N294" s="172" t="s">
        <v>41</v>
      </c>
      <c r="O294" s="56"/>
      <c r="P294" s="152">
        <f>O294*H294</f>
        <v>0</v>
      </c>
      <c r="Q294" s="152">
        <v>0</v>
      </c>
      <c r="R294" s="152">
        <f>Q294*H294</f>
        <v>0</v>
      </c>
      <c r="S294" s="152">
        <v>0</v>
      </c>
      <c r="T294" s="153">
        <f>S294*H294</f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54" t="s">
        <v>172</v>
      </c>
      <c r="AT294" s="154" t="s">
        <v>229</v>
      </c>
      <c r="AU294" s="154" t="s">
        <v>86</v>
      </c>
      <c r="AY294" s="15" t="s">
        <v>136</v>
      </c>
      <c r="BE294" s="155">
        <f>IF(N294="základní",J294,0)</f>
        <v>0</v>
      </c>
      <c r="BF294" s="155">
        <f>IF(N294="snížená",J294,0)</f>
        <v>0</v>
      </c>
      <c r="BG294" s="155">
        <f>IF(N294="zákl. přenesená",J294,0)</f>
        <v>0</v>
      </c>
      <c r="BH294" s="155">
        <f>IF(N294="sníž. přenesená",J294,0)</f>
        <v>0</v>
      </c>
      <c r="BI294" s="155">
        <f>IF(N294="nulová",J294,0)</f>
        <v>0</v>
      </c>
      <c r="BJ294" s="15" t="s">
        <v>84</v>
      </c>
      <c r="BK294" s="155">
        <f>ROUND(I294*H294,2)</f>
        <v>0</v>
      </c>
      <c r="BL294" s="15" t="s">
        <v>141</v>
      </c>
      <c r="BM294" s="154" t="s">
        <v>713</v>
      </c>
    </row>
    <row r="295" spans="1:47" s="2" customFormat="1" ht="12">
      <c r="A295" s="30"/>
      <c r="B295" s="31"/>
      <c r="C295" s="30"/>
      <c r="D295" s="156" t="s">
        <v>143</v>
      </c>
      <c r="E295" s="30"/>
      <c r="F295" s="157" t="s">
        <v>655</v>
      </c>
      <c r="G295" s="30"/>
      <c r="H295" s="30"/>
      <c r="I295" s="158"/>
      <c r="J295" s="30"/>
      <c r="K295" s="30"/>
      <c r="L295" s="31"/>
      <c r="M295" s="159"/>
      <c r="N295" s="160"/>
      <c r="O295" s="56"/>
      <c r="P295" s="56"/>
      <c r="Q295" s="56"/>
      <c r="R295" s="56"/>
      <c r="S295" s="56"/>
      <c r="T295" s="57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T295" s="15" t="s">
        <v>143</v>
      </c>
      <c r="AU295" s="15" t="s">
        <v>86</v>
      </c>
    </row>
    <row r="296" spans="1:65" s="2" customFormat="1" ht="16.5" customHeight="1">
      <c r="A296" s="30"/>
      <c r="B296" s="142"/>
      <c r="C296" s="143" t="s">
        <v>714</v>
      </c>
      <c r="D296" s="143" t="s">
        <v>138</v>
      </c>
      <c r="E296" s="144" t="s">
        <v>658</v>
      </c>
      <c r="F296" s="145" t="s">
        <v>659</v>
      </c>
      <c r="G296" s="146" t="s">
        <v>322</v>
      </c>
      <c r="H296" s="147">
        <v>562</v>
      </c>
      <c r="I296" s="148"/>
      <c r="J296" s="149">
        <f>ROUND(I296*H296,2)</f>
        <v>0</v>
      </c>
      <c r="K296" s="145" t="s">
        <v>140</v>
      </c>
      <c r="L296" s="31"/>
      <c r="M296" s="150" t="s">
        <v>1</v>
      </c>
      <c r="N296" s="151" t="s">
        <v>41</v>
      </c>
      <c r="O296" s="56"/>
      <c r="P296" s="152">
        <f>O296*H296</f>
        <v>0</v>
      </c>
      <c r="Q296" s="152">
        <v>0</v>
      </c>
      <c r="R296" s="152">
        <f>Q296*H296</f>
        <v>0</v>
      </c>
      <c r="S296" s="152">
        <v>0</v>
      </c>
      <c r="T296" s="153">
        <f>S296*H296</f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54" t="s">
        <v>141</v>
      </c>
      <c r="AT296" s="154" t="s">
        <v>138</v>
      </c>
      <c r="AU296" s="154" t="s">
        <v>86</v>
      </c>
      <c r="AY296" s="15" t="s">
        <v>136</v>
      </c>
      <c r="BE296" s="155">
        <f>IF(N296="základní",J296,0)</f>
        <v>0</v>
      </c>
      <c r="BF296" s="155">
        <f>IF(N296="snížená",J296,0)</f>
        <v>0</v>
      </c>
      <c r="BG296" s="155">
        <f>IF(N296="zákl. přenesená",J296,0)</f>
        <v>0</v>
      </c>
      <c r="BH296" s="155">
        <f>IF(N296="sníž. přenesená",J296,0)</f>
        <v>0</v>
      </c>
      <c r="BI296" s="155">
        <f>IF(N296="nulová",J296,0)</f>
        <v>0</v>
      </c>
      <c r="BJ296" s="15" t="s">
        <v>84</v>
      </c>
      <c r="BK296" s="155">
        <f>ROUND(I296*H296,2)</f>
        <v>0</v>
      </c>
      <c r="BL296" s="15" t="s">
        <v>141</v>
      </c>
      <c r="BM296" s="154" t="s">
        <v>715</v>
      </c>
    </row>
    <row r="297" spans="1:47" s="2" customFormat="1" ht="12">
      <c r="A297" s="30"/>
      <c r="B297" s="31"/>
      <c r="C297" s="30"/>
      <c r="D297" s="156" t="s">
        <v>143</v>
      </c>
      <c r="E297" s="30"/>
      <c r="F297" s="157" t="s">
        <v>661</v>
      </c>
      <c r="G297" s="30"/>
      <c r="H297" s="30"/>
      <c r="I297" s="158"/>
      <c r="J297" s="30"/>
      <c r="K297" s="30"/>
      <c r="L297" s="31"/>
      <c r="M297" s="159"/>
      <c r="N297" s="160"/>
      <c r="O297" s="56"/>
      <c r="P297" s="56"/>
      <c r="Q297" s="56"/>
      <c r="R297" s="56"/>
      <c r="S297" s="56"/>
      <c r="T297" s="57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T297" s="15" t="s">
        <v>143</v>
      </c>
      <c r="AU297" s="15" t="s">
        <v>86</v>
      </c>
    </row>
    <row r="298" spans="1:47" s="2" customFormat="1" ht="12">
      <c r="A298" s="30"/>
      <c r="B298" s="31"/>
      <c r="C298" s="30"/>
      <c r="D298" s="161" t="s">
        <v>145</v>
      </c>
      <c r="E298" s="30"/>
      <c r="F298" s="162" t="s">
        <v>662</v>
      </c>
      <c r="G298" s="30"/>
      <c r="H298" s="30"/>
      <c r="I298" s="158"/>
      <c r="J298" s="30"/>
      <c r="K298" s="30"/>
      <c r="L298" s="31"/>
      <c r="M298" s="159"/>
      <c r="N298" s="160"/>
      <c r="O298" s="56"/>
      <c r="P298" s="56"/>
      <c r="Q298" s="56"/>
      <c r="R298" s="56"/>
      <c r="S298" s="56"/>
      <c r="T298" s="57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T298" s="15" t="s">
        <v>145</v>
      </c>
      <c r="AU298" s="15" t="s">
        <v>86</v>
      </c>
    </row>
    <row r="299" spans="1:65" s="2" customFormat="1" ht="16.5" customHeight="1">
      <c r="A299" s="30"/>
      <c r="B299" s="142"/>
      <c r="C299" s="163" t="s">
        <v>716</v>
      </c>
      <c r="D299" s="163" t="s">
        <v>229</v>
      </c>
      <c r="E299" s="164" t="s">
        <v>663</v>
      </c>
      <c r="F299" s="165" t="s">
        <v>664</v>
      </c>
      <c r="G299" s="166" t="s">
        <v>665</v>
      </c>
      <c r="H299" s="167">
        <v>2.81</v>
      </c>
      <c r="I299" s="168"/>
      <c r="J299" s="169">
        <f>ROUND(I299*H299,2)</f>
        <v>0</v>
      </c>
      <c r="K299" s="165" t="s">
        <v>512</v>
      </c>
      <c r="L299" s="170"/>
      <c r="M299" s="171" t="s">
        <v>1</v>
      </c>
      <c r="N299" s="172" t="s">
        <v>41</v>
      </c>
      <c r="O299" s="56"/>
      <c r="P299" s="152">
        <f>O299*H299</f>
        <v>0</v>
      </c>
      <c r="Q299" s="152">
        <v>0</v>
      </c>
      <c r="R299" s="152">
        <f>Q299*H299</f>
        <v>0</v>
      </c>
      <c r="S299" s="152">
        <v>0</v>
      </c>
      <c r="T299" s="153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54" t="s">
        <v>172</v>
      </c>
      <c r="AT299" s="154" t="s">
        <v>229</v>
      </c>
      <c r="AU299" s="154" t="s">
        <v>86</v>
      </c>
      <c r="AY299" s="15" t="s">
        <v>136</v>
      </c>
      <c r="BE299" s="155">
        <f>IF(N299="základní",J299,0)</f>
        <v>0</v>
      </c>
      <c r="BF299" s="155">
        <f>IF(N299="snížená",J299,0)</f>
        <v>0</v>
      </c>
      <c r="BG299" s="155">
        <f>IF(N299="zákl. přenesená",J299,0)</f>
        <v>0</v>
      </c>
      <c r="BH299" s="155">
        <f>IF(N299="sníž. přenesená",J299,0)</f>
        <v>0</v>
      </c>
      <c r="BI299" s="155">
        <f>IF(N299="nulová",J299,0)</f>
        <v>0</v>
      </c>
      <c r="BJ299" s="15" t="s">
        <v>84</v>
      </c>
      <c r="BK299" s="155">
        <f>ROUND(I299*H299,2)</f>
        <v>0</v>
      </c>
      <c r="BL299" s="15" t="s">
        <v>141</v>
      </c>
      <c r="BM299" s="154" t="s">
        <v>717</v>
      </c>
    </row>
    <row r="300" spans="1:47" s="2" customFormat="1" ht="12">
      <c r="A300" s="30"/>
      <c r="B300" s="31"/>
      <c r="C300" s="30"/>
      <c r="D300" s="156" t="s">
        <v>143</v>
      </c>
      <c r="E300" s="30"/>
      <c r="F300" s="157" t="s">
        <v>664</v>
      </c>
      <c r="G300" s="30"/>
      <c r="H300" s="30"/>
      <c r="I300" s="158"/>
      <c r="J300" s="30"/>
      <c r="K300" s="30"/>
      <c r="L300" s="31"/>
      <c r="M300" s="159"/>
      <c r="N300" s="160"/>
      <c r="O300" s="56"/>
      <c r="P300" s="56"/>
      <c r="Q300" s="56"/>
      <c r="R300" s="56"/>
      <c r="S300" s="56"/>
      <c r="T300" s="57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T300" s="15" t="s">
        <v>143</v>
      </c>
      <c r="AU300" s="15" t="s">
        <v>86</v>
      </c>
    </row>
    <row r="301" spans="1:65" s="2" customFormat="1" ht="16.5" customHeight="1">
      <c r="A301" s="30"/>
      <c r="B301" s="142"/>
      <c r="C301" s="143" t="s">
        <v>718</v>
      </c>
      <c r="D301" s="143" t="s">
        <v>138</v>
      </c>
      <c r="E301" s="144" t="s">
        <v>667</v>
      </c>
      <c r="F301" s="145" t="s">
        <v>668</v>
      </c>
      <c r="G301" s="146" t="s">
        <v>322</v>
      </c>
      <c r="H301" s="147">
        <v>46.667</v>
      </c>
      <c r="I301" s="148"/>
      <c r="J301" s="149">
        <f>ROUND(I301*H301,2)</f>
        <v>0</v>
      </c>
      <c r="K301" s="145" t="s">
        <v>140</v>
      </c>
      <c r="L301" s="31"/>
      <c r="M301" s="150" t="s">
        <v>1</v>
      </c>
      <c r="N301" s="151" t="s">
        <v>41</v>
      </c>
      <c r="O301" s="56"/>
      <c r="P301" s="152">
        <f>O301*H301</f>
        <v>0</v>
      </c>
      <c r="Q301" s="152">
        <v>0</v>
      </c>
      <c r="R301" s="152">
        <f>Q301*H301</f>
        <v>0</v>
      </c>
      <c r="S301" s="152">
        <v>0</v>
      </c>
      <c r="T301" s="153">
        <f>S301*H301</f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54" t="s">
        <v>141</v>
      </c>
      <c r="AT301" s="154" t="s">
        <v>138</v>
      </c>
      <c r="AU301" s="154" t="s">
        <v>86</v>
      </c>
      <c r="AY301" s="15" t="s">
        <v>136</v>
      </c>
      <c r="BE301" s="155">
        <f>IF(N301="základní",J301,0)</f>
        <v>0</v>
      </c>
      <c r="BF301" s="155">
        <f>IF(N301="snížená",J301,0)</f>
        <v>0</v>
      </c>
      <c r="BG301" s="155">
        <f>IF(N301="zákl. přenesená",J301,0)</f>
        <v>0</v>
      </c>
      <c r="BH301" s="155">
        <f>IF(N301="sníž. přenesená",J301,0)</f>
        <v>0</v>
      </c>
      <c r="BI301" s="155">
        <f>IF(N301="nulová",J301,0)</f>
        <v>0</v>
      </c>
      <c r="BJ301" s="15" t="s">
        <v>84</v>
      </c>
      <c r="BK301" s="155">
        <f>ROUND(I301*H301,2)</f>
        <v>0</v>
      </c>
      <c r="BL301" s="15" t="s">
        <v>141</v>
      </c>
      <c r="BM301" s="154" t="s">
        <v>719</v>
      </c>
    </row>
    <row r="302" spans="1:47" s="2" customFormat="1" ht="12">
      <c r="A302" s="30"/>
      <c r="B302" s="31"/>
      <c r="C302" s="30"/>
      <c r="D302" s="156" t="s">
        <v>143</v>
      </c>
      <c r="E302" s="30"/>
      <c r="F302" s="157" t="s">
        <v>670</v>
      </c>
      <c r="G302" s="30"/>
      <c r="H302" s="30"/>
      <c r="I302" s="158"/>
      <c r="J302" s="30"/>
      <c r="K302" s="30"/>
      <c r="L302" s="31"/>
      <c r="M302" s="159"/>
      <c r="N302" s="160"/>
      <c r="O302" s="56"/>
      <c r="P302" s="56"/>
      <c r="Q302" s="56"/>
      <c r="R302" s="56"/>
      <c r="S302" s="56"/>
      <c r="T302" s="57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T302" s="15" t="s">
        <v>143</v>
      </c>
      <c r="AU302" s="15" t="s">
        <v>86</v>
      </c>
    </row>
    <row r="303" spans="1:47" s="2" customFormat="1" ht="12">
      <c r="A303" s="30"/>
      <c r="B303" s="31"/>
      <c r="C303" s="30"/>
      <c r="D303" s="161" t="s">
        <v>145</v>
      </c>
      <c r="E303" s="30"/>
      <c r="F303" s="162" t="s">
        <v>671</v>
      </c>
      <c r="G303" s="30"/>
      <c r="H303" s="30"/>
      <c r="I303" s="158"/>
      <c r="J303" s="30"/>
      <c r="K303" s="30"/>
      <c r="L303" s="31"/>
      <c r="M303" s="159"/>
      <c r="N303" s="160"/>
      <c r="O303" s="56"/>
      <c r="P303" s="56"/>
      <c r="Q303" s="56"/>
      <c r="R303" s="56"/>
      <c r="S303" s="56"/>
      <c r="T303" s="57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T303" s="15" t="s">
        <v>145</v>
      </c>
      <c r="AU303" s="15" t="s">
        <v>86</v>
      </c>
    </row>
    <row r="304" spans="1:65" s="2" customFormat="1" ht="16.5" customHeight="1">
      <c r="A304" s="30"/>
      <c r="B304" s="142"/>
      <c r="C304" s="143" t="s">
        <v>720</v>
      </c>
      <c r="D304" s="143" t="s">
        <v>138</v>
      </c>
      <c r="E304" s="144" t="s">
        <v>672</v>
      </c>
      <c r="F304" s="145" t="s">
        <v>673</v>
      </c>
      <c r="G304" s="146" t="s">
        <v>674</v>
      </c>
      <c r="H304" s="147">
        <v>10.667</v>
      </c>
      <c r="I304" s="148"/>
      <c r="J304" s="149">
        <f>ROUND(I304*H304,2)</f>
        <v>0</v>
      </c>
      <c r="K304" s="145" t="s">
        <v>512</v>
      </c>
      <c r="L304" s="31"/>
      <c r="M304" s="150" t="s">
        <v>1</v>
      </c>
      <c r="N304" s="151" t="s">
        <v>41</v>
      </c>
      <c r="O304" s="56"/>
      <c r="P304" s="152">
        <f>O304*H304</f>
        <v>0</v>
      </c>
      <c r="Q304" s="152">
        <v>0</v>
      </c>
      <c r="R304" s="152">
        <f>Q304*H304</f>
        <v>0</v>
      </c>
      <c r="S304" s="152">
        <v>0</v>
      </c>
      <c r="T304" s="153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54" t="s">
        <v>141</v>
      </c>
      <c r="AT304" s="154" t="s">
        <v>138</v>
      </c>
      <c r="AU304" s="154" t="s">
        <v>86</v>
      </c>
      <c r="AY304" s="15" t="s">
        <v>136</v>
      </c>
      <c r="BE304" s="155">
        <f>IF(N304="základní",J304,0)</f>
        <v>0</v>
      </c>
      <c r="BF304" s="155">
        <f>IF(N304="snížená",J304,0)</f>
        <v>0</v>
      </c>
      <c r="BG304" s="155">
        <f>IF(N304="zákl. přenesená",J304,0)</f>
        <v>0</v>
      </c>
      <c r="BH304" s="155">
        <f>IF(N304="sníž. přenesená",J304,0)</f>
        <v>0</v>
      </c>
      <c r="BI304" s="155">
        <f>IF(N304="nulová",J304,0)</f>
        <v>0</v>
      </c>
      <c r="BJ304" s="15" t="s">
        <v>84</v>
      </c>
      <c r="BK304" s="155">
        <f>ROUND(I304*H304,2)</f>
        <v>0</v>
      </c>
      <c r="BL304" s="15" t="s">
        <v>141</v>
      </c>
      <c r="BM304" s="154" t="s">
        <v>721</v>
      </c>
    </row>
    <row r="305" spans="1:47" s="2" customFormat="1" ht="12">
      <c r="A305" s="30"/>
      <c r="B305" s="31"/>
      <c r="C305" s="30"/>
      <c r="D305" s="156" t="s">
        <v>143</v>
      </c>
      <c r="E305" s="30"/>
      <c r="F305" s="157" t="s">
        <v>673</v>
      </c>
      <c r="G305" s="30"/>
      <c r="H305" s="30"/>
      <c r="I305" s="158"/>
      <c r="J305" s="30"/>
      <c r="K305" s="30"/>
      <c r="L305" s="31"/>
      <c r="M305" s="181"/>
      <c r="N305" s="182"/>
      <c r="O305" s="183"/>
      <c r="P305" s="183"/>
      <c r="Q305" s="183"/>
      <c r="R305" s="183"/>
      <c r="S305" s="183"/>
      <c r="T305" s="184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T305" s="15" t="s">
        <v>143</v>
      </c>
      <c r="AU305" s="15" t="s">
        <v>86</v>
      </c>
    </row>
    <row r="306" spans="1:31" s="2" customFormat="1" ht="6.95" customHeight="1">
      <c r="A306" s="30"/>
      <c r="B306" s="45"/>
      <c r="C306" s="46"/>
      <c r="D306" s="46"/>
      <c r="E306" s="46"/>
      <c r="F306" s="46"/>
      <c r="G306" s="46"/>
      <c r="H306" s="46"/>
      <c r="I306" s="46"/>
      <c r="J306" s="46"/>
      <c r="K306" s="46"/>
      <c r="L306" s="31"/>
      <c r="M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</row>
  </sheetData>
  <autoFilter ref="C121:K305"/>
  <mergeCells count="9">
    <mergeCell ref="E86:H86"/>
    <mergeCell ref="E112:H112"/>
    <mergeCell ref="E114:H114"/>
    <mergeCell ref="L2:V2"/>
    <mergeCell ref="E7:H7"/>
    <mergeCell ref="E9:H9"/>
    <mergeCell ref="E18:H18"/>
    <mergeCell ref="E27:H27"/>
    <mergeCell ref="E84:H84"/>
  </mergeCells>
  <hyperlinks>
    <hyperlink ref="F126" r:id="rId1" display="https://podminky.urs.cz/item/CS_URS_2022_02/183101114"/>
    <hyperlink ref="F129" r:id="rId2" display="https://podminky.urs.cz/item/CS_URS_2022_02/184102113"/>
    <hyperlink ref="F138" r:id="rId3" display="https://podminky.urs.cz/item/CS_URS_2022_02/184852233"/>
    <hyperlink ref="F141" r:id="rId4" display="https://podminky.urs.cz/item/CS_URS_2022_02/338950143"/>
    <hyperlink ref="F148" r:id="rId5" display="https://podminky.urs.cz/item/CS_URS_2022_02/184215132"/>
    <hyperlink ref="F153" r:id="rId6" display="https://podminky.urs.cz/item/CS_URS_2022_02/185802114"/>
    <hyperlink ref="F158" r:id="rId7" display="https://podminky.urs.cz/item/CS_URS_2022_02/184813121"/>
    <hyperlink ref="F164" r:id="rId8" display="https://podminky.urs.cz/item/CS_URS_2022_02/183111114"/>
    <hyperlink ref="F167" r:id="rId9" display="https://podminky.urs.cz/item/CS_URS_2022_02/184102111"/>
    <hyperlink ref="F184" r:id="rId10" display="https://podminky.urs.cz/item/CS_URS_2022_02/184816111"/>
    <hyperlink ref="F189" r:id="rId11" display="https://podminky.urs.cz/item/CS_URS_2022_02/338950143"/>
    <hyperlink ref="F196" r:id="rId12" display="https://podminky.urs.cz/item/CS_URS_2022_02/184215132"/>
    <hyperlink ref="F201" r:id="rId13" display="https://podminky.urs.cz/item/CS_URS_2022_02/184813121"/>
    <hyperlink ref="F206" r:id="rId14" display="https://podminky.urs.cz/item/CS_URS_2022_02/184812211"/>
    <hyperlink ref="F214" r:id="rId15" display="https://podminky.urs.cz/item/CS_URS_2022_02/998231311"/>
    <hyperlink ref="F219" r:id="rId16" display="https://podminky.urs.cz/item/CS_URS_2022_02/185804312"/>
    <hyperlink ref="F224" r:id="rId17" display="https://podminky.urs.cz/item/CS_URS_2022_02/185851121"/>
    <hyperlink ref="F227" r:id="rId18" display="https://podminky.urs.cz/item/CS_URS_2022_02/185851129"/>
    <hyperlink ref="F230" r:id="rId19" display="https://podminky.urs.cz/item/CS_URS_2022_02/185804513"/>
    <hyperlink ref="F233" r:id="rId20" display="https://podminky.urs.cz/item/CS_URS_2022_02/184816111"/>
    <hyperlink ref="F238" r:id="rId21" display="https://podminky.urs.cz/item/CS_URS_2022_02/184813111"/>
    <hyperlink ref="F243" r:id="rId22" display="https://podminky.urs.cz/item/CS_URS_2022_02/184852321"/>
    <hyperlink ref="F249" r:id="rId23" display="https://podminky.urs.cz/item/CS_URS_2022_02/185804312"/>
    <hyperlink ref="F254" r:id="rId24" display="https://podminky.urs.cz/item/CS_URS_2022_02/185851121"/>
    <hyperlink ref="F257" r:id="rId25" display="https://podminky.urs.cz/item/CS_URS_2022_02/185851129"/>
    <hyperlink ref="F260" r:id="rId26" display="https://podminky.urs.cz/item/CS_URS_2022_02/185804513"/>
    <hyperlink ref="F263" r:id="rId27" display="https://podminky.urs.cz/item/CS_URS_2022_02/184816111"/>
    <hyperlink ref="F268" r:id="rId28" display="https://podminky.urs.cz/item/CS_URS_2022_02/184813111"/>
    <hyperlink ref="F273" r:id="rId29" display="https://podminky.urs.cz/item/CS_URS_2022_02/184852321"/>
    <hyperlink ref="F279" r:id="rId30" display="https://podminky.urs.cz/item/CS_URS_2022_02/185804312"/>
    <hyperlink ref="F284" r:id="rId31" display="https://podminky.urs.cz/item/CS_URS_2022_02/185851121"/>
    <hyperlink ref="F287" r:id="rId32" display="https://podminky.urs.cz/item/CS_URS_2022_02/185851129"/>
    <hyperlink ref="F290" r:id="rId33" display="https://podminky.urs.cz/item/CS_URS_2022_02/185804513"/>
    <hyperlink ref="F293" r:id="rId34" display="https://podminky.urs.cz/item/CS_URS_2022_02/184816111"/>
    <hyperlink ref="F298" r:id="rId35" display="https://podminky.urs.cz/item/CS_URS_2022_02/184813111"/>
    <hyperlink ref="F303" r:id="rId36" display="https://podminky.urs.cz/item/CS_URS_2022_02/1848523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38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2"/>
  <sheetViews>
    <sheetView showGridLines="0" showZeros="0" workbookViewId="0" topLeftCell="A1">
      <selection activeCell="F147" sqref="F14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5" t="s">
        <v>95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s="1" customFormat="1" ht="24.95" customHeight="1">
      <c r="B4" s="18"/>
      <c r="D4" s="19" t="s">
        <v>99</v>
      </c>
      <c r="L4" s="18"/>
      <c r="M4" s="91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16</v>
      </c>
      <c r="L6" s="18"/>
    </row>
    <row r="7" spans="2:12" s="1" customFormat="1" ht="16.5" customHeight="1">
      <c r="B7" s="18"/>
      <c r="E7" s="230" t="str">
        <f>'Rekapitulace stavby'!K6</f>
        <v>Polní cesta HC4 s příkopem P4 - interakční prvek IP 20 - k.ú. Jestřebice u Kokořína</v>
      </c>
      <c r="F7" s="231"/>
      <c r="G7" s="231"/>
      <c r="H7" s="231"/>
      <c r="L7" s="18"/>
    </row>
    <row r="8" spans="1:31" s="2" customFormat="1" ht="12" customHeight="1">
      <c r="A8" s="30"/>
      <c r="B8" s="31"/>
      <c r="C8" s="30"/>
      <c r="D8" s="25" t="s">
        <v>100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9" t="s">
        <v>722</v>
      </c>
      <c r="F9" s="229"/>
      <c r="G9" s="229"/>
      <c r="H9" s="229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18</v>
      </c>
      <c r="E11" s="30"/>
      <c r="F11" s="23" t="s">
        <v>19</v>
      </c>
      <c r="G11" s="30"/>
      <c r="H11" s="30"/>
      <c r="I11" s="25" t="s">
        <v>20</v>
      </c>
      <c r="J11" s="23" t="s">
        <v>21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22</v>
      </c>
      <c r="E12" s="30"/>
      <c r="F12" s="23" t="s">
        <v>23</v>
      </c>
      <c r="G12" s="30"/>
      <c r="H12" s="30"/>
      <c r="I12" s="25" t="s">
        <v>24</v>
      </c>
      <c r="J12" s="53" t="str">
        <f>'Rekapitulace stavby'!AN8</f>
        <v>červenec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21.75" customHeight="1">
      <c r="A13" s="30"/>
      <c r="B13" s="31"/>
      <c r="C13" s="30"/>
      <c r="D13" s="22" t="s">
        <v>102</v>
      </c>
      <c r="E13" s="30"/>
      <c r="F13" s="92" t="s">
        <v>103</v>
      </c>
      <c r="G13" s="30"/>
      <c r="H13" s="30"/>
      <c r="I13" s="22" t="s">
        <v>104</v>
      </c>
      <c r="J13" s="92" t="s">
        <v>105</v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25" t="s">
        <v>26</v>
      </c>
      <c r="J14" s="23" t="s">
        <v>27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28</v>
      </c>
      <c r="F15" s="30"/>
      <c r="G15" s="30"/>
      <c r="H15" s="30"/>
      <c r="I15" s="25" t="s">
        <v>29</v>
      </c>
      <c r="J15" s="23" t="s">
        <v>30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31</v>
      </c>
      <c r="E17" s="30"/>
      <c r="F17" s="30"/>
      <c r="G17" s="30"/>
      <c r="H17" s="30"/>
      <c r="I17" s="25" t="s">
        <v>26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2" t="str">
        <f>'Rekapitulace stavby'!E14</f>
        <v>Vyplň údaj</v>
      </c>
      <c r="F18" s="224"/>
      <c r="G18" s="224"/>
      <c r="H18" s="224"/>
      <c r="I18" s="25" t="s">
        <v>29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/>
      <c r="E20" s="30"/>
      <c r="F20" s="30"/>
      <c r="G20" s="30"/>
      <c r="H20" s="30"/>
      <c r="I20" s="25"/>
      <c r="J20" s="23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/>
      <c r="F21" s="30"/>
      <c r="G21" s="30"/>
      <c r="H21" s="30"/>
      <c r="I21" s="25"/>
      <c r="J21" s="23"/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/>
      <c r="E23" s="30"/>
      <c r="F23" s="30"/>
      <c r="G23" s="30"/>
      <c r="H23" s="30"/>
      <c r="I23" s="25"/>
      <c r="J23" s="23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/>
      <c r="F24" s="30"/>
      <c r="G24" s="30"/>
      <c r="H24" s="30"/>
      <c r="I24" s="25"/>
      <c r="J24" s="23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34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47.25" customHeight="1">
      <c r="A27" s="93"/>
      <c r="B27" s="94"/>
      <c r="C27" s="93"/>
      <c r="D27" s="93"/>
      <c r="E27" s="228" t="s">
        <v>35</v>
      </c>
      <c r="F27" s="228"/>
      <c r="G27" s="228"/>
      <c r="H27" s="228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36</v>
      </c>
      <c r="E30" s="30"/>
      <c r="F30" s="30"/>
      <c r="G30" s="30"/>
      <c r="H30" s="30"/>
      <c r="I30" s="30"/>
      <c r="J30" s="69">
        <f>ROUND(J118,2)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38</v>
      </c>
      <c r="G32" s="30"/>
      <c r="H32" s="30"/>
      <c r="I32" s="34" t="s">
        <v>37</v>
      </c>
      <c r="J32" s="34" t="s">
        <v>39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40</v>
      </c>
      <c r="E33" s="25" t="s">
        <v>41</v>
      </c>
      <c r="F33" s="98">
        <f>ROUND((SUM(BE118:BE151)),2)</f>
        <v>0</v>
      </c>
      <c r="G33" s="30"/>
      <c r="H33" s="30"/>
      <c r="I33" s="99">
        <v>0.21</v>
      </c>
      <c r="J33" s="98">
        <f>ROUND(((SUM(BE118:BE151))*I33),2)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42</v>
      </c>
      <c r="F34" s="98">
        <f>ROUND((SUM(BF118:BF151)),2)</f>
        <v>0</v>
      </c>
      <c r="G34" s="30"/>
      <c r="H34" s="30"/>
      <c r="I34" s="99">
        <v>0.15</v>
      </c>
      <c r="J34" s="98">
        <f>ROUND(((SUM(BF118:BF151))*I34),2)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43</v>
      </c>
      <c r="F35" s="98">
        <f>ROUND((SUM(BG118:BG151)),2)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44</v>
      </c>
      <c r="F36" s="98">
        <f>ROUND((SUM(BH118:BH151)),2)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45</v>
      </c>
      <c r="F37" s="98">
        <f>ROUND((SUM(BI118:BI151)),2)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46</v>
      </c>
      <c r="E39" s="58"/>
      <c r="F39" s="58"/>
      <c r="G39" s="102" t="s">
        <v>47</v>
      </c>
      <c r="H39" s="103" t="s">
        <v>48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2" customFormat="1" ht="14.45" customHeight="1">
      <c r="B49" s="40"/>
      <c r="D49" s="41" t="s">
        <v>49</v>
      </c>
      <c r="E49" s="42"/>
      <c r="F49" s="42"/>
      <c r="G49" s="41" t="s">
        <v>50</v>
      </c>
      <c r="H49" s="42"/>
      <c r="I49" s="42"/>
      <c r="J49" s="42"/>
      <c r="K49" s="42"/>
      <c r="L49" s="40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.75">
      <c r="A60" s="30"/>
      <c r="B60" s="31"/>
      <c r="C60" s="30"/>
      <c r="D60" s="43" t="s">
        <v>51</v>
      </c>
      <c r="E60" s="33"/>
      <c r="F60" s="106" t="s">
        <v>52</v>
      </c>
      <c r="G60" s="43" t="s">
        <v>51</v>
      </c>
      <c r="H60" s="33"/>
      <c r="I60" s="33"/>
      <c r="J60" s="107" t="s">
        <v>52</v>
      </c>
      <c r="K60" s="33"/>
      <c r="L60" s="4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.75">
      <c r="A64" s="30"/>
      <c r="B64" s="31"/>
      <c r="C64" s="30"/>
      <c r="D64" s="41" t="s">
        <v>53</v>
      </c>
      <c r="E64" s="44"/>
      <c r="F64" s="44"/>
      <c r="G64" s="41" t="s">
        <v>54</v>
      </c>
      <c r="H64" s="44"/>
      <c r="I64" s="44"/>
      <c r="J64" s="44"/>
      <c r="K64" s="44"/>
      <c r="L64" s="4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.75">
      <c r="A75" s="30"/>
      <c r="B75" s="31"/>
      <c r="C75" s="30"/>
      <c r="D75" s="43" t="s">
        <v>51</v>
      </c>
      <c r="E75" s="33"/>
      <c r="F75" s="106" t="s">
        <v>52</v>
      </c>
      <c r="G75" s="43" t="s">
        <v>51</v>
      </c>
      <c r="H75" s="33"/>
      <c r="I75" s="33"/>
      <c r="J75" s="107" t="s">
        <v>52</v>
      </c>
      <c r="K75" s="33"/>
      <c r="L75" s="4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2" customFormat="1" ht="14.45" customHeight="1">
      <c r="A76" s="30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80" spans="1:31" s="2" customFormat="1" ht="6.95" customHeight="1">
      <c r="A80" s="30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2" customFormat="1" ht="24.95" customHeight="1">
      <c r="A81" s="30"/>
      <c r="B81" s="31"/>
      <c r="C81" s="19" t="s">
        <v>106</v>
      </c>
      <c r="D81" s="30"/>
      <c r="E81" s="30"/>
      <c r="F81" s="30"/>
      <c r="G81" s="30"/>
      <c r="H81" s="30"/>
      <c r="I81" s="30"/>
      <c r="J81" s="30"/>
      <c r="K81" s="30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6.95" customHeight="1">
      <c r="A82" s="30"/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12" customHeight="1">
      <c r="A83" s="30"/>
      <c r="B83" s="31"/>
      <c r="C83" s="25" t="s">
        <v>16</v>
      </c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6.5" customHeight="1">
      <c r="A84" s="30"/>
      <c r="B84" s="31"/>
      <c r="C84" s="30"/>
      <c r="D84" s="30"/>
      <c r="E84" s="230" t="str">
        <f>E7</f>
        <v>Polní cesta HC4 s příkopem P4 - interakční prvek IP 20 - k.ú. Jestřebice u Kokořína</v>
      </c>
      <c r="F84" s="231"/>
      <c r="G84" s="231"/>
      <c r="H84" s="231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2" customHeight="1">
      <c r="A85" s="30"/>
      <c r="B85" s="31"/>
      <c r="C85" s="25" t="s">
        <v>100</v>
      </c>
      <c r="D85" s="30"/>
      <c r="E85" s="30"/>
      <c r="F85" s="30"/>
      <c r="G85" s="30"/>
      <c r="H85" s="30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6.5" customHeight="1">
      <c r="A86" s="30"/>
      <c r="B86" s="31"/>
      <c r="C86" s="30"/>
      <c r="D86" s="30"/>
      <c r="E86" s="209" t="str">
        <f>E9</f>
        <v>SO 801.2 - Kácení zeleně HC4</v>
      </c>
      <c r="F86" s="229"/>
      <c r="G86" s="229"/>
      <c r="H86" s="229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6.95" customHeight="1">
      <c r="A87" s="30"/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>
      <c r="A88" s="30"/>
      <c r="B88" s="31"/>
      <c r="C88" s="25" t="s">
        <v>22</v>
      </c>
      <c r="D88" s="30"/>
      <c r="E88" s="30"/>
      <c r="F88" s="23" t="str">
        <f>F12</f>
        <v>Jestřebice u Kokořína</v>
      </c>
      <c r="G88" s="30"/>
      <c r="H88" s="30"/>
      <c r="I88" s="25" t="s">
        <v>24</v>
      </c>
      <c r="J88" s="53" t="str">
        <f>IF(J12="","",J12)</f>
        <v>červenec 2022</v>
      </c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6.95" customHeight="1">
      <c r="A89" s="30"/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5.2" customHeight="1">
      <c r="A90" s="30"/>
      <c r="B90" s="31"/>
      <c r="C90" s="25" t="s">
        <v>25</v>
      </c>
      <c r="D90" s="30"/>
      <c r="E90" s="30"/>
      <c r="F90" s="23" t="str">
        <f>E15</f>
        <v>SPÚ - KPÚ pro Středočeský kraj, pobočka Mělník</v>
      </c>
      <c r="G90" s="30"/>
      <c r="H90" s="30"/>
      <c r="I90" s="25"/>
      <c r="J90" s="28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7" customHeight="1">
      <c r="A91" s="30"/>
      <c r="B91" s="31"/>
      <c r="C91" s="25" t="s">
        <v>31</v>
      </c>
      <c r="D91" s="30"/>
      <c r="E91" s="30"/>
      <c r="F91" s="23" t="str">
        <f>IF(E18="","",E18)</f>
        <v>Vyplň údaj</v>
      </c>
      <c r="G91" s="30"/>
      <c r="H91" s="30"/>
      <c r="I91" s="25"/>
      <c r="J91" s="28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0.3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29.25" customHeight="1">
      <c r="A93" s="30"/>
      <c r="B93" s="31"/>
      <c r="C93" s="108" t="s">
        <v>107</v>
      </c>
      <c r="D93" s="100"/>
      <c r="E93" s="100"/>
      <c r="F93" s="100"/>
      <c r="G93" s="100"/>
      <c r="H93" s="100"/>
      <c r="I93" s="100"/>
      <c r="J93" s="109" t="s">
        <v>108</v>
      </c>
      <c r="K93" s="10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0.3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22.9" customHeight="1">
      <c r="A95" s="30"/>
      <c r="B95" s="31"/>
      <c r="C95" s="110" t="s">
        <v>109</v>
      </c>
      <c r="D95" s="30"/>
      <c r="E95" s="30"/>
      <c r="F95" s="30"/>
      <c r="G95" s="30"/>
      <c r="H95" s="30"/>
      <c r="I95" s="30"/>
      <c r="J95" s="69">
        <f>J118</f>
        <v>0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U95" s="15" t="s">
        <v>110</v>
      </c>
    </row>
    <row r="96" spans="2:12" s="9" customFormat="1" ht="24.95" customHeight="1">
      <c r="B96" s="111"/>
      <c r="D96" s="112" t="s">
        <v>111</v>
      </c>
      <c r="E96" s="113"/>
      <c r="F96" s="113"/>
      <c r="G96" s="113"/>
      <c r="H96" s="113"/>
      <c r="I96" s="113"/>
      <c r="J96" s="114">
        <f>J119</f>
        <v>0</v>
      </c>
      <c r="L96" s="111"/>
    </row>
    <row r="97" spans="2:12" s="10" customFormat="1" ht="19.9" customHeight="1">
      <c r="B97" s="115"/>
      <c r="D97" s="116" t="s">
        <v>112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2:12" s="9" customFormat="1" ht="24.95" customHeight="1">
      <c r="B98" s="111"/>
      <c r="D98" s="112" t="s">
        <v>723</v>
      </c>
      <c r="E98" s="113"/>
      <c r="F98" s="113"/>
      <c r="G98" s="113"/>
      <c r="H98" s="113"/>
      <c r="I98" s="113"/>
      <c r="J98" s="114">
        <f>J148</f>
        <v>0</v>
      </c>
      <c r="L98" s="111"/>
    </row>
    <row r="99" spans="1:31" s="2" customFormat="1" ht="21.7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5" customHeight="1">
      <c r="A100" s="30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4" spans="1:31" s="2" customFormat="1" ht="6.95" customHeight="1">
      <c r="A104" s="30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5" customHeight="1">
      <c r="A105" s="30"/>
      <c r="B105" s="31"/>
      <c r="C105" s="19" t="s">
        <v>121</v>
      </c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16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6.5" customHeight="1">
      <c r="A108" s="30"/>
      <c r="B108" s="31"/>
      <c r="C108" s="30"/>
      <c r="D108" s="30"/>
      <c r="E108" s="230" t="str">
        <f>E7</f>
        <v>Polní cesta HC4 s příkopem P4 - interakční prvek IP 20 - k.ú. Jestřebice u Kokořína</v>
      </c>
      <c r="F108" s="231"/>
      <c r="G108" s="231"/>
      <c r="H108" s="231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100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09" t="str">
        <f>E9</f>
        <v>SO 801.2 - Kácení zeleně HC4</v>
      </c>
      <c r="F110" s="229"/>
      <c r="G110" s="229"/>
      <c r="H110" s="229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22</v>
      </c>
      <c r="D112" s="30"/>
      <c r="E112" s="30"/>
      <c r="F112" s="23" t="str">
        <f>F12</f>
        <v>Jestřebice u Kokořína</v>
      </c>
      <c r="G112" s="30"/>
      <c r="H112" s="30"/>
      <c r="I112" s="25" t="s">
        <v>24</v>
      </c>
      <c r="J112" s="53" t="str">
        <f>IF(J12="","",J12)</f>
        <v>červenec 2022</v>
      </c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5.2" customHeight="1">
      <c r="A114" s="30"/>
      <c r="B114" s="31"/>
      <c r="C114" s="25" t="s">
        <v>25</v>
      </c>
      <c r="D114" s="30"/>
      <c r="E114" s="30"/>
      <c r="F114" s="23" t="str">
        <f>E15</f>
        <v>SPÚ - KPÚ pro Středočeský kraj, pobočka Mělník</v>
      </c>
      <c r="G114" s="30"/>
      <c r="H114" s="30"/>
      <c r="I114" s="25"/>
      <c r="J114" s="28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25.7" customHeight="1">
      <c r="A115" s="30"/>
      <c r="B115" s="31"/>
      <c r="C115" s="25" t="s">
        <v>31</v>
      </c>
      <c r="D115" s="30"/>
      <c r="E115" s="30"/>
      <c r="F115" s="23" t="str">
        <f>IF(E18="","",E18)</f>
        <v>Vyplň údaj</v>
      </c>
      <c r="G115" s="30"/>
      <c r="H115" s="30"/>
      <c r="I115" s="25"/>
      <c r="J115" s="28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1" customFormat="1" ht="29.25" customHeight="1">
      <c r="A117" s="119"/>
      <c r="B117" s="120"/>
      <c r="C117" s="121" t="s">
        <v>122</v>
      </c>
      <c r="D117" s="122" t="s">
        <v>61</v>
      </c>
      <c r="E117" s="122" t="s">
        <v>57</v>
      </c>
      <c r="F117" s="122" t="s">
        <v>58</v>
      </c>
      <c r="G117" s="122" t="s">
        <v>123</v>
      </c>
      <c r="H117" s="122" t="s">
        <v>124</v>
      </c>
      <c r="I117" s="122" t="s">
        <v>125</v>
      </c>
      <c r="J117" s="122" t="s">
        <v>108</v>
      </c>
      <c r="K117" s="123" t="s">
        <v>126</v>
      </c>
      <c r="L117" s="124"/>
      <c r="M117" s="60" t="s">
        <v>1</v>
      </c>
      <c r="N117" s="61" t="s">
        <v>40</v>
      </c>
      <c r="O117" s="61" t="s">
        <v>127</v>
      </c>
      <c r="P117" s="61" t="s">
        <v>128</v>
      </c>
      <c r="Q117" s="61" t="s">
        <v>129</v>
      </c>
      <c r="R117" s="61" t="s">
        <v>130</v>
      </c>
      <c r="S117" s="61" t="s">
        <v>131</v>
      </c>
      <c r="T117" s="62" t="s">
        <v>132</v>
      </c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</row>
    <row r="118" spans="1:63" s="2" customFormat="1" ht="22.9" customHeight="1">
      <c r="A118" s="30"/>
      <c r="B118" s="31"/>
      <c r="C118" s="67" t="s">
        <v>133</v>
      </c>
      <c r="D118" s="30"/>
      <c r="E118" s="30"/>
      <c r="F118" s="30"/>
      <c r="G118" s="30"/>
      <c r="H118" s="30"/>
      <c r="I118" s="30"/>
      <c r="J118" s="125">
        <f>BK118</f>
        <v>0</v>
      </c>
      <c r="K118" s="30"/>
      <c r="L118" s="31"/>
      <c r="M118" s="63"/>
      <c r="N118" s="54"/>
      <c r="O118" s="64"/>
      <c r="P118" s="126">
        <f>P119+P148</f>
        <v>0</v>
      </c>
      <c r="Q118" s="64"/>
      <c r="R118" s="126">
        <f>R119+R148</f>
        <v>0.0006000000000000001</v>
      </c>
      <c r="S118" s="64"/>
      <c r="T118" s="127">
        <f>T119+T148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75</v>
      </c>
      <c r="AU118" s="15" t="s">
        <v>110</v>
      </c>
      <c r="BK118" s="128">
        <f>BK119+BK148</f>
        <v>0</v>
      </c>
    </row>
    <row r="119" spans="2:63" s="12" customFormat="1" ht="25.9" customHeight="1">
      <c r="B119" s="129"/>
      <c r="D119" s="130" t="s">
        <v>75</v>
      </c>
      <c r="E119" s="131" t="s">
        <v>134</v>
      </c>
      <c r="F119" s="131" t="s">
        <v>135</v>
      </c>
      <c r="I119" s="132"/>
      <c r="J119" s="133">
        <f>BK119</f>
        <v>0</v>
      </c>
      <c r="L119" s="129"/>
      <c r="M119" s="134"/>
      <c r="N119" s="135"/>
      <c r="O119" s="135"/>
      <c r="P119" s="136">
        <f>P120</f>
        <v>0</v>
      </c>
      <c r="Q119" s="135"/>
      <c r="R119" s="136">
        <f>R120</f>
        <v>0.0006000000000000001</v>
      </c>
      <c r="S119" s="135"/>
      <c r="T119" s="137">
        <f>T120</f>
        <v>0</v>
      </c>
      <c r="AR119" s="130" t="s">
        <v>84</v>
      </c>
      <c r="AT119" s="138" t="s">
        <v>75</v>
      </c>
      <c r="AU119" s="138" t="s">
        <v>76</v>
      </c>
      <c r="AY119" s="130" t="s">
        <v>136</v>
      </c>
      <c r="BK119" s="139">
        <f>BK120</f>
        <v>0</v>
      </c>
    </row>
    <row r="120" spans="2:63" s="12" customFormat="1" ht="22.9" customHeight="1">
      <c r="B120" s="129"/>
      <c r="D120" s="130" t="s">
        <v>75</v>
      </c>
      <c r="E120" s="140" t="s">
        <v>84</v>
      </c>
      <c r="F120" s="140" t="s">
        <v>137</v>
      </c>
      <c r="I120" s="132"/>
      <c r="J120" s="141">
        <f>BK120</f>
        <v>0</v>
      </c>
      <c r="L120" s="129"/>
      <c r="M120" s="134"/>
      <c r="N120" s="135"/>
      <c r="O120" s="135"/>
      <c r="P120" s="136">
        <f>SUM(P121:P147)</f>
        <v>0</v>
      </c>
      <c r="Q120" s="135"/>
      <c r="R120" s="136">
        <f>SUM(R121:R147)</f>
        <v>0.0006000000000000001</v>
      </c>
      <c r="S120" s="135"/>
      <c r="T120" s="137">
        <f>SUM(T121:T147)</f>
        <v>0</v>
      </c>
      <c r="AR120" s="130" t="s">
        <v>84</v>
      </c>
      <c r="AT120" s="138" t="s">
        <v>75</v>
      </c>
      <c r="AU120" s="138" t="s">
        <v>84</v>
      </c>
      <c r="AY120" s="130" t="s">
        <v>136</v>
      </c>
      <c r="BK120" s="139">
        <f>SUM(BK121:BK147)</f>
        <v>0</v>
      </c>
    </row>
    <row r="121" spans="1:65" s="2" customFormat="1" ht="24.2" customHeight="1">
      <c r="A121" s="30"/>
      <c r="B121" s="142"/>
      <c r="C121" s="143" t="s">
        <v>84</v>
      </c>
      <c r="D121" s="143" t="s">
        <v>138</v>
      </c>
      <c r="E121" s="144" t="s">
        <v>724</v>
      </c>
      <c r="F121" s="145" t="s">
        <v>725</v>
      </c>
      <c r="G121" s="146" t="s">
        <v>181</v>
      </c>
      <c r="H121" s="147">
        <v>20</v>
      </c>
      <c r="I121" s="148"/>
      <c r="J121" s="149">
        <f>ROUND(I121*H121,2)</f>
        <v>0</v>
      </c>
      <c r="K121" s="145" t="s">
        <v>140</v>
      </c>
      <c r="L121" s="31"/>
      <c r="M121" s="150" t="s">
        <v>1</v>
      </c>
      <c r="N121" s="151" t="s">
        <v>41</v>
      </c>
      <c r="O121" s="56"/>
      <c r="P121" s="152">
        <f>O121*H121</f>
        <v>0</v>
      </c>
      <c r="Q121" s="152">
        <v>0</v>
      </c>
      <c r="R121" s="152">
        <f>Q121*H121</f>
        <v>0</v>
      </c>
      <c r="S121" s="152">
        <v>0</v>
      </c>
      <c r="T121" s="153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54" t="s">
        <v>141</v>
      </c>
      <c r="AT121" s="154" t="s">
        <v>138</v>
      </c>
      <c r="AU121" s="154" t="s">
        <v>86</v>
      </c>
      <c r="AY121" s="15" t="s">
        <v>136</v>
      </c>
      <c r="BE121" s="155">
        <f>IF(N121="základní",J121,0)</f>
        <v>0</v>
      </c>
      <c r="BF121" s="155">
        <f>IF(N121="snížená",J121,0)</f>
        <v>0</v>
      </c>
      <c r="BG121" s="155">
        <f>IF(N121="zákl. přenesená",J121,0)</f>
        <v>0</v>
      </c>
      <c r="BH121" s="155">
        <f>IF(N121="sníž. přenesená",J121,0)</f>
        <v>0</v>
      </c>
      <c r="BI121" s="155">
        <f>IF(N121="nulová",J121,0)</f>
        <v>0</v>
      </c>
      <c r="BJ121" s="15" t="s">
        <v>84</v>
      </c>
      <c r="BK121" s="155">
        <f>ROUND(I121*H121,2)</f>
        <v>0</v>
      </c>
      <c r="BL121" s="15" t="s">
        <v>141</v>
      </c>
      <c r="BM121" s="154" t="s">
        <v>726</v>
      </c>
    </row>
    <row r="122" spans="1:47" s="2" customFormat="1" ht="19.5">
      <c r="A122" s="30"/>
      <c r="B122" s="31"/>
      <c r="C122" s="30"/>
      <c r="D122" s="156" t="s">
        <v>143</v>
      </c>
      <c r="E122" s="30"/>
      <c r="F122" s="157" t="s">
        <v>727</v>
      </c>
      <c r="G122" s="30"/>
      <c r="H122" s="30"/>
      <c r="I122" s="158"/>
      <c r="J122" s="30"/>
      <c r="K122" s="30"/>
      <c r="L122" s="31"/>
      <c r="M122" s="159"/>
      <c r="N122" s="160"/>
      <c r="O122" s="56"/>
      <c r="P122" s="56"/>
      <c r="Q122" s="56"/>
      <c r="R122" s="56"/>
      <c r="S122" s="56"/>
      <c r="T122" s="57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5" t="s">
        <v>143</v>
      </c>
      <c r="AU122" s="15" t="s">
        <v>86</v>
      </c>
    </row>
    <row r="123" spans="1:47" s="2" customFormat="1" ht="12">
      <c r="A123" s="30"/>
      <c r="B123" s="31"/>
      <c r="C123" s="30"/>
      <c r="D123" s="161" t="s">
        <v>145</v>
      </c>
      <c r="E123" s="30"/>
      <c r="F123" s="162" t="s">
        <v>728</v>
      </c>
      <c r="G123" s="30"/>
      <c r="H123" s="30"/>
      <c r="I123" s="158"/>
      <c r="J123" s="30"/>
      <c r="K123" s="30"/>
      <c r="L123" s="31"/>
      <c r="M123" s="159"/>
      <c r="N123" s="160"/>
      <c r="O123" s="56"/>
      <c r="P123" s="56"/>
      <c r="Q123" s="56"/>
      <c r="R123" s="56"/>
      <c r="S123" s="56"/>
      <c r="T123" s="57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5" t="s">
        <v>145</v>
      </c>
      <c r="AU123" s="15" t="s">
        <v>86</v>
      </c>
    </row>
    <row r="124" spans="1:65" s="2" customFormat="1" ht="16.5" customHeight="1">
      <c r="A124" s="30"/>
      <c r="B124" s="142"/>
      <c r="C124" s="143" t="s">
        <v>86</v>
      </c>
      <c r="D124" s="143" t="s">
        <v>138</v>
      </c>
      <c r="E124" s="144" t="s">
        <v>729</v>
      </c>
      <c r="F124" s="145" t="s">
        <v>730</v>
      </c>
      <c r="G124" s="146" t="s">
        <v>181</v>
      </c>
      <c r="H124" s="147">
        <v>20</v>
      </c>
      <c r="I124" s="148"/>
      <c r="J124" s="149">
        <f>ROUND(I124*H124,2)</f>
        <v>0</v>
      </c>
      <c r="K124" s="145" t="s">
        <v>140</v>
      </c>
      <c r="L124" s="31"/>
      <c r="M124" s="150" t="s">
        <v>1</v>
      </c>
      <c r="N124" s="151" t="s">
        <v>41</v>
      </c>
      <c r="O124" s="56"/>
      <c r="P124" s="152">
        <f>O124*H124</f>
        <v>0</v>
      </c>
      <c r="Q124" s="152">
        <v>3E-05</v>
      </c>
      <c r="R124" s="152">
        <f>Q124*H124</f>
        <v>0.0006000000000000001</v>
      </c>
      <c r="S124" s="152">
        <v>0</v>
      </c>
      <c r="T124" s="153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4" t="s">
        <v>141</v>
      </c>
      <c r="AT124" s="154" t="s">
        <v>138</v>
      </c>
      <c r="AU124" s="154" t="s">
        <v>86</v>
      </c>
      <c r="AY124" s="15" t="s">
        <v>136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5" t="s">
        <v>84</v>
      </c>
      <c r="BK124" s="155">
        <f>ROUND(I124*H124,2)</f>
        <v>0</v>
      </c>
      <c r="BL124" s="15" t="s">
        <v>141</v>
      </c>
      <c r="BM124" s="154" t="s">
        <v>731</v>
      </c>
    </row>
    <row r="125" spans="1:47" s="2" customFormat="1" ht="12">
      <c r="A125" s="30"/>
      <c r="B125" s="31"/>
      <c r="C125" s="30"/>
      <c r="D125" s="156" t="s">
        <v>143</v>
      </c>
      <c r="E125" s="30"/>
      <c r="F125" s="157" t="s">
        <v>732</v>
      </c>
      <c r="G125" s="30"/>
      <c r="H125" s="30"/>
      <c r="I125" s="158"/>
      <c r="J125" s="30"/>
      <c r="K125" s="30"/>
      <c r="L125" s="31"/>
      <c r="M125" s="159"/>
      <c r="N125" s="160"/>
      <c r="O125" s="56"/>
      <c r="P125" s="56"/>
      <c r="Q125" s="56"/>
      <c r="R125" s="56"/>
      <c r="S125" s="56"/>
      <c r="T125" s="57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5" t="s">
        <v>143</v>
      </c>
      <c r="AU125" s="15" t="s">
        <v>86</v>
      </c>
    </row>
    <row r="126" spans="1:47" s="2" customFormat="1" ht="12">
      <c r="A126" s="30"/>
      <c r="B126" s="31"/>
      <c r="C126" s="30"/>
      <c r="D126" s="161" t="s">
        <v>145</v>
      </c>
      <c r="E126" s="30"/>
      <c r="F126" s="162" t="s">
        <v>733</v>
      </c>
      <c r="G126" s="30"/>
      <c r="H126" s="30"/>
      <c r="I126" s="158"/>
      <c r="J126" s="30"/>
      <c r="K126" s="30"/>
      <c r="L126" s="31"/>
      <c r="M126" s="159"/>
      <c r="N126" s="160"/>
      <c r="O126" s="56"/>
      <c r="P126" s="56"/>
      <c r="Q126" s="56"/>
      <c r="R126" s="56"/>
      <c r="S126" s="56"/>
      <c r="T126" s="57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5" t="s">
        <v>145</v>
      </c>
      <c r="AU126" s="15" t="s">
        <v>86</v>
      </c>
    </row>
    <row r="127" spans="1:65" s="2" customFormat="1" ht="16.5" customHeight="1">
      <c r="A127" s="30"/>
      <c r="B127" s="142"/>
      <c r="C127" s="143" t="s">
        <v>147</v>
      </c>
      <c r="D127" s="143" t="s">
        <v>138</v>
      </c>
      <c r="E127" s="144" t="s">
        <v>734</v>
      </c>
      <c r="F127" s="145" t="s">
        <v>735</v>
      </c>
      <c r="G127" s="146" t="s">
        <v>322</v>
      </c>
      <c r="H127" s="147">
        <v>2</v>
      </c>
      <c r="I127" s="148"/>
      <c r="J127" s="149">
        <f>ROUND(I127*H127,2)</f>
        <v>0</v>
      </c>
      <c r="K127" s="145" t="s">
        <v>140</v>
      </c>
      <c r="L127" s="31"/>
      <c r="M127" s="150" t="s">
        <v>1</v>
      </c>
      <c r="N127" s="151" t="s">
        <v>41</v>
      </c>
      <c r="O127" s="56"/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4" t="s">
        <v>141</v>
      </c>
      <c r="AT127" s="154" t="s">
        <v>138</v>
      </c>
      <c r="AU127" s="154" t="s">
        <v>86</v>
      </c>
      <c r="AY127" s="15" t="s">
        <v>136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5" t="s">
        <v>84</v>
      </c>
      <c r="BK127" s="155">
        <f>ROUND(I127*H127,2)</f>
        <v>0</v>
      </c>
      <c r="BL127" s="15" t="s">
        <v>141</v>
      </c>
      <c r="BM127" s="154" t="s">
        <v>736</v>
      </c>
    </row>
    <row r="128" spans="1:47" s="2" customFormat="1" ht="12">
      <c r="A128" s="30"/>
      <c r="B128" s="31"/>
      <c r="C128" s="30"/>
      <c r="D128" s="156" t="s">
        <v>143</v>
      </c>
      <c r="E128" s="30"/>
      <c r="F128" s="157" t="s">
        <v>737</v>
      </c>
      <c r="G128" s="30"/>
      <c r="H128" s="30"/>
      <c r="I128" s="158"/>
      <c r="J128" s="30"/>
      <c r="K128" s="30"/>
      <c r="L128" s="31"/>
      <c r="M128" s="159"/>
      <c r="N128" s="160"/>
      <c r="O128" s="56"/>
      <c r="P128" s="56"/>
      <c r="Q128" s="56"/>
      <c r="R128" s="56"/>
      <c r="S128" s="56"/>
      <c r="T128" s="57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5" t="s">
        <v>143</v>
      </c>
      <c r="AU128" s="15" t="s">
        <v>86</v>
      </c>
    </row>
    <row r="129" spans="1:47" s="2" customFormat="1" ht="12">
      <c r="A129" s="30"/>
      <c r="B129" s="31"/>
      <c r="C129" s="30"/>
      <c r="D129" s="161" t="s">
        <v>145</v>
      </c>
      <c r="E129" s="30"/>
      <c r="F129" s="162" t="s">
        <v>738</v>
      </c>
      <c r="G129" s="30"/>
      <c r="H129" s="30"/>
      <c r="I129" s="158"/>
      <c r="J129" s="30"/>
      <c r="K129" s="30"/>
      <c r="L129" s="31"/>
      <c r="M129" s="159"/>
      <c r="N129" s="160"/>
      <c r="O129" s="56"/>
      <c r="P129" s="56"/>
      <c r="Q129" s="56"/>
      <c r="R129" s="56"/>
      <c r="S129" s="56"/>
      <c r="T129" s="57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5" t="s">
        <v>145</v>
      </c>
      <c r="AU129" s="15" t="s">
        <v>86</v>
      </c>
    </row>
    <row r="130" spans="1:65" s="2" customFormat="1" ht="16.5" customHeight="1">
      <c r="A130" s="30"/>
      <c r="B130" s="142"/>
      <c r="C130" s="143" t="s">
        <v>141</v>
      </c>
      <c r="D130" s="143" t="s">
        <v>138</v>
      </c>
      <c r="E130" s="144" t="s">
        <v>739</v>
      </c>
      <c r="F130" s="145" t="s">
        <v>740</v>
      </c>
      <c r="G130" s="146" t="s">
        <v>322</v>
      </c>
      <c r="H130" s="147">
        <v>20</v>
      </c>
      <c r="I130" s="148"/>
      <c r="J130" s="149">
        <f>ROUND(I130*H130,2)</f>
        <v>0</v>
      </c>
      <c r="K130" s="145" t="s">
        <v>140</v>
      </c>
      <c r="L130" s="31"/>
      <c r="M130" s="150" t="s">
        <v>1</v>
      </c>
      <c r="N130" s="151" t="s">
        <v>41</v>
      </c>
      <c r="O130" s="56"/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4" t="s">
        <v>141</v>
      </c>
      <c r="AT130" s="154" t="s">
        <v>138</v>
      </c>
      <c r="AU130" s="154" t="s">
        <v>86</v>
      </c>
      <c r="AY130" s="15" t="s">
        <v>136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5" t="s">
        <v>84</v>
      </c>
      <c r="BK130" s="155">
        <f>ROUND(I130*H130,2)</f>
        <v>0</v>
      </c>
      <c r="BL130" s="15" t="s">
        <v>141</v>
      </c>
      <c r="BM130" s="154" t="s">
        <v>741</v>
      </c>
    </row>
    <row r="131" spans="1:47" s="2" customFormat="1" ht="12">
      <c r="A131" s="30"/>
      <c r="B131" s="31"/>
      <c r="C131" s="30"/>
      <c r="D131" s="156" t="s">
        <v>143</v>
      </c>
      <c r="E131" s="30"/>
      <c r="F131" s="157" t="s">
        <v>742</v>
      </c>
      <c r="G131" s="30"/>
      <c r="H131" s="30"/>
      <c r="I131" s="158"/>
      <c r="J131" s="30"/>
      <c r="K131" s="30"/>
      <c r="L131" s="31"/>
      <c r="M131" s="159"/>
      <c r="N131" s="160"/>
      <c r="O131" s="56"/>
      <c r="P131" s="56"/>
      <c r="Q131" s="56"/>
      <c r="R131" s="56"/>
      <c r="S131" s="56"/>
      <c r="T131" s="57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5" t="s">
        <v>143</v>
      </c>
      <c r="AU131" s="15" t="s">
        <v>86</v>
      </c>
    </row>
    <row r="132" spans="1:47" s="2" customFormat="1" ht="12">
      <c r="A132" s="30"/>
      <c r="B132" s="31"/>
      <c r="C132" s="30"/>
      <c r="D132" s="161" t="s">
        <v>145</v>
      </c>
      <c r="E132" s="30"/>
      <c r="F132" s="162" t="s">
        <v>743</v>
      </c>
      <c r="G132" s="30"/>
      <c r="H132" s="30"/>
      <c r="I132" s="158"/>
      <c r="J132" s="30"/>
      <c r="K132" s="30"/>
      <c r="L132" s="31"/>
      <c r="M132" s="159"/>
      <c r="N132" s="160"/>
      <c r="O132" s="56"/>
      <c r="P132" s="56"/>
      <c r="Q132" s="56"/>
      <c r="R132" s="56"/>
      <c r="S132" s="56"/>
      <c r="T132" s="57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5" t="s">
        <v>145</v>
      </c>
      <c r="AU132" s="15" t="s">
        <v>86</v>
      </c>
    </row>
    <row r="133" spans="1:65" s="2" customFormat="1" ht="21.75" customHeight="1">
      <c r="A133" s="30"/>
      <c r="B133" s="142"/>
      <c r="C133" s="143" t="s">
        <v>160</v>
      </c>
      <c r="D133" s="143" t="s">
        <v>138</v>
      </c>
      <c r="E133" s="144" t="s">
        <v>744</v>
      </c>
      <c r="F133" s="145" t="s">
        <v>745</v>
      </c>
      <c r="G133" s="146" t="s">
        <v>322</v>
      </c>
      <c r="H133" s="147">
        <v>2</v>
      </c>
      <c r="I133" s="148"/>
      <c r="J133" s="149">
        <f>ROUND(I133*H133,2)</f>
        <v>0</v>
      </c>
      <c r="K133" s="145" t="s">
        <v>140</v>
      </c>
      <c r="L133" s="31"/>
      <c r="M133" s="150" t="s">
        <v>1</v>
      </c>
      <c r="N133" s="151" t="s">
        <v>41</v>
      </c>
      <c r="O133" s="56"/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141</v>
      </c>
      <c r="AT133" s="154" t="s">
        <v>138</v>
      </c>
      <c r="AU133" s="154" t="s">
        <v>86</v>
      </c>
      <c r="AY133" s="15" t="s">
        <v>136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5" t="s">
        <v>84</v>
      </c>
      <c r="BK133" s="155">
        <f>ROUND(I133*H133,2)</f>
        <v>0</v>
      </c>
      <c r="BL133" s="15" t="s">
        <v>141</v>
      </c>
      <c r="BM133" s="154" t="s">
        <v>746</v>
      </c>
    </row>
    <row r="134" spans="1:47" s="2" customFormat="1" ht="12">
      <c r="A134" s="30"/>
      <c r="B134" s="31"/>
      <c r="C134" s="30"/>
      <c r="D134" s="156" t="s">
        <v>143</v>
      </c>
      <c r="E134" s="30"/>
      <c r="F134" s="157" t="s">
        <v>747</v>
      </c>
      <c r="G134" s="30"/>
      <c r="H134" s="30"/>
      <c r="I134" s="158"/>
      <c r="J134" s="30"/>
      <c r="K134" s="30"/>
      <c r="L134" s="31"/>
      <c r="M134" s="159"/>
      <c r="N134" s="160"/>
      <c r="O134" s="56"/>
      <c r="P134" s="56"/>
      <c r="Q134" s="56"/>
      <c r="R134" s="56"/>
      <c r="S134" s="56"/>
      <c r="T134" s="57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5" t="s">
        <v>143</v>
      </c>
      <c r="AU134" s="15" t="s">
        <v>86</v>
      </c>
    </row>
    <row r="135" spans="1:47" s="2" customFormat="1" ht="12">
      <c r="A135" s="30"/>
      <c r="B135" s="31"/>
      <c r="C135" s="30"/>
      <c r="D135" s="161" t="s">
        <v>145</v>
      </c>
      <c r="E135" s="30"/>
      <c r="F135" s="162" t="s">
        <v>748</v>
      </c>
      <c r="G135" s="30"/>
      <c r="H135" s="30"/>
      <c r="I135" s="158"/>
      <c r="J135" s="30"/>
      <c r="K135" s="30"/>
      <c r="L135" s="31"/>
      <c r="M135" s="159"/>
      <c r="N135" s="160"/>
      <c r="O135" s="56"/>
      <c r="P135" s="56"/>
      <c r="Q135" s="56"/>
      <c r="R135" s="56"/>
      <c r="S135" s="56"/>
      <c r="T135" s="57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5" t="s">
        <v>145</v>
      </c>
      <c r="AU135" s="15" t="s">
        <v>86</v>
      </c>
    </row>
    <row r="136" spans="1:65" s="2" customFormat="1" ht="16.5" customHeight="1">
      <c r="A136" s="30"/>
      <c r="B136" s="142"/>
      <c r="C136" s="143" t="s">
        <v>166</v>
      </c>
      <c r="D136" s="143" t="s">
        <v>138</v>
      </c>
      <c r="E136" s="187" t="s">
        <v>817</v>
      </c>
      <c r="F136" s="189" t="s">
        <v>818</v>
      </c>
      <c r="G136" s="146" t="s">
        <v>322</v>
      </c>
      <c r="H136" s="147">
        <v>2</v>
      </c>
      <c r="I136" s="148"/>
      <c r="J136" s="149">
        <f>ROUND(I136*H136,2)</f>
        <v>0</v>
      </c>
      <c r="K136" s="189" t="s">
        <v>512</v>
      </c>
      <c r="L136" s="31"/>
      <c r="M136" s="150" t="s">
        <v>1</v>
      </c>
      <c r="N136" s="151" t="s">
        <v>41</v>
      </c>
      <c r="O136" s="56"/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4" t="s">
        <v>141</v>
      </c>
      <c r="AT136" s="154" t="s">
        <v>138</v>
      </c>
      <c r="AU136" s="154" t="s">
        <v>86</v>
      </c>
      <c r="AY136" s="15" t="s">
        <v>136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5" t="s">
        <v>84</v>
      </c>
      <c r="BK136" s="155">
        <f>ROUND(I136*H136,2)</f>
        <v>0</v>
      </c>
      <c r="BL136" s="15" t="s">
        <v>141</v>
      </c>
      <c r="BM136" s="154" t="s">
        <v>749</v>
      </c>
    </row>
    <row r="137" spans="1:47" s="2" customFormat="1" ht="19.5">
      <c r="A137" s="30"/>
      <c r="B137" s="31"/>
      <c r="C137" s="30"/>
      <c r="D137" s="156" t="s">
        <v>143</v>
      </c>
      <c r="E137" s="30"/>
      <c r="F137" s="186" t="s">
        <v>819</v>
      </c>
      <c r="G137" s="30"/>
      <c r="H137" s="30"/>
      <c r="I137" s="158"/>
      <c r="J137" s="30"/>
      <c r="K137" s="30"/>
      <c r="L137" s="31"/>
      <c r="M137" s="159"/>
      <c r="N137" s="160"/>
      <c r="O137" s="56"/>
      <c r="P137" s="56"/>
      <c r="Q137" s="56"/>
      <c r="R137" s="56"/>
      <c r="S137" s="56"/>
      <c r="T137" s="57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5" t="s">
        <v>143</v>
      </c>
      <c r="AU137" s="15" t="s">
        <v>86</v>
      </c>
    </row>
    <row r="138" spans="1:47" s="2" customFormat="1" ht="12">
      <c r="A138" s="30"/>
      <c r="B138" s="31"/>
      <c r="C138" s="30"/>
      <c r="D138" s="161" t="s">
        <v>145</v>
      </c>
      <c r="E138" s="30"/>
      <c r="F138" s="162" t="s">
        <v>750</v>
      </c>
      <c r="G138" s="30"/>
      <c r="H138" s="30"/>
      <c r="I138" s="158"/>
      <c r="J138" s="30"/>
      <c r="K138" s="30"/>
      <c r="L138" s="31"/>
      <c r="M138" s="159"/>
      <c r="N138" s="160"/>
      <c r="O138" s="56"/>
      <c r="P138" s="56"/>
      <c r="Q138" s="56"/>
      <c r="R138" s="56"/>
      <c r="S138" s="56"/>
      <c r="T138" s="57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5" t="s">
        <v>145</v>
      </c>
      <c r="AU138" s="15" t="s">
        <v>86</v>
      </c>
    </row>
    <row r="139" spans="1:65" s="2" customFormat="1" ht="16.5" customHeight="1">
      <c r="A139" s="30"/>
      <c r="B139" s="142"/>
      <c r="C139" s="143" t="s">
        <v>169</v>
      </c>
      <c r="D139" s="143" t="s">
        <v>138</v>
      </c>
      <c r="E139" s="187" t="s">
        <v>820</v>
      </c>
      <c r="F139" s="189" t="s">
        <v>821</v>
      </c>
      <c r="G139" s="146" t="s">
        <v>322</v>
      </c>
      <c r="H139" s="147">
        <v>2</v>
      </c>
      <c r="I139" s="148"/>
      <c r="J139" s="149">
        <f>ROUND(I139*H139,2)</f>
        <v>0</v>
      </c>
      <c r="K139" s="189" t="s">
        <v>512</v>
      </c>
      <c r="L139" s="31"/>
      <c r="M139" s="150" t="s">
        <v>1</v>
      </c>
      <c r="N139" s="151" t="s">
        <v>41</v>
      </c>
      <c r="O139" s="56"/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141</v>
      </c>
      <c r="AT139" s="154" t="s">
        <v>138</v>
      </c>
      <c r="AU139" s="154" t="s">
        <v>86</v>
      </c>
      <c r="AY139" s="15" t="s">
        <v>136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5" t="s">
        <v>84</v>
      </c>
      <c r="BK139" s="155">
        <f>ROUND(I139*H139,2)</f>
        <v>0</v>
      </c>
      <c r="BL139" s="15" t="s">
        <v>141</v>
      </c>
      <c r="BM139" s="154" t="s">
        <v>751</v>
      </c>
    </row>
    <row r="140" spans="1:47" s="2" customFormat="1" ht="19.5">
      <c r="A140" s="30"/>
      <c r="B140" s="31"/>
      <c r="C140" s="30"/>
      <c r="D140" s="156" t="s">
        <v>143</v>
      </c>
      <c r="E140" s="30"/>
      <c r="F140" s="186" t="s">
        <v>822</v>
      </c>
      <c r="G140" s="30"/>
      <c r="H140" s="30"/>
      <c r="I140" s="158"/>
      <c r="J140" s="30"/>
      <c r="K140" s="30"/>
      <c r="L140" s="31"/>
      <c r="M140" s="159"/>
      <c r="N140" s="160"/>
      <c r="O140" s="56"/>
      <c r="P140" s="56"/>
      <c r="Q140" s="56"/>
      <c r="R140" s="56"/>
      <c r="S140" s="56"/>
      <c r="T140" s="57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5" t="s">
        <v>143</v>
      </c>
      <c r="AU140" s="15" t="s">
        <v>86</v>
      </c>
    </row>
    <row r="141" spans="1:47" s="2" customFormat="1" ht="12">
      <c r="A141" s="30"/>
      <c r="B141" s="31"/>
      <c r="C141" s="30"/>
      <c r="D141" s="161" t="s">
        <v>145</v>
      </c>
      <c r="E141" s="30"/>
      <c r="F141" s="162" t="s">
        <v>752</v>
      </c>
      <c r="G141" s="30"/>
      <c r="H141" s="30"/>
      <c r="I141" s="158"/>
      <c r="J141" s="30"/>
      <c r="K141" s="30"/>
      <c r="L141" s="31"/>
      <c r="M141" s="159"/>
      <c r="N141" s="160"/>
      <c r="O141" s="56"/>
      <c r="P141" s="56"/>
      <c r="Q141" s="56"/>
      <c r="R141" s="56"/>
      <c r="S141" s="56"/>
      <c r="T141" s="57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5" t="s">
        <v>145</v>
      </c>
      <c r="AU141" s="15" t="s">
        <v>86</v>
      </c>
    </row>
    <row r="142" spans="1:65" s="2" customFormat="1" ht="16.5" customHeight="1">
      <c r="A142" s="30"/>
      <c r="B142" s="142"/>
      <c r="C142" s="143" t="s">
        <v>172</v>
      </c>
      <c r="D142" s="143" t="s">
        <v>138</v>
      </c>
      <c r="E142" s="187" t="s">
        <v>823</v>
      </c>
      <c r="F142" s="189" t="s">
        <v>824</v>
      </c>
      <c r="G142" s="146" t="s">
        <v>322</v>
      </c>
      <c r="H142" s="147">
        <v>2</v>
      </c>
      <c r="I142" s="148"/>
      <c r="J142" s="149">
        <f>ROUND(I142*H142,2)</f>
        <v>0</v>
      </c>
      <c r="K142" s="189" t="s">
        <v>512</v>
      </c>
      <c r="L142" s="31"/>
      <c r="M142" s="150" t="s">
        <v>1</v>
      </c>
      <c r="N142" s="151" t="s">
        <v>41</v>
      </c>
      <c r="O142" s="56"/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4" t="s">
        <v>141</v>
      </c>
      <c r="AT142" s="154" t="s">
        <v>138</v>
      </c>
      <c r="AU142" s="154" t="s">
        <v>86</v>
      </c>
      <c r="AY142" s="15" t="s">
        <v>136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5" t="s">
        <v>84</v>
      </c>
      <c r="BK142" s="155">
        <f>ROUND(I142*H142,2)</f>
        <v>0</v>
      </c>
      <c r="BL142" s="15" t="s">
        <v>141</v>
      </c>
      <c r="BM142" s="154" t="s">
        <v>753</v>
      </c>
    </row>
    <row r="143" spans="1:47" s="2" customFormat="1" ht="12">
      <c r="A143" s="30"/>
      <c r="B143" s="31"/>
      <c r="C143" s="30"/>
      <c r="D143" s="156" t="s">
        <v>143</v>
      </c>
      <c r="E143" s="30"/>
      <c r="F143" s="186" t="s">
        <v>825</v>
      </c>
      <c r="G143" s="30"/>
      <c r="H143" s="30"/>
      <c r="I143" s="158"/>
      <c r="J143" s="30"/>
      <c r="K143" s="30"/>
      <c r="L143" s="31"/>
      <c r="M143" s="159"/>
      <c r="N143" s="160"/>
      <c r="O143" s="56"/>
      <c r="P143" s="56"/>
      <c r="Q143" s="56"/>
      <c r="R143" s="56"/>
      <c r="S143" s="56"/>
      <c r="T143" s="57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143</v>
      </c>
      <c r="AU143" s="15" t="s">
        <v>86</v>
      </c>
    </row>
    <row r="144" spans="1:47" s="2" customFormat="1" ht="12">
      <c r="A144" s="30"/>
      <c r="B144" s="31"/>
      <c r="C144" s="30"/>
      <c r="D144" s="161" t="s">
        <v>145</v>
      </c>
      <c r="E144" s="30"/>
      <c r="F144" s="162" t="s">
        <v>754</v>
      </c>
      <c r="G144" s="30"/>
      <c r="H144" s="30"/>
      <c r="I144" s="158"/>
      <c r="J144" s="30"/>
      <c r="K144" s="30"/>
      <c r="L144" s="31"/>
      <c r="M144" s="159"/>
      <c r="N144" s="160"/>
      <c r="O144" s="56"/>
      <c r="P144" s="56"/>
      <c r="Q144" s="56"/>
      <c r="R144" s="56"/>
      <c r="S144" s="56"/>
      <c r="T144" s="57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5" t="s">
        <v>145</v>
      </c>
      <c r="AU144" s="15" t="s">
        <v>86</v>
      </c>
    </row>
    <row r="145" spans="1:65" s="2" customFormat="1" ht="16.5" customHeight="1">
      <c r="A145" s="30"/>
      <c r="B145" s="142"/>
      <c r="C145" s="143" t="s">
        <v>178</v>
      </c>
      <c r="D145" s="143" t="s">
        <v>138</v>
      </c>
      <c r="E145" s="187" t="s">
        <v>826</v>
      </c>
      <c r="F145" s="189" t="s">
        <v>827</v>
      </c>
      <c r="G145" s="146" t="s">
        <v>181</v>
      </c>
      <c r="H145" s="147">
        <v>20</v>
      </c>
      <c r="I145" s="148"/>
      <c r="J145" s="149">
        <f>ROUND(I145*H145,2)</f>
        <v>0</v>
      </c>
      <c r="K145" s="189" t="s">
        <v>512</v>
      </c>
      <c r="L145" s="31"/>
      <c r="M145" s="150" t="s">
        <v>1</v>
      </c>
      <c r="N145" s="151" t="s">
        <v>41</v>
      </c>
      <c r="O145" s="56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4" t="s">
        <v>141</v>
      </c>
      <c r="AT145" s="154" t="s">
        <v>138</v>
      </c>
      <c r="AU145" s="154" t="s">
        <v>86</v>
      </c>
      <c r="AY145" s="15" t="s">
        <v>136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5" t="s">
        <v>84</v>
      </c>
      <c r="BK145" s="155">
        <f>ROUND(I145*H145,2)</f>
        <v>0</v>
      </c>
      <c r="BL145" s="15" t="s">
        <v>141</v>
      </c>
      <c r="BM145" s="154" t="s">
        <v>755</v>
      </c>
    </row>
    <row r="146" spans="1:47" s="2" customFormat="1" ht="12">
      <c r="A146" s="30"/>
      <c r="B146" s="31"/>
      <c r="C146" s="30"/>
      <c r="D146" s="156" t="s">
        <v>143</v>
      </c>
      <c r="E146" s="30"/>
      <c r="F146" s="186" t="s">
        <v>828</v>
      </c>
      <c r="G146" s="30"/>
      <c r="H146" s="30"/>
      <c r="I146" s="158"/>
      <c r="J146" s="30"/>
      <c r="K146" s="30"/>
      <c r="L146" s="31"/>
      <c r="M146" s="159"/>
      <c r="N146" s="160"/>
      <c r="O146" s="56"/>
      <c r="P146" s="56"/>
      <c r="Q146" s="56"/>
      <c r="R146" s="56"/>
      <c r="S146" s="56"/>
      <c r="T146" s="57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5" t="s">
        <v>143</v>
      </c>
      <c r="AU146" s="15" t="s">
        <v>86</v>
      </c>
    </row>
    <row r="147" spans="1:47" s="2" customFormat="1" ht="12">
      <c r="A147" s="30"/>
      <c r="B147" s="31"/>
      <c r="C147" s="30"/>
      <c r="D147" s="161" t="s">
        <v>145</v>
      </c>
      <c r="E147" s="30"/>
      <c r="F147" s="162" t="s">
        <v>756</v>
      </c>
      <c r="G147" s="30"/>
      <c r="H147" s="30"/>
      <c r="I147" s="158"/>
      <c r="J147" s="30"/>
      <c r="K147" s="30"/>
      <c r="L147" s="31"/>
      <c r="M147" s="159"/>
      <c r="N147" s="160"/>
      <c r="O147" s="56"/>
      <c r="P147" s="56"/>
      <c r="Q147" s="56"/>
      <c r="R147" s="56"/>
      <c r="S147" s="56"/>
      <c r="T147" s="57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T147" s="15" t="s">
        <v>145</v>
      </c>
      <c r="AU147" s="15" t="s">
        <v>86</v>
      </c>
    </row>
    <row r="148" spans="2:63" s="12" customFormat="1" ht="25.9" customHeight="1">
      <c r="B148" s="129"/>
      <c r="D148" s="130" t="s">
        <v>75</v>
      </c>
      <c r="E148" s="131" t="s">
        <v>407</v>
      </c>
      <c r="F148" s="131" t="s">
        <v>408</v>
      </c>
      <c r="I148" s="132"/>
      <c r="J148" s="133">
        <f>BK148</f>
        <v>0</v>
      </c>
      <c r="L148" s="129"/>
      <c r="M148" s="134"/>
      <c r="N148" s="135"/>
      <c r="O148" s="135"/>
      <c r="P148" s="136">
        <f>SUM(P149:P151)</f>
        <v>0</v>
      </c>
      <c r="Q148" s="135"/>
      <c r="R148" s="136">
        <f>SUM(R149:R151)</f>
        <v>0</v>
      </c>
      <c r="S148" s="135"/>
      <c r="T148" s="137">
        <f>SUM(T149:T151)</f>
        <v>0</v>
      </c>
      <c r="AR148" s="130" t="s">
        <v>84</v>
      </c>
      <c r="AT148" s="138" t="s">
        <v>75</v>
      </c>
      <c r="AU148" s="138" t="s">
        <v>76</v>
      </c>
      <c r="AY148" s="130" t="s">
        <v>136</v>
      </c>
      <c r="BK148" s="139">
        <f>SUM(BK149:BK151)</f>
        <v>0</v>
      </c>
    </row>
    <row r="149" spans="1:65" s="2" customFormat="1" ht="16.5" customHeight="1">
      <c r="A149" s="30"/>
      <c r="B149" s="142"/>
      <c r="C149" s="143" t="s">
        <v>185</v>
      </c>
      <c r="D149" s="143" t="s">
        <v>138</v>
      </c>
      <c r="E149" s="144" t="s">
        <v>622</v>
      </c>
      <c r="F149" s="145" t="s">
        <v>623</v>
      </c>
      <c r="G149" s="146" t="s">
        <v>194</v>
      </c>
      <c r="H149" s="147">
        <v>0.001</v>
      </c>
      <c r="I149" s="148"/>
      <c r="J149" s="149">
        <f>ROUND(I149*H149,2)</f>
        <v>0</v>
      </c>
      <c r="K149" s="145" t="s">
        <v>140</v>
      </c>
      <c r="L149" s="31"/>
      <c r="M149" s="150" t="s">
        <v>1</v>
      </c>
      <c r="N149" s="151" t="s">
        <v>41</v>
      </c>
      <c r="O149" s="56"/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141</v>
      </c>
      <c r="AT149" s="154" t="s">
        <v>138</v>
      </c>
      <c r="AU149" s="154" t="s">
        <v>84</v>
      </c>
      <c r="AY149" s="15" t="s">
        <v>136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5" t="s">
        <v>84</v>
      </c>
      <c r="BK149" s="155">
        <f>ROUND(I149*H149,2)</f>
        <v>0</v>
      </c>
      <c r="BL149" s="15" t="s">
        <v>141</v>
      </c>
      <c r="BM149" s="154" t="s">
        <v>757</v>
      </c>
    </row>
    <row r="150" spans="1:47" s="2" customFormat="1" ht="12">
      <c r="A150" s="30"/>
      <c r="B150" s="31"/>
      <c r="C150" s="30"/>
      <c r="D150" s="156" t="s">
        <v>143</v>
      </c>
      <c r="E150" s="30"/>
      <c r="F150" s="157" t="s">
        <v>625</v>
      </c>
      <c r="G150" s="30"/>
      <c r="H150" s="30"/>
      <c r="I150" s="158"/>
      <c r="J150" s="30"/>
      <c r="K150" s="30"/>
      <c r="L150" s="31"/>
      <c r="M150" s="159"/>
      <c r="N150" s="160"/>
      <c r="O150" s="56"/>
      <c r="P150" s="56"/>
      <c r="Q150" s="56"/>
      <c r="R150" s="56"/>
      <c r="S150" s="56"/>
      <c r="T150" s="57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5" t="s">
        <v>143</v>
      </c>
      <c r="AU150" s="15" t="s">
        <v>84</v>
      </c>
    </row>
    <row r="151" spans="1:47" s="2" customFormat="1" ht="12">
      <c r="A151" s="30"/>
      <c r="B151" s="31"/>
      <c r="C151" s="30"/>
      <c r="D151" s="161" t="s">
        <v>145</v>
      </c>
      <c r="E151" s="30"/>
      <c r="F151" s="162" t="s">
        <v>626</v>
      </c>
      <c r="G151" s="30"/>
      <c r="H151" s="30"/>
      <c r="I151" s="158"/>
      <c r="J151" s="30"/>
      <c r="K151" s="30"/>
      <c r="L151" s="31"/>
      <c r="M151" s="181"/>
      <c r="N151" s="182"/>
      <c r="O151" s="183"/>
      <c r="P151" s="183"/>
      <c r="Q151" s="183"/>
      <c r="R151" s="183"/>
      <c r="S151" s="183"/>
      <c r="T151" s="184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T151" s="15" t="s">
        <v>145</v>
      </c>
      <c r="AU151" s="15" t="s">
        <v>84</v>
      </c>
    </row>
    <row r="152" spans="1:31" s="2" customFormat="1" ht="6.95" customHeight="1">
      <c r="A152" s="30"/>
      <c r="B152" s="45"/>
      <c r="C152" s="46"/>
      <c r="D152" s="46"/>
      <c r="E152" s="46"/>
      <c r="F152" s="46"/>
      <c r="G152" s="46"/>
      <c r="H152" s="46"/>
      <c r="I152" s="46"/>
      <c r="J152" s="46"/>
      <c r="K152" s="46"/>
      <c r="L152" s="31"/>
      <c r="M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</row>
  </sheetData>
  <autoFilter ref="C117:K151"/>
  <mergeCells count="9">
    <mergeCell ref="E86:H86"/>
    <mergeCell ref="E108:H108"/>
    <mergeCell ref="E110:H110"/>
    <mergeCell ref="L2:V2"/>
    <mergeCell ref="E7:H7"/>
    <mergeCell ref="E9:H9"/>
    <mergeCell ref="E18:H18"/>
    <mergeCell ref="E27:H27"/>
    <mergeCell ref="E84:H84"/>
  </mergeCells>
  <hyperlinks>
    <hyperlink ref="F123" r:id="rId1" display="https://podminky.urs.cz/item/CS_URS_2022_02/111251101"/>
    <hyperlink ref="F126" r:id="rId2" display="https://podminky.urs.cz/item/CS_URS_2022_02/111209111"/>
    <hyperlink ref="F129" r:id="rId3" display="https://podminky.urs.cz/item/CS_URS_2022_02/112101101"/>
    <hyperlink ref="F132" r:id="rId4" display="https://podminky.urs.cz/item/CS_URS_2022_02/112155115"/>
    <hyperlink ref="F135" r:id="rId5" display="https://podminky.urs.cz/item/CS_URS_2022_02/112201112"/>
    <hyperlink ref="F138" r:id="rId6" display="https://podminky.urs.cz/item/CS_URS_2022_02/162201401"/>
    <hyperlink ref="F141" r:id="rId7" display="https://podminky.urs.cz/item/CS_URS_2022_02/162201411"/>
    <hyperlink ref="F144" r:id="rId8" display="https://podminky.urs.cz/item/CS_URS_2022_02/162201421"/>
    <hyperlink ref="F147" r:id="rId9" display="https://podminky.urs.cz/item/CS_URS_2022_02/162301501"/>
    <hyperlink ref="F151" r:id="rId10" display="https://podminky.urs.cz/item/CS_URS_2022_02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12"/>
  <headerFooter>
    <oddFooter>&amp;CStrana &amp;P z &amp;N</oddFooter>
  </headerFooter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49"/>
  <sheetViews>
    <sheetView showGridLines="0" showZeros="0" workbookViewId="0" topLeftCell="A134">
      <selection activeCell="F163" sqref="F16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5" t="s">
        <v>98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s="1" customFormat="1" ht="24.95" customHeight="1">
      <c r="B4" s="18"/>
      <c r="D4" s="19" t="s">
        <v>99</v>
      </c>
      <c r="L4" s="18"/>
      <c r="M4" s="91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5" t="s">
        <v>16</v>
      </c>
      <c r="L6" s="18"/>
    </row>
    <row r="7" spans="2:12" s="1" customFormat="1" ht="16.5" customHeight="1">
      <c r="B7" s="18"/>
      <c r="E7" s="230" t="str">
        <f>'Rekapitulace stavby'!K6</f>
        <v>Polní cesta HC4 s příkopem P4 - interakční prvek IP 20 - k.ú. Jestřebice u Kokořína</v>
      </c>
      <c r="F7" s="231"/>
      <c r="G7" s="231"/>
      <c r="H7" s="231"/>
      <c r="L7" s="18"/>
    </row>
    <row r="8" spans="1:31" s="2" customFormat="1" ht="12" customHeight="1">
      <c r="A8" s="30"/>
      <c r="B8" s="31"/>
      <c r="C8" s="30"/>
      <c r="D8" s="25" t="s">
        <v>100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9" t="s">
        <v>758</v>
      </c>
      <c r="F9" s="229"/>
      <c r="G9" s="229"/>
      <c r="H9" s="229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5" t="s">
        <v>18</v>
      </c>
      <c r="E11" s="30"/>
      <c r="F11" s="23" t="s">
        <v>19</v>
      </c>
      <c r="G11" s="30"/>
      <c r="H11" s="30"/>
      <c r="I11" s="25" t="s">
        <v>20</v>
      </c>
      <c r="J11" s="23" t="s">
        <v>21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5" t="s">
        <v>22</v>
      </c>
      <c r="E12" s="30"/>
      <c r="F12" s="23" t="s">
        <v>23</v>
      </c>
      <c r="G12" s="30"/>
      <c r="H12" s="30"/>
      <c r="I12" s="25" t="s">
        <v>24</v>
      </c>
      <c r="J12" s="53" t="str">
        <f>'Rekapitulace stavby'!AN8</f>
        <v>červenec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5" t="s">
        <v>25</v>
      </c>
      <c r="E14" s="30"/>
      <c r="F14" s="30"/>
      <c r="G14" s="30"/>
      <c r="H14" s="30"/>
      <c r="I14" s="25" t="s">
        <v>26</v>
      </c>
      <c r="J14" s="23" t="s">
        <v>27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3" t="s">
        <v>28</v>
      </c>
      <c r="F15" s="30"/>
      <c r="G15" s="30"/>
      <c r="H15" s="30"/>
      <c r="I15" s="25" t="s">
        <v>29</v>
      </c>
      <c r="J15" s="23" t="s">
        <v>30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31</v>
      </c>
      <c r="E17" s="30"/>
      <c r="F17" s="30"/>
      <c r="G17" s="30"/>
      <c r="H17" s="30"/>
      <c r="I17" s="25" t="s">
        <v>26</v>
      </c>
      <c r="J17" s="26" t="str">
        <f>'Rekapitulace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2" t="str">
        <f>'Rekapitulace stavby'!E14</f>
        <v>Vyplň údaj</v>
      </c>
      <c r="F18" s="224"/>
      <c r="G18" s="224"/>
      <c r="H18" s="224"/>
      <c r="I18" s="25" t="s">
        <v>29</v>
      </c>
      <c r="J18" s="26" t="str">
        <f>'Rekapitulace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/>
      <c r="E20" s="30"/>
      <c r="F20" s="30"/>
      <c r="G20" s="30"/>
      <c r="H20" s="30"/>
      <c r="I20" s="25"/>
      <c r="J20" s="23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/>
      <c r="F21" s="30"/>
      <c r="G21" s="30"/>
      <c r="H21" s="30"/>
      <c r="I21" s="25"/>
      <c r="J21" s="23"/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/>
      <c r="E23" s="30"/>
      <c r="F23" s="30"/>
      <c r="G23" s="30"/>
      <c r="H23" s="30"/>
      <c r="I23" s="25"/>
      <c r="J23" s="23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/>
      <c r="F24" s="30"/>
      <c r="G24" s="30"/>
      <c r="H24" s="30"/>
      <c r="I24" s="25"/>
      <c r="J24" s="23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34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47.25" customHeight="1">
      <c r="A27" s="93"/>
      <c r="B27" s="94"/>
      <c r="C27" s="93"/>
      <c r="D27" s="93"/>
      <c r="E27" s="228" t="s">
        <v>35</v>
      </c>
      <c r="F27" s="228"/>
      <c r="G27" s="228"/>
      <c r="H27" s="228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36</v>
      </c>
      <c r="E30" s="30"/>
      <c r="F30" s="30"/>
      <c r="G30" s="30"/>
      <c r="H30" s="30"/>
      <c r="I30" s="30"/>
      <c r="J30" s="69">
        <f>ROUND(J120,2)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38</v>
      </c>
      <c r="G32" s="30"/>
      <c r="H32" s="30"/>
      <c r="I32" s="34" t="s">
        <v>37</v>
      </c>
      <c r="J32" s="34" t="s">
        <v>39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40</v>
      </c>
      <c r="E33" s="25" t="s">
        <v>41</v>
      </c>
      <c r="F33" s="98">
        <f>ROUND((SUM(BE120:BE148)),2)</f>
        <v>0</v>
      </c>
      <c r="G33" s="30"/>
      <c r="H33" s="30"/>
      <c r="I33" s="99">
        <v>0.21</v>
      </c>
      <c r="J33" s="98">
        <f>ROUND(((SUM(BE120:BE148))*I33),2)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5" t="s">
        <v>42</v>
      </c>
      <c r="F34" s="98">
        <f>ROUND((SUM(BF120:BF148)),2)</f>
        <v>0</v>
      </c>
      <c r="G34" s="30"/>
      <c r="H34" s="30"/>
      <c r="I34" s="99">
        <v>0.15</v>
      </c>
      <c r="J34" s="98">
        <f>ROUND(((SUM(BF120:BF148))*I34),2)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5" t="s">
        <v>43</v>
      </c>
      <c r="F35" s="98">
        <f>ROUND((SUM(BG120:BG148)),2)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5" t="s">
        <v>44</v>
      </c>
      <c r="F36" s="98">
        <f>ROUND((SUM(BH120:BH148)),2)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5" t="s">
        <v>45</v>
      </c>
      <c r="F37" s="98">
        <f>ROUND((SUM(BI120:BI148)),2)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46</v>
      </c>
      <c r="E39" s="58"/>
      <c r="F39" s="58"/>
      <c r="G39" s="102" t="s">
        <v>47</v>
      </c>
      <c r="H39" s="103" t="s">
        <v>48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0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4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0"/>
      <c r="B61" s="31"/>
      <c r="C61" s="30"/>
      <c r="D61" s="43" t="s">
        <v>51</v>
      </c>
      <c r="E61" s="33"/>
      <c r="F61" s="106" t="s">
        <v>52</v>
      </c>
      <c r="G61" s="43" t="s">
        <v>51</v>
      </c>
      <c r="H61" s="33"/>
      <c r="I61" s="33"/>
      <c r="J61" s="107" t="s">
        <v>52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0"/>
      <c r="B65" s="31"/>
      <c r="C65" s="30"/>
      <c r="D65" s="41" t="s">
        <v>53</v>
      </c>
      <c r="E65" s="44"/>
      <c r="F65" s="44"/>
      <c r="G65" s="41" t="s">
        <v>54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0"/>
      <c r="B76" s="31"/>
      <c r="C76" s="30"/>
      <c r="D76" s="43" t="s">
        <v>51</v>
      </c>
      <c r="E76" s="33"/>
      <c r="F76" s="106" t="s">
        <v>52</v>
      </c>
      <c r="G76" s="43" t="s">
        <v>51</v>
      </c>
      <c r="H76" s="33"/>
      <c r="I76" s="33"/>
      <c r="J76" s="107" t="s">
        <v>52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9" t="s">
        <v>106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30" t="str">
        <f>E7</f>
        <v>Polní cesta HC4 s příkopem P4 - interakční prvek IP 20 - k.ú. Jestřebice u Kokořína</v>
      </c>
      <c r="F85" s="231"/>
      <c r="G85" s="231"/>
      <c r="H85" s="231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5" t="s">
        <v>100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9" t="str">
        <f>E9</f>
        <v>SO 900 - Vedlejší rozpočtočtové náklady</v>
      </c>
      <c r="F87" s="229"/>
      <c r="G87" s="229"/>
      <c r="H87" s="229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5" t="s">
        <v>22</v>
      </c>
      <c r="D89" s="30"/>
      <c r="E89" s="30"/>
      <c r="F89" s="23" t="str">
        <f>F12</f>
        <v>Jestřebice u Kokořína</v>
      </c>
      <c r="G89" s="30"/>
      <c r="H89" s="30"/>
      <c r="I89" s="25" t="s">
        <v>24</v>
      </c>
      <c r="J89" s="53" t="str">
        <f>IF(J12="","",J12)</f>
        <v>červenec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2" customHeight="1">
      <c r="A91" s="30"/>
      <c r="B91" s="31"/>
      <c r="C91" s="25" t="s">
        <v>25</v>
      </c>
      <c r="D91" s="30"/>
      <c r="E91" s="30"/>
      <c r="F91" s="23" t="str">
        <f>E15</f>
        <v>SPÚ - KPÚ pro Středočeský kraj, pobočka Mělník</v>
      </c>
      <c r="G91" s="30"/>
      <c r="H91" s="30"/>
      <c r="I91" s="25"/>
      <c r="J91" s="28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25.7" customHeight="1">
      <c r="A92" s="30"/>
      <c r="B92" s="31"/>
      <c r="C92" s="25" t="s">
        <v>31</v>
      </c>
      <c r="D92" s="30"/>
      <c r="E92" s="30"/>
      <c r="F92" s="23" t="str">
        <f>IF(E18="","",E18)</f>
        <v>Vyplň údaj</v>
      </c>
      <c r="G92" s="30"/>
      <c r="H92" s="30"/>
      <c r="I92" s="25"/>
      <c r="J92" s="28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107</v>
      </c>
      <c r="D94" s="100"/>
      <c r="E94" s="100"/>
      <c r="F94" s="100"/>
      <c r="G94" s="100"/>
      <c r="H94" s="100"/>
      <c r="I94" s="100"/>
      <c r="J94" s="109" t="s">
        <v>108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109</v>
      </c>
      <c r="D96" s="30"/>
      <c r="E96" s="30"/>
      <c r="F96" s="30"/>
      <c r="G96" s="30"/>
      <c r="H96" s="30"/>
      <c r="I96" s="30"/>
      <c r="J96" s="69">
        <f>J120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110</v>
      </c>
    </row>
    <row r="97" spans="2:12" s="9" customFormat="1" ht="24.95" customHeight="1">
      <c r="B97" s="111"/>
      <c r="D97" s="112" t="s">
        <v>759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2:12" s="10" customFormat="1" ht="19.9" customHeight="1">
      <c r="B98" s="115"/>
      <c r="D98" s="116" t="s">
        <v>760</v>
      </c>
      <c r="E98" s="117"/>
      <c r="F98" s="117"/>
      <c r="G98" s="117"/>
      <c r="H98" s="117"/>
      <c r="I98" s="117"/>
      <c r="J98" s="118">
        <f>J122</f>
        <v>0</v>
      </c>
      <c r="L98" s="115"/>
    </row>
    <row r="99" spans="2:12" s="10" customFormat="1" ht="19.9" customHeight="1">
      <c r="B99" s="115"/>
      <c r="D99" s="116" t="s">
        <v>761</v>
      </c>
      <c r="E99" s="117"/>
      <c r="F99" s="117"/>
      <c r="G99" s="117"/>
      <c r="H99" s="117"/>
      <c r="I99" s="117"/>
      <c r="J99" s="118">
        <f>J135</f>
        <v>0</v>
      </c>
      <c r="L99" s="115"/>
    </row>
    <row r="100" spans="2:12" s="10" customFormat="1" ht="19.9" customHeight="1">
      <c r="B100" s="115"/>
      <c r="D100" s="116" t="s">
        <v>762</v>
      </c>
      <c r="E100" s="117"/>
      <c r="F100" s="117"/>
      <c r="G100" s="117"/>
      <c r="H100" s="117"/>
      <c r="I100" s="117"/>
      <c r="J100" s="118">
        <f>J144</f>
        <v>0</v>
      </c>
      <c r="L100" s="115"/>
    </row>
    <row r="101" spans="1:31" s="2" customFormat="1" ht="21.7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5" customHeight="1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2" customFormat="1" ht="6.95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5" customHeight="1">
      <c r="A107" s="30"/>
      <c r="B107" s="31"/>
      <c r="C107" s="19" t="s">
        <v>121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16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30" t="str">
        <f>E7</f>
        <v>Polní cesta HC4 s příkopem P4 - interakční prvek IP 20 - k.ú. Jestřebice u Kokořína</v>
      </c>
      <c r="F110" s="231"/>
      <c r="G110" s="231"/>
      <c r="H110" s="231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100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09" t="str">
        <f>E9</f>
        <v>SO 900 - Vedlejší rozpočtočtové náklady</v>
      </c>
      <c r="F112" s="229"/>
      <c r="G112" s="229"/>
      <c r="H112" s="229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5" t="s">
        <v>22</v>
      </c>
      <c r="D114" s="30"/>
      <c r="E114" s="30"/>
      <c r="F114" s="23" t="str">
        <f>F12</f>
        <v>Jestřebice u Kokořína</v>
      </c>
      <c r="G114" s="30"/>
      <c r="H114" s="30"/>
      <c r="I114" s="25" t="s">
        <v>24</v>
      </c>
      <c r="J114" s="53" t="str">
        <f>IF(J12="","",J12)</f>
        <v>červenec 2022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5.2" customHeight="1">
      <c r="A116" s="30"/>
      <c r="B116" s="31"/>
      <c r="C116" s="25" t="s">
        <v>25</v>
      </c>
      <c r="D116" s="30"/>
      <c r="E116" s="30"/>
      <c r="F116" s="23" t="str">
        <f>E15</f>
        <v>SPÚ - KPÚ pro Středočeský kraj, pobočka Mělník</v>
      </c>
      <c r="G116" s="30"/>
      <c r="H116" s="30"/>
      <c r="I116" s="25"/>
      <c r="J116" s="28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25.7" customHeight="1">
      <c r="A117" s="30"/>
      <c r="B117" s="31"/>
      <c r="C117" s="25" t="s">
        <v>31</v>
      </c>
      <c r="D117" s="30"/>
      <c r="E117" s="30"/>
      <c r="F117" s="23" t="str">
        <f>IF(E18="","",E18)</f>
        <v>Vyplň údaj</v>
      </c>
      <c r="G117" s="30"/>
      <c r="H117" s="30"/>
      <c r="I117" s="25"/>
      <c r="J117" s="28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1" customFormat="1" ht="29.25" customHeight="1">
      <c r="A119" s="119"/>
      <c r="B119" s="120"/>
      <c r="C119" s="121" t="s">
        <v>122</v>
      </c>
      <c r="D119" s="122" t="s">
        <v>61</v>
      </c>
      <c r="E119" s="122" t="s">
        <v>57</v>
      </c>
      <c r="F119" s="122" t="s">
        <v>58</v>
      </c>
      <c r="G119" s="122" t="s">
        <v>123</v>
      </c>
      <c r="H119" s="122" t="s">
        <v>124</v>
      </c>
      <c r="I119" s="122" t="s">
        <v>125</v>
      </c>
      <c r="J119" s="122" t="s">
        <v>108</v>
      </c>
      <c r="K119" s="123" t="s">
        <v>126</v>
      </c>
      <c r="L119" s="124"/>
      <c r="M119" s="60" t="s">
        <v>1</v>
      </c>
      <c r="N119" s="61" t="s">
        <v>40</v>
      </c>
      <c r="O119" s="61" t="s">
        <v>127</v>
      </c>
      <c r="P119" s="61" t="s">
        <v>128</v>
      </c>
      <c r="Q119" s="61" t="s">
        <v>129</v>
      </c>
      <c r="R119" s="61" t="s">
        <v>130</v>
      </c>
      <c r="S119" s="61" t="s">
        <v>131</v>
      </c>
      <c r="T119" s="62" t="s">
        <v>132</v>
      </c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1:63" s="2" customFormat="1" ht="22.9" customHeight="1">
      <c r="A120" s="30"/>
      <c r="B120" s="31"/>
      <c r="C120" s="67" t="s">
        <v>133</v>
      </c>
      <c r="D120" s="30"/>
      <c r="E120" s="30"/>
      <c r="F120" s="30"/>
      <c r="G120" s="30"/>
      <c r="H120" s="30"/>
      <c r="I120" s="30"/>
      <c r="J120" s="125">
        <f>BK120</f>
        <v>0</v>
      </c>
      <c r="K120" s="30"/>
      <c r="L120" s="31"/>
      <c r="M120" s="63"/>
      <c r="N120" s="54"/>
      <c r="O120" s="64"/>
      <c r="P120" s="126">
        <f>P121</f>
        <v>0</v>
      </c>
      <c r="Q120" s="64"/>
      <c r="R120" s="126">
        <f>R121</f>
        <v>0</v>
      </c>
      <c r="S120" s="64"/>
      <c r="T120" s="127">
        <f>T121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5" t="s">
        <v>75</v>
      </c>
      <c r="AU120" s="15" t="s">
        <v>110</v>
      </c>
      <c r="BK120" s="128">
        <f>BK121</f>
        <v>0</v>
      </c>
    </row>
    <row r="121" spans="2:63" s="12" customFormat="1" ht="25.9" customHeight="1">
      <c r="B121" s="129"/>
      <c r="D121" s="130" t="s">
        <v>75</v>
      </c>
      <c r="E121" s="131" t="s">
        <v>763</v>
      </c>
      <c r="F121" s="131" t="s">
        <v>764</v>
      </c>
      <c r="I121" s="132"/>
      <c r="J121" s="133">
        <f>BK121</f>
        <v>0</v>
      </c>
      <c r="L121" s="129"/>
      <c r="M121" s="134"/>
      <c r="N121" s="135"/>
      <c r="O121" s="135"/>
      <c r="P121" s="136">
        <f>P122+P135+P144</f>
        <v>0</v>
      </c>
      <c r="Q121" s="135"/>
      <c r="R121" s="136">
        <f>R122+R135+R144</f>
        <v>0</v>
      </c>
      <c r="S121" s="135"/>
      <c r="T121" s="137">
        <f>T122+T135+T144</f>
        <v>0</v>
      </c>
      <c r="AR121" s="130" t="s">
        <v>160</v>
      </c>
      <c r="AT121" s="138" t="s">
        <v>75</v>
      </c>
      <c r="AU121" s="138" t="s">
        <v>76</v>
      </c>
      <c r="AY121" s="130" t="s">
        <v>136</v>
      </c>
      <c r="BK121" s="139">
        <f>BK122+BK135+BK144</f>
        <v>0</v>
      </c>
    </row>
    <row r="122" spans="2:63" s="12" customFormat="1" ht="22.9" customHeight="1">
      <c r="B122" s="129"/>
      <c r="D122" s="130" t="s">
        <v>75</v>
      </c>
      <c r="E122" s="140" t="s">
        <v>765</v>
      </c>
      <c r="F122" s="140" t="s">
        <v>766</v>
      </c>
      <c r="I122" s="132"/>
      <c r="J122" s="141">
        <f>BK122</f>
        <v>0</v>
      </c>
      <c r="L122" s="129"/>
      <c r="M122" s="134"/>
      <c r="N122" s="135"/>
      <c r="O122" s="135"/>
      <c r="P122" s="136">
        <f>SUM(P123:P134)</f>
        <v>0</v>
      </c>
      <c r="Q122" s="135"/>
      <c r="R122" s="136">
        <f>SUM(R123:R134)</f>
        <v>0</v>
      </c>
      <c r="S122" s="135"/>
      <c r="T122" s="137">
        <f>SUM(T123:T134)</f>
        <v>0</v>
      </c>
      <c r="AR122" s="130" t="s">
        <v>160</v>
      </c>
      <c r="AT122" s="138" t="s">
        <v>75</v>
      </c>
      <c r="AU122" s="138" t="s">
        <v>84</v>
      </c>
      <c r="AY122" s="130" t="s">
        <v>136</v>
      </c>
      <c r="BK122" s="139">
        <f>SUM(BK123:BK134)</f>
        <v>0</v>
      </c>
    </row>
    <row r="123" spans="1:65" s="2" customFormat="1" ht="16.5" customHeight="1">
      <c r="A123" s="30"/>
      <c r="B123" s="142"/>
      <c r="C123" s="143" t="s">
        <v>84</v>
      </c>
      <c r="D123" s="143" t="s">
        <v>138</v>
      </c>
      <c r="E123" s="144" t="s">
        <v>767</v>
      </c>
      <c r="F123" s="145" t="s">
        <v>768</v>
      </c>
      <c r="G123" s="188" t="s">
        <v>809</v>
      </c>
      <c r="H123" s="147">
        <v>1</v>
      </c>
      <c r="I123" s="148"/>
      <c r="J123" s="149">
        <f>ROUND(I123*H123,2)</f>
        <v>0</v>
      </c>
      <c r="K123" s="145" t="s">
        <v>512</v>
      </c>
      <c r="L123" s="31"/>
      <c r="M123" s="150" t="s">
        <v>1</v>
      </c>
      <c r="N123" s="151" t="s">
        <v>41</v>
      </c>
      <c r="O123" s="56"/>
      <c r="P123" s="152">
        <f>O123*H123</f>
        <v>0</v>
      </c>
      <c r="Q123" s="152">
        <v>0</v>
      </c>
      <c r="R123" s="152">
        <f>Q123*H123</f>
        <v>0</v>
      </c>
      <c r="S123" s="152">
        <v>0</v>
      </c>
      <c r="T123" s="153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4" t="s">
        <v>141</v>
      </c>
      <c r="AT123" s="154" t="s">
        <v>138</v>
      </c>
      <c r="AU123" s="154" t="s">
        <v>86</v>
      </c>
      <c r="AY123" s="15" t="s">
        <v>136</v>
      </c>
      <c r="BE123" s="155">
        <f>IF(N123="základní",J123,0)</f>
        <v>0</v>
      </c>
      <c r="BF123" s="155">
        <f>IF(N123="snížená",J123,0)</f>
        <v>0</v>
      </c>
      <c r="BG123" s="155">
        <f>IF(N123="zákl. přenesená",J123,0)</f>
        <v>0</v>
      </c>
      <c r="BH123" s="155">
        <f>IF(N123="sníž. přenesená",J123,0)</f>
        <v>0</v>
      </c>
      <c r="BI123" s="155">
        <f>IF(N123="nulová",J123,0)</f>
        <v>0</v>
      </c>
      <c r="BJ123" s="15" t="s">
        <v>84</v>
      </c>
      <c r="BK123" s="155">
        <f>ROUND(I123*H123,2)</f>
        <v>0</v>
      </c>
      <c r="BL123" s="15" t="s">
        <v>141</v>
      </c>
      <c r="BM123" s="154" t="s">
        <v>769</v>
      </c>
    </row>
    <row r="124" spans="1:47" s="2" customFormat="1" ht="12">
      <c r="A124" s="30"/>
      <c r="B124" s="31"/>
      <c r="C124" s="30"/>
      <c r="D124" s="156" t="s">
        <v>143</v>
      </c>
      <c r="E124" s="30"/>
      <c r="F124" s="157" t="s">
        <v>768</v>
      </c>
      <c r="G124" s="30"/>
      <c r="H124" s="30"/>
      <c r="I124" s="158"/>
      <c r="J124" s="30"/>
      <c r="K124" s="30"/>
      <c r="L124" s="31"/>
      <c r="M124" s="159"/>
      <c r="N124" s="160"/>
      <c r="O124" s="56"/>
      <c r="P124" s="56"/>
      <c r="Q124" s="56"/>
      <c r="R124" s="56"/>
      <c r="S124" s="56"/>
      <c r="T124" s="57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5" t="s">
        <v>143</v>
      </c>
      <c r="AU124" s="15" t="s">
        <v>86</v>
      </c>
    </row>
    <row r="125" spans="1:65" s="2" customFormat="1" ht="16.5" customHeight="1">
      <c r="A125" s="30"/>
      <c r="B125" s="142"/>
      <c r="C125" s="143" t="s">
        <v>86</v>
      </c>
      <c r="D125" s="143" t="s">
        <v>138</v>
      </c>
      <c r="E125" s="144" t="s">
        <v>770</v>
      </c>
      <c r="F125" s="145" t="s">
        <v>771</v>
      </c>
      <c r="G125" s="188" t="s">
        <v>809</v>
      </c>
      <c r="H125" s="147">
        <v>1</v>
      </c>
      <c r="I125" s="148"/>
      <c r="J125" s="149">
        <f>ROUND(I125*H125,2)</f>
        <v>0</v>
      </c>
      <c r="K125" s="145" t="s">
        <v>512</v>
      </c>
      <c r="L125" s="31"/>
      <c r="M125" s="150" t="s">
        <v>1</v>
      </c>
      <c r="N125" s="151" t="s">
        <v>41</v>
      </c>
      <c r="O125" s="56"/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3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4" t="s">
        <v>141</v>
      </c>
      <c r="AT125" s="154" t="s">
        <v>138</v>
      </c>
      <c r="AU125" s="154" t="s">
        <v>86</v>
      </c>
      <c r="AY125" s="15" t="s">
        <v>136</v>
      </c>
      <c r="BE125" s="155">
        <f>IF(N125="základní",J125,0)</f>
        <v>0</v>
      </c>
      <c r="BF125" s="155">
        <f>IF(N125="snížená",J125,0)</f>
        <v>0</v>
      </c>
      <c r="BG125" s="155">
        <f>IF(N125="zákl. přenesená",J125,0)</f>
        <v>0</v>
      </c>
      <c r="BH125" s="155">
        <f>IF(N125="sníž. přenesená",J125,0)</f>
        <v>0</v>
      </c>
      <c r="BI125" s="155">
        <f>IF(N125="nulová",J125,0)</f>
        <v>0</v>
      </c>
      <c r="BJ125" s="15" t="s">
        <v>84</v>
      </c>
      <c r="BK125" s="155">
        <f>ROUND(I125*H125,2)</f>
        <v>0</v>
      </c>
      <c r="BL125" s="15" t="s">
        <v>141</v>
      </c>
      <c r="BM125" s="154" t="s">
        <v>772</v>
      </c>
    </row>
    <row r="126" spans="1:47" s="2" customFormat="1" ht="12">
      <c r="A126" s="30"/>
      <c r="B126" s="31"/>
      <c r="C126" s="30"/>
      <c r="D126" s="156" t="s">
        <v>143</v>
      </c>
      <c r="E126" s="30"/>
      <c r="F126" s="157" t="s">
        <v>771</v>
      </c>
      <c r="G126" s="30"/>
      <c r="H126" s="30"/>
      <c r="I126" s="158"/>
      <c r="J126" s="30"/>
      <c r="K126" s="30"/>
      <c r="L126" s="31"/>
      <c r="M126" s="159"/>
      <c r="N126" s="160"/>
      <c r="O126" s="56"/>
      <c r="P126" s="56"/>
      <c r="Q126" s="56"/>
      <c r="R126" s="56"/>
      <c r="S126" s="56"/>
      <c r="T126" s="57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5" t="s">
        <v>143</v>
      </c>
      <c r="AU126" s="15" t="s">
        <v>86</v>
      </c>
    </row>
    <row r="127" spans="1:65" s="2" customFormat="1" ht="16.5" customHeight="1">
      <c r="A127" s="30"/>
      <c r="B127" s="142"/>
      <c r="C127" s="143" t="s">
        <v>147</v>
      </c>
      <c r="D127" s="143" t="s">
        <v>138</v>
      </c>
      <c r="E127" s="144" t="s">
        <v>773</v>
      </c>
      <c r="F127" s="145" t="s">
        <v>774</v>
      </c>
      <c r="G127" s="188" t="s">
        <v>809</v>
      </c>
      <c r="H127" s="147">
        <v>1</v>
      </c>
      <c r="I127" s="148"/>
      <c r="J127" s="149">
        <f>ROUND(I127*H127,2)</f>
        <v>0</v>
      </c>
      <c r="K127" s="145" t="s">
        <v>512</v>
      </c>
      <c r="L127" s="31"/>
      <c r="M127" s="150" t="s">
        <v>1</v>
      </c>
      <c r="N127" s="151" t="s">
        <v>41</v>
      </c>
      <c r="O127" s="56"/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4" t="s">
        <v>141</v>
      </c>
      <c r="AT127" s="154" t="s">
        <v>138</v>
      </c>
      <c r="AU127" s="154" t="s">
        <v>86</v>
      </c>
      <c r="AY127" s="15" t="s">
        <v>136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5" t="s">
        <v>84</v>
      </c>
      <c r="BK127" s="155">
        <f>ROUND(I127*H127,2)</f>
        <v>0</v>
      </c>
      <c r="BL127" s="15" t="s">
        <v>141</v>
      </c>
      <c r="BM127" s="154" t="s">
        <v>775</v>
      </c>
    </row>
    <row r="128" spans="1:47" s="2" customFormat="1" ht="12">
      <c r="A128" s="30"/>
      <c r="B128" s="31"/>
      <c r="C128" s="30"/>
      <c r="D128" s="156" t="s">
        <v>143</v>
      </c>
      <c r="E128" s="30"/>
      <c r="F128" s="157" t="s">
        <v>774</v>
      </c>
      <c r="G128" s="30"/>
      <c r="H128" s="30"/>
      <c r="I128" s="158"/>
      <c r="J128" s="30"/>
      <c r="K128" s="30"/>
      <c r="L128" s="31"/>
      <c r="M128" s="159"/>
      <c r="N128" s="160"/>
      <c r="O128" s="56"/>
      <c r="P128" s="56"/>
      <c r="Q128" s="56"/>
      <c r="R128" s="56"/>
      <c r="S128" s="56"/>
      <c r="T128" s="57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5" t="s">
        <v>143</v>
      </c>
      <c r="AU128" s="15" t="s">
        <v>86</v>
      </c>
    </row>
    <row r="129" spans="1:65" s="2" customFormat="1" ht="16.5" customHeight="1">
      <c r="A129" s="30"/>
      <c r="B129" s="142"/>
      <c r="C129" s="143" t="s">
        <v>141</v>
      </c>
      <c r="D129" s="143" t="s">
        <v>138</v>
      </c>
      <c r="E129" s="144" t="s">
        <v>776</v>
      </c>
      <c r="F129" s="145" t="s">
        <v>777</v>
      </c>
      <c r="G129" s="188" t="s">
        <v>809</v>
      </c>
      <c r="H129" s="147">
        <v>1</v>
      </c>
      <c r="I129" s="148"/>
      <c r="J129" s="149">
        <f>ROUND(I129*H129,2)</f>
        <v>0</v>
      </c>
      <c r="K129" s="145" t="s">
        <v>512</v>
      </c>
      <c r="L129" s="31"/>
      <c r="M129" s="150" t="s">
        <v>1</v>
      </c>
      <c r="N129" s="151" t="s">
        <v>41</v>
      </c>
      <c r="O129" s="56"/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4" t="s">
        <v>141</v>
      </c>
      <c r="AT129" s="154" t="s">
        <v>138</v>
      </c>
      <c r="AU129" s="154" t="s">
        <v>86</v>
      </c>
      <c r="AY129" s="15" t="s">
        <v>136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5" t="s">
        <v>84</v>
      </c>
      <c r="BK129" s="155">
        <f>ROUND(I129*H129,2)</f>
        <v>0</v>
      </c>
      <c r="BL129" s="15" t="s">
        <v>141</v>
      </c>
      <c r="BM129" s="154" t="s">
        <v>778</v>
      </c>
    </row>
    <row r="130" spans="1:47" s="2" customFormat="1" ht="12">
      <c r="A130" s="30"/>
      <c r="B130" s="31"/>
      <c r="C130" s="30"/>
      <c r="D130" s="156" t="s">
        <v>143</v>
      </c>
      <c r="E130" s="30"/>
      <c r="F130" s="157" t="s">
        <v>777</v>
      </c>
      <c r="G130" s="30"/>
      <c r="H130" s="30"/>
      <c r="I130" s="158"/>
      <c r="J130" s="30"/>
      <c r="K130" s="30"/>
      <c r="L130" s="31"/>
      <c r="M130" s="159"/>
      <c r="N130" s="160"/>
      <c r="O130" s="56"/>
      <c r="P130" s="56"/>
      <c r="Q130" s="56"/>
      <c r="R130" s="56"/>
      <c r="S130" s="56"/>
      <c r="T130" s="57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5" t="s">
        <v>143</v>
      </c>
      <c r="AU130" s="15" t="s">
        <v>86</v>
      </c>
    </row>
    <row r="131" spans="1:65" s="2" customFormat="1" ht="16.5" customHeight="1">
      <c r="A131" s="30"/>
      <c r="B131" s="142"/>
      <c r="C131" s="143" t="s">
        <v>160</v>
      </c>
      <c r="D131" s="143" t="s">
        <v>138</v>
      </c>
      <c r="E131" s="144" t="s">
        <v>779</v>
      </c>
      <c r="F131" s="145" t="s">
        <v>780</v>
      </c>
      <c r="G131" s="188" t="s">
        <v>809</v>
      </c>
      <c r="H131" s="147">
        <v>1</v>
      </c>
      <c r="I131" s="148"/>
      <c r="J131" s="149">
        <f>ROUND(I131*H131,2)</f>
        <v>0</v>
      </c>
      <c r="K131" s="145" t="s">
        <v>512</v>
      </c>
      <c r="L131" s="31"/>
      <c r="M131" s="150" t="s">
        <v>1</v>
      </c>
      <c r="N131" s="151" t="s">
        <v>41</v>
      </c>
      <c r="O131" s="56"/>
      <c r="P131" s="152">
        <f>O131*H131</f>
        <v>0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4" t="s">
        <v>141</v>
      </c>
      <c r="AT131" s="154" t="s">
        <v>138</v>
      </c>
      <c r="AU131" s="154" t="s">
        <v>86</v>
      </c>
      <c r="AY131" s="15" t="s">
        <v>136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5" t="s">
        <v>84</v>
      </c>
      <c r="BK131" s="155">
        <f>ROUND(I131*H131,2)</f>
        <v>0</v>
      </c>
      <c r="BL131" s="15" t="s">
        <v>141</v>
      </c>
      <c r="BM131" s="154" t="s">
        <v>781</v>
      </c>
    </row>
    <row r="132" spans="1:47" s="2" customFormat="1" ht="12">
      <c r="A132" s="30"/>
      <c r="B132" s="31"/>
      <c r="C132" s="30"/>
      <c r="D132" s="156" t="s">
        <v>143</v>
      </c>
      <c r="E132" s="30"/>
      <c r="F132" s="157" t="s">
        <v>780</v>
      </c>
      <c r="G132" s="30"/>
      <c r="H132" s="30"/>
      <c r="I132" s="158"/>
      <c r="J132" s="30"/>
      <c r="K132" s="30"/>
      <c r="L132" s="31"/>
      <c r="M132" s="159"/>
      <c r="N132" s="160"/>
      <c r="O132" s="56"/>
      <c r="P132" s="56"/>
      <c r="Q132" s="56"/>
      <c r="R132" s="56"/>
      <c r="S132" s="56"/>
      <c r="T132" s="57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5" t="s">
        <v>143</v>
      </c>
      <c r="AU132" s="15" t="s">
        <v>86</v>
      </c>
    </row>
    <row r="133" spans="1:65" s="2" customFormat="1" ht="16.5" customHeight="1">
      <c r="A133" s="30"/>
      <c r="B133" s="142"/>
      <c r="C133" s="143" t="s">
        <v>166</v>
      </c>
      <c r="D133" s="143" t="s">
        <v>138</v>
      </c>
      <c r="E133" s="144" t="s">
        <v>782</v>
      </c>
      <c r="F133" s="145" t="s">
        <v>783</v>
      </c>
      <c r="G133" s="188" t="s">
        <v>809</v>
      </c>
      <c r="H133" s="147">
        <v>1</v>
      </c>
      <c r="I133" s="148"/>
      <c r="J133" s="149">
        <f>ROUND(I133*H133,2)</f>
        <v>0</v>
      </c>
      <c r="K133" s="145" t="s">
        <v>512</v>
      </c>
      <c r="L133" s="31"/>
      <c r="M133" s="150" t="s">
        <v>1</v>
      </c>
      <c r="N133" s="151" t="s">
        <v>41</v>
      </c>
      <c r="O133" s="56"/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141</v>
      </c>
      <c r="AT133" s="154" t="s">
        <v>138</v>
      </c>
      <c r="AU133" s="154" t="s">
        <v>86</v>
      </c>
      <c r="AY133" s="15" t="s">
        <v>136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5" t="s">
        <v>84</v>
      </c>
      <c r="BK133" s="155">
        <f>ROUND(I133*H133,2)</f>
        <v>0</v>
      </c>
      <c r="BL133" s="15" t="s">
        <v>141</v>
      </c>
      <c r="BM133" s="154" t="s">
        <v>784</v>
      </c>
    </row>
    <row r="134" spans="1:47" s="2" customFormat="1" ht="12">
      <c r="A134" s="30"/>
      <c r="B134" s="31"/>
      <c r="C134" s="30"/>
      <c r="D134" s="156" t="s">
        <v>143</v>
      </c>
      <c r="E134" s="30"/>
      <c r="F134" s="157" t="s">
        <v>783</v>
      </c>
      <c r="G134" s="30"/>
      <c r="H134" s="30"/>
      <c r="I134" s="158"/>
      <c r="J134" s="30"/>
      <c r="K134" s="30"/>
      <c r="L134" s="31"/>
      <c r="M134" s="159"/>
      <c r="N134" s="160"/>
      <c r="O134" s="56"/>
      <c r="P134" s="56"/>
      <c r="Q134" s="56"/>
      <c r="R134" s="56"/>
      <c r="S134" s="56"/>
      <c r="T134" s="57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5" t="s">
        <v>143</v>
      </c>
      <c r="AU134" s="15" t="s">
        <v>86</v>
      </c>
    </row>
    <row r="135" spans="2:63" s="12" customFormat="1" ht="22.9" customHeight="1">
      <c r="B135" s="129"/>
      <c r="D135" s="130" t="s">
        <v>75</v>
      </c>
      <c r="E135" s="140" t="s">
        <v>785</v>
      </c>
      <c r="F135" s="140" t="s">
        <v>786</v>
      </c>
      <c r="I135" s="132"/>
      <c r="J135" s="141">
        <f>BK135</f>
        <v>0</v>
      </c>
      <c r="L135" s="129"/>
      <c r="M135" s="134"/>
      <c r="N135" s="135"/>
      <c r="O135" s="135"/>
      <c r="P135" s="136">
        <f>SUM(P136:P143)</f>
        <v>0</v>
      </c>
      <c r="Q135" s="135"/>
      <c r="R135" s="136">
        <f>SUM(R136:R143)</f>
        <v>0</v>
      </c>
      <c r="S135" s="135"/>
      <c r="T135" s="137">
        <f>SUM(T136:T143)</f>
        <v>0</v>
      </c>
      <c r="AR135" s="130" t="s">
        <v>160</v>
      </c>
      <c r="AT135" s="138" t="s">
        <v>75</v>
      </c>
      <c r="AU135" s="138" t="s">
        <v>84</v>
      </c>
      <c r="AY135" s="130" t="s">
        <v>136</v>
      </c>
      <c r="BK135" s="139">
        <f>SUM(BK136:BK143)</f>
        <v>0</v>
      </c>
    </row>
    <row r="136" spans="1:65" s="2" customFormat="1" ht="16.5" customHeight="1">
      <c r="A136" s="30"/>
      <c r="B136" s="142"/>
      <c r="C136" s="143" t="s">
        <v>169</v>
      </c>
      <c r="D136" s="143" t="s">
        <v>138</v>
      </c>
      <c r="E136" s="144" t="s">
        <v>787</v>
      </c>
      <c r="F136" s="145" t="s">
        <v>786</v>
      </c>
      <c r="G136" s="188" t="s">
        <v>809</v>
      </c>
      <c r="H136" s="147">
        <v>1</v>
      </c>
      <c r="I136" s="148"/>
      <c r="J136" s="149">
        <f>ROUND(I136*H136,2)</f>
        <v>0</v>
      </c>
      <c r="K136" s="145" t="s">
        <v>512</v>
      </c>
      <c r="L136" s="31"/>
      <c r="M136" s="150" t="s">
        <v>1</v>
      </c>
      <c r="N136" s="151" t="s">
        <v>41</v>
      </c>
      <c r="O136" s="56"/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4" t="s">
        <v>141</v>
      </c>
      <c r="AT136" s="154" t="s">
        <v>138</v>
      </c>
      <c r="AU136" s="154" t="s">
        <v>86</v>
      </c>
      <c r="AY136" s="15" t="s">
        <v>136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5" t="s">
        <v>84</v>
      </c>
      <c r="BK136" s="155">
        <f>ROUND(I136*H136,2)</f>
        <v>0</v>
      </c>
      <c r="BL136" s="15" t="s">
        <v>141</v>
      </c>
      <c r="BM136" s="154" t="s">
        <v>788</v>
      </c>
    </row>
    <row r="137" spans="1:47" s="2" customFormat="1" ht="12">
      <c r="A137" s="30"/>
      <c r="B137" s="31"/>
      <c r="C137" s="30"/>
      <c r="D137" s="156" t="s">
        <v>143</v>
      </c>
      <c r="E137" s="30"/>
      <c r="F137" s="157" t="s">
        <v>786</v>
      </c>
      <c r="G137" s="30"/>
      <c r="H137" s="30"/>
      <c r="I137" s="158"/>
      <c r="J137" s="30"/>
      <c r="K137" s="30"/>
      <c r="L137" s="31"/>
      <c r="M137" s="159"/>
      <c r="N137" s="160"/>
      <c r="O137" s="56"/>
      <c r="P137" s="56"/>
      <c r="Q137" s="56"/>
      <c r="R137" s="56"/>
      <c r="S137" s="56"/>
      <c r="T137" s="57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5" t="s">
        <v>143</v>
      </c>
      <c r="AU137" s="15" t="s">
        <v>86</v>
      </c>
    </row>
    <row r="138" spans="1:65" s="2" customFormat="1" ht="16.5" customHeight="1">
      <c r="A138" s="30"/>
      <c r="B138" s="142"/>
      <c r="C138" s="143" t="s">
        <v>172</v>
      </c>
      <c r="D138" s="143" t="s">
        <v>138</v>
      </c>
      <c r="E138" s="144" t="s">
        <v>789</v>
      </c>
      <c r="F138" s="145" t="s">
        <v>790</v>
      </c>
      <c r="G138" s="188" t="s">
        <v>809</v>
      </c>
      <c r="H138" s="147">
        <v>1</v>
      </c>
      <c r="I138" s="148"/>
      <c r="J138" s="149">
        <f>ROUND(I138*H138,2)</f>
        <v>0</v>
      </c>
      <c r="K138" s="145" t="s">
        <v>512</v>
      </c>
      <c r="L138" s="31"/>
      <c r="M138" s="150" t="s">
        <v>1</v>
      </c>
      <c r="N138" s="151" t="s">
        <v>41</v>
      </c>
      <c r="O138" s="56"/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141</v>
      </c>
      <c r="AT138" s="154" t="s">
        <v>138</v>
      </c>
      <c r="AU138" s="154" t="s">
        <v>86</v>
      </c>
      <c r="AY138" s="15" t="s">
        <v>136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5" t="s">
        <v>84</v>
      </c>
      <c r="BK138" s="155">
        <f>ROUND(I138*H138,2)</f>
        <v>0</v>
      </c>
      <c r="BL138" s="15" t="s">
        <v>141</v>
      </c>
      <c r="BM138" s="154" t="s">
        <v>791</v>
      </c>
    </row>
    <row r="139" spans="1:47" s="2" customFormat="1" ht="12">
      <c r="A139" s="30"/>
      <c r="B139" s="31"/>
      <c r="C139" s="30"/>
      <c r="D139" s="156" t="s">
        <v>143</v>
      </c>
      <c r="E139" s="30"/>
      <c r="F139" s="157" t="s">
        <v>790</v>
      </c>
      <c r="G139" s="30"/>
      <c r="H139" s="30"/>
      <c r="I139" s="158"/>
      <c r="J139" s="30"/>
      <c r="K139" s="30"/>
      <c r="L139" s="31"/>
      <c r="M139" s="159"/>
      <c r="N139" s="160"/>
      <c r="O139" s="56"/>
      <c r="P139" s="56"/>
      <c r="Q139" s="56"/>
      <c r="R139" s="56"/>
      <c r="S139" s="56"/>
      <c r="T139" s="57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5" t="s">
        <v>143</v>
      </c>
      <c r="AU139" s="15" t="s">
        <v>86</v>
      </c>
    </row>
    <row r="140" spans="1:65" s="2" customFormat="1" ht="16.5" customHeight="1">
      <c r="A140" s="30"/>
      <c r="B140" s="142"/>
      <c r="C140" s="143" t="s">
        <v>178</v>
      </c>
      <c r="D140" s="143" t="s">
        <v>138</v>
      </c>
      <c r="E140" s="144" t="s">
        <v>792</v>
      </c>
      <c r="F140" s="145" t="s">
        <v>793</v>
      </c>
      <c r="G140" s="188" t="s">
        <v>809</v>
      </c>
      <c r="H140" s="147">
        <v>1</v>
      </c>
      <c r="I140" s="148"/>
      <c r="J140" s="149">
        <f>ROUND(I140*H140,2)</f>
        <v>0</v>
      </c>
      <c r="K140" s="145" t="s">
        <v>512</v>
      </c>
      <c r="L140" s="31"/>
      <c r="M140" s="150" t="s">
        <v>1</v>
      </c>
      <c r="N140" s="151" t="s">
        <v>41</v>
      </c>
      <c r="O140" s="56"/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4" t="s">
        <v>141</v>
      </c>
      <c r="AT140" s="154" t="s">
        <v>138</v>
      </c>
      <c r="AU140" s="154" t="s">
        <v>86</v>
      </c>
      <c r="AY140" s="15" t="s">
        <v>136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5" t="s">
        <v>84</v>
      </c>
      <c r="BK140" s="155">
        <f>ROUND(I140*H140,2)</f>
        <v>0</v>
      </c>
      <c r="BL140" s="15" t="s">
        <v>141</v>
      </c>
      <c r="BM140" s="154" t="s">
        <v>794</v>
      </c>
    </row>
    <row r="141" spans="1:47" s="2" customFormat="1" ht="12">
      <c r="A141" s="30"/>
      <c r="B141" s="31"/>
      <c r="C141" s="30"/>
      <c r="D141" s="156" t="s">
        <v>143</v>
      </c>
      <c r="E141" s="30"/>
      <c r="F141" s="157" t="s">
        <v>793</v>
      </c>
      <c r="G141" s="30"/>
      <c r="H141" s="30"/>
      <c r="I141" s="158"/>
      <c r="J141" s="30"/>
      <c r="K141" s="30"/>
      <c r="L141" s="31"/>
      <c r="M141" s="159"/>
      <c r="N141" s="160"/>
      <c r="O141" s="56"/>
      <c r="P141" s="56"/>
      <c r="Q141" s="56"/>
      <c r="R141" s="56"/>
      <c r="S141" s="56"/>
      <c r="T141" s="57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5" t="s">
        <v>143</v>
      </c>
      <c r="AU141" s="15" t="s">
        <v>86</v>
      </c>
    </row>
    <row r="142" spans="1:65" s="2" customFormat="1" ht="16.5" customHeight="1">
      <c r="A142" s="30"/>
      <c r="B142" s="142"/>
      <c r="C142" s="143" t="s">
        <v>185</v>
      </c>
      <c r="D142" s="143" t="s">
        <v>138</v>
      </c>
      <c r="E142" s="144" t="s">
        <v>795</v>
      </c>
      <c r="F142" s="145" t="s">
        <v>796</v>
      </c>
      <c r="G142" s="188" t="s">
        <v>809</v>
      </c>
      <c r="H142" s="147">
        <v>1</v>
      </c>
      <c r="I142" s="148"/>
      <c r="J142" s="149">
        <f>ROUND(I142*H142,2)</f>
        <v>0</v>
      </c>
      <c r="K142" s="145" t="s">
        <v>512</v>
      </c>
      <c r="L142" s="31"/>
      <c r="M142" s="150" t="s">
        <v>1</v>
      </c>
      <c r="N142" s="151" t="s">
        <v>41</v>
      </c>
      <c r="O142" s="56"/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4" t="s">
        <v>141</v>
      </c>
      <c r="AT142" s="154" t="s">
        <v>138</v>
      </c>
      <c r="AU142" s="154" t="s">
        <v>86</v>
      </c>
      <c r="AY142" s="15" t="s">
        <v>136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5" t="s">
        <v>84</v>
      </c>
      <c r="BK142" s="155">
        <f>ROUND(I142*H142,2)</f>
        <v>0</v>
      </c>
      <c r="BL142" s="15" t="s">
        <v>141</v>
      </c>
      <c r="BM142" s="154" t="s">
        <v>797</v>
      </c>
    </row>
    <row r="143" spans="1:47" s="2" customFormat="1" ht="12">
      <c r="A143" s="30"/>
      <c r="B143" s="31"/>
      <c r="C143" s="30"/>
      <c r="D143" s="156" t="s">
        <v>143</v>
      </c>
      <c r="E143" s="30"/>
      <c r="F143" s="157" t="s">
        <v>796</v>
      </c>
      <c r="G143" s="30"/>
      <c r="H143" s="30"/>
      <c r="I143" s="158"/>
      <c r="J143" s="30"/>
      <c r="K143" s="30"/>
      <c r="L143" s="31"/>
      <c r="M143" s="159"/>
      <c r="N143" s="160"/>
      <c r="O143" s="56"/>
      <c r="P143" s="56"/>
      <c r="Q143" s="56"/>
      <c r="R143" s="56"/>
      <c r="S143" s="56"/>
      <c r="T143" s="57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143</v>
      </c>
      <c r="AU143" s="15" t="s">
        <v>86</v>
      </c>
    </row>
    <row r="144" spans="2:63" s="12" customFormat="1" ht="22.9" customHeight="1">
      <c r="B144" s="129"/>
      <c r="D144" s="130" t="s">
        <v>75</v>
      </c>
      <c r="E144" s="140" t="s">
        <v>798</v>
      </c>
      <c r="F144" s="140" t="s">
        <v>799</v>
      </c>
      <c r="I144" s="132"/>
      <c r="J144" s="141">
        <f>BK144</f>
        <v>0</v>
      </c>
      <c r="L144" s="129"/>
      <c r="M144" s="134"/>
      <c r="N144" s="135"/>
      <c r="O144" s="135"/>
      <c r="P144" s="136">
        <f>SUM(P145:P148)</f>
        <v>0</v>
      </c>
      <c r="Q144" s="135"/>
      <c r="R144" s="136">
        <f>SUM(R145:R148)</f>
        <v>0</v>
      </c>
      <c r="S144" s="135"/>
      <c r="T144" s="137">
        <f>SUM(T145:T148)</f>
        <v>0</v>
      </c>
      <c r="AR144" s="130" t="s">
        <v>160</v>
      </c>
      <c r="AT144" s="138" t="s">
        <v>75</v>
      </c>
      <c r="AU144" s="138" t="s">
        <v>84</v>
      </c>
      <c r="AY144" s="130" t="s">
        <v>136</v>
      </c>
      <c r="BK144" s="139">
        <f>SUM(BK145:BK148)</f>
        <v>0</v>
      </c>
    </row>
    <row r="145" spans="1:65" s="2" customFormat="1" ht="16.5" customHeight="1">
      <c r="A145" s="30"/>
      <c r="B145" s="142"/>
      <c r="C145" s="143">
        <v>11</v>
      </c>
      <c r="D145" s="143" t="s">
        <v>138</v>
      </c>
      <c r="E145" s="144" t="s">
        <v>800</v>
      </c>
      <c r="F145" s="145" t="s">
        <v>801</v>
      </c>
      <c r="G145" s="188" t="s">
        <v>809</v>
      </c>
      <c r="H145" s="147">
        <v>1</v>
      </c>
      <c r="I145" s="148"/>
      <c r="J145" s="149">
        <f>ROUND(I145*H145,2)</f>
        <v>0</v>
      </c>
      <c r="K145" s="145" t="s">
        <v>512</v>
      </c>
      <c r="L145" s="31"/>
      <c r="M145" s="150" t="s">
        <v>1</v>
      </c>
      <c r="N145" s="151" t="s">
        <v>41</v>
      </c>
      <c r="O145" s="56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4" t="s">
        <v>141</v>
      </c>
      <c r="AT145" s="154" t="s">
        <v>138</v>
      </c>
      <c r="AU145" s="154" t="s">
        <v>86</v>
      </c>
      <c r="AY145" s="15" t="s">
        <v>136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5" t="s">
        <v>84</v>
      </c>
      <c r="BK145" s="155">
        <f>ROUND(I145*H145,2)</f>
        <v>0</v>
      </c>
      <c r="BL145" s="15" t="s">
        <v>141</v>
      </c>
      <c r="BM145" s="154" t="s">
        <v>802</v>
      </c>
    </row>
    <row r="146" spans="1:47" s="2" customFormat="1" ht="12">
      <c r="A146" s="30"/>
      <c r="B146" s="31"/>
      <c r="C146" s="30"/>
      <c r="D146" s="156" t="s">
        <v>143</v>
      </c>
      <c r="E146" s="30"/>
      <c r="F146" s="157" t="s">
        <v>801</v>
      </c>
      <c r="G146" s="30"/>
      <c r="H146" s="30"/>
      <c r="I146" s="158"/>
      <c r="J146" s="30"/>
      <c r="K146" s="30"/>
      <c r="L146" s="31"/>
      <c r="M146" s="159"/>
      <c r="N146" s="160"/>
      <c r="O146" s="56"/>
      <c r="P146" s="56"/>
      <c r="Q146" s="56"/>
      <c r="R146" s="56"/>
      <c r="S146" s="56"/>
      <c r="T146" s="57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5" t="s">
        <v>143</v>
      </c>
      <c r="AU146" s="15" t="s">
        <v>86</v>
      </c>
    </row>
    <row r="147" spans="1:65" s="2" customFormat="1" ht="16.5" customHeight="1">
      <c r="A147" s="30"/>
      <c r="B147" s="142"/>
      <c r="C147" s="143">
        <v>12</v>
      </c>
      <c r="D147" s="143" t="s">
        <v>138</v>
      </c>
      <c r="E147" s="144" t="s">
        <v>803</v>
      </c>
      <c r="F147" s="145" t="s">
        <v>804</v>
      </c>
      <c r="G147" s="188" t="s">
        <v>809</v>
      </c>
      <c r="H147" s="147">
        <v>1</v>
      </c>
      <c r="I147" s="148"/>
      <c r="J147" s="149">
        <f>ROUND(I147*H147,2)</f>
        <v>0</v>
      </c>
      <c r="K147" s="145" t="s">
        <v>512</v>
      </c>
      <c r="L147" s="31"/>
      <c r="M147" s="150" t="s">
        <v>1</v>
      </c>
      <c r="N147" s="151" t="s">
        <v>41</v>
      </c>
      <c r="O147" s="56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141</v>
      </c>
      <c r="AT147" s="154" t="s">
        <v>138</v>
      </c>
      <c r="AU147" s="154" t="s">
        <v>86</v>
      </c>
      <c r="AY147" s="15" t="s">
        <v>136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5" t="s">
        <v>84</v>
      </c>
      <c r="BK147" s="155">
        <f>ROUND(I147*H147,2)</f>
        <v>0</v>
      </c>
      <c r="BL147" s="15" t="s">
        <v>141</v>
      </c>
      <c r="BM147" s="154" t="s">
        <v>805</v>
      </c>
    </row>
    <row r="148" spans="1:47" s="2" customFormat="1" ht="12">
      <c r="A148" s="30"/>
      <c r="B148" s="31"/>
      <c r="C148" s="30"/>
      <c r="D148" s="156" t="s">
        <v>143</v>
      </c>
      <c r="E148" s="30"/>
      <c r="F148" s="157" t="s">
        <v>804</v>
      </c>
      <c r="G148" s="30"/>
      <c r="H148" s="30"/>
      <c r="I148" s="158"/>
      <c r="J148" s="30"/>
      <c r="K148" s="30"/>
      <c r="L148" s="31"/>
      <c r="M148" s="181"/>
      <c r="N148" s="182"/>
      <c r="O148" s="183"/>
      <c r="P148" s="183"/>
      <c r="Q148" s="183"/>
      <c r="R148" s="183"/>
      <c r="S148" s="183"/>
      <c r="T148" s="184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T148" s="15" t="s">
        <v>143</v>
      </c>
      <c r="AU148" s="15" t="s">
        <v>86</v>
      </c>
    </row>
    <row r="149" spans="1:31" s="2" customFormat="1" ht="6.95" customHeight="1">
      <c r="A149" s="30"/>
      <c r="B149" s="45"/>
      <c r="C149" s="46"/>
      <c r="D149" s="46"/>
      <c r="E149" s="46"/>
      <c r="F149" s="46"/>
      <c r="G149" s="46"/>
      <c r="H149" s="46"/>
      <c r="I149" s="46"/>
      <c r="J149" s="46"/>
      <c r="K149" s="46"/>
      <c r="L149" s="31"/>
      <c r="M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</sheetData>
  <autoFilter ref="C119:K14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Zelený, Milan</dc:creator>
  <cp:keywords/>
  <dc:description/>
  <cp:lastModifiedBy>Poláková Gabriela</cp:lastModifiedBy>
  <cp:lastPrinted>2023-04-25T13:56:00Z</cp:lastPrinted>
  <dcterms:created xsi:type="dcterms:W3CDTF">2022-07-20T18:41:41Z</dcterms:created>
  <dcterms:modified xsi:type="dcterms:W3CDTF">2023-04-26T08:10:06Z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2022-07-20T18:42:08Z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457f606c-ba31-4a07-bd34-3c0cf199148c</vt:lpwstr>
  </property>
  <property fmtid="{D5CDD505-2E9C-101B-9397-08002B2CF9AE}" pid="8" name="MSIP_Label_43f08ec5-d6d9-4227-8387-ccbfcb3632c4_ContentBits">
    <vt:lpwstr>0</vt:lpwstr>
  </property>
</Properties>
</file>