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110091 - SO 101 - POLN..." sheetId="2" r:id="rId2"/>
    <sheet name="202110092 - SO 102 - POLN..." sheetId="3" r:id="rId3"/>
    <sheet name="202110093 - SO 103 - LES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'202110091 - SO 101 - POLN...'!$C$132:$K$321</definedName>
    <definedName name="_xlnm.Print_Area" localSheetId="1">'202110091 - SO 101 - POLN...'!$C$4:$J$76,'202110091 - SO 101 - POLN...'!$C$82:$J$114,'202110091 - SO 101 - POLN...'!$C$120:$K$321</definedName>
    <definedName name="_xlnm.Print_Titles" localSheetId="1">'202110091 - SO 101 - POLN...'!$132:$132</definedName>
    <definedName name="_xlnm._FilterDatabase" localSheetId="2" hidden="1">'202110092 - SO 102 - POLN...'!$C$127:$K$232</definedName>
    <definedName name="_xlnm.Print_Area" localSheetId="2">'202110092 - SO 102 - POLN...'!$C$4:$J$76,'202110092 - SO 102 - POLN...'!$C$82:$J$109,'202110092 - SO 102 - POLN...'!$C$115:$K$232</definedName>
    <definedName name="_xlnm.Print_Titles" localSheetId="2">'202110092 - SO 102 - POLN...'!$127:$127</definedName>
    <definedName name="_xlnm._FilterDatabase" localSheetId="3" hidden="1">'202110093 - SO 103 - LESN...'!$C$128:$K$225</definedName>
    <definedName name="_xlnm.Print_Area" localSheetId="3">'202110093 - SO 103 - LESN...'!$C$4:$J$76,'202110093 - SO 103 - LESN...'!$C$82:$J$110,'202110093 - SO 103 - LESN...'!$C$116:$K$225</definedName>
    <definedName name="_xlnm.Print_Titles" localSheetId="3">'202110093 - SO 103 - LESN...'!$128:$128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24"/>
  <c r="BH224"/>
  <c r="BG224"/>
  <c r="BF224"/>
  <c r="T224"/>
  <c r="T223"/>
  <c r="R224"/>
  <c r="R223"/>
  <c r="P224"/>
  <c r="P223"/>
  <c r="BI220"/>
  <c r="BH220"/>
  <c r="BG220"/>
  <c r="BF220"/>
  <c r="T220"/>
  <c r="T219"/>
  <c r="R220"/>
  <c r="R219"/>
  <c r="P220"/>
  <c r="P219"/>
  <c r="BI217"/>
  <c r="BH217"/>
  <c r="BG217"/>
  <c r="BF217"/>
  <c r="T217"/>
  <c r="T216"/>
  <c r="R217"/>
  <c r="R216"/>
  <c r="P217"/>
  <c r="P216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3" r="J37"/>
  <c r="J36"/>
  <c i="1" r="AY96"/>
  <c i="3" r="J35"/>
  <c i="1" r="AX96"/>
  <c i="3" r="BI231"/>
  <c r="BH231"/>
  <c r="BG231"/>
  <c r="BF231"/>
  <c r="T231"/>
  <c r="T230"/>
  <c r="R231"/>
  <c r="R230"/>
  <c r="P231"/>
  <c r="P230"/>
  <c r="BI227"/>
  <c r="BH227"/>
  <c r="BG227"/>
  <c r="BF227"/>
  <c r="T227"/>
  <c r="T226"/>
  <c r="R227"/>
  <c r="R226"/>
  <c r="P227"/>
  <c r="P226"/>
  <c r="BI224"/>
  <c r="BH224"/>
  <c r="BG224"/>
  <c r="BF224"/>
  <c r="T224"/>
  <c r="T223"/>
  <c r="R224"/>
  <c r="R223"/>
  <c r="P224"/>
  <c r="P223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85"/>
  <c i="2" r="J37"/>
  <c r="J36"/>
  <c i="1" r="AY95"/>
  <c i="2" r="J35"/>
  <c i="1" r="AX95"/>
  <c i="2" r="BI320"/>
  <c r="BH320"/>
  <c r="BG320"/>
  <c r="BF320"/>
  <c r="T320"/>
  <c r="T319"/>
  <c r="R320"/>
  <c r="R319"/>
  <c r="P320"/>
  <c r="P319"/>
  <c r="BI316"/>
  <c r="BH316"/>
  <c r="BG316"/>
  <c r="BF316"/>
  <c r="T316"/>
  <c r="T315"/>
  <c r="R316"/>
  <c r="R315"/>
  <c r="P316"/>
  <c r="P315"/>
  <c r="BI313"/>
  <c r="BH313"/>
  <c r="BG313"/>
  <c r="BF313"/>
  <c r="T313"/>
  <c r="T312"/>
  <c r="R313"/>
  <c r="R312"/>
  <c r="P313"/>
  <c r="P312"/>
  <c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92"/>
  <c r="J17"/>
  <c r="J12"/>
  <c r="J127"/>
  <c r="E7"/>
  <c r="E85"/>
  <c i="1" r="L90"/>
  <c r="AM90"/>
  <c r="AM89"/>
  <c r="L89"/>
  <c r="AM87"/>
  <c r="L87"/>
  <c r="L85"/>
  <c r="L84"/>
  <c i="4" r="J220"/>
  <c r="BK214"/>
  <c r="J211"/>
  <c r="J203"/>
  <c r="J201"/>
  <c r="BK199"/>
  <c r="J195"/>
  <c r="BK193"/>
  <c r="BK189"/>
  <c r="BK185"/>
  <c r="J179"/>
  <c r="J177"/>
  <c r="J174"/>
  <c r="BK171"/>
  <c r="J164"/>
  <c r="J162"/>
  <c r="BK155"/>
  <c r="BK152"/>
  <c r="J150"/>
  <c r="J147"/>
  <c i="3" r="BK227"/>
  <c r="BK218"/>
  <c r="J210"/>
  <c r="J200"/>
  <c r="BK192"/>
  <c r="BK170"/>
  <c r="BK151"/>
  <c r="J144"/>
  <c r="BK131"/>
  <c i="2" r="J302"/>
  <c r="J291"/>
  <c r="J270"/>
  <c r="J267"/>
  <c r="BK265"/>
  <c r="J245"/>
  <c i="4" r="BK224"/>
  <c r="BK220"/>
  <c r="J217"/>
  <c r="J214"/>
  <c r="J209"/>
  <c r="BK206"/>
  <c r="BK203"/>
  <c r="J199"/>
  <c r="BK197"/>
  <c i="3" r="J155"/>
  <c r="J138"/>
  <c i="2" r="BK305"/>
  <c r="BK289"/>
  <c r="J261"/>
  <c r="BK256"/>
  <c r="J254"/>
  <c r="J249"/>
  <c r="BK245"/>
  <c r="BK242"/>
  <c r="BK236"/>
  <c r="BK233"/>
  <c r="BK231"/>
  <c r="J221"/>
  <c r="J219"/>
  <c r="BK217"/>
  <c r="J212"/>
  <c r="J207"/>
  <c r="J205"/>
  <c r="BK201"/>
  <c r="BK189"/>
  <c r="J183"/>
  <c r="J153"/>
  <c r="BK147"/>
  <c r="BK143"/>
  <c r="BK136"/>
  <c i="4" r="J224"/>
  <c r="BK217"/>
  <c r="BK211"/>
  <c r="BK209"/>
  <c r="J206"/>
  <c r="BK201"/>
  <c r="J197"/>
  <c r="BK195"/>
  <c r="J193"/>
  <c r="BK182"/>
  <c r="BK179"/>
  <c r="BK174"/>
  <c r="BK167"/>
  <c r="BK164"/>
  <c r="BK158"/>
  <c r="J152"/>
  <c r="BK150"/>
  <c r="BK144"/>
  <c r="BK141"/>
  <c r="BK135"/>
  <c r="BK132"/>
  <c i="3" r="J221"/>
  <c r="J218"/>
  <c r="BK208"/>
  <c r="J186"/>
  <c r="J184"/>
  <c r="J177"/>
  <c r="BK167"/>
  <c r="J163"/>
  <c r="J151"/>
  <c r="BK148"/>
  <c r="BK138"/>
  <c r="J133"/>
  <c i="2" r="J313"/>
  <c r="J310"/>
  <c r="J307"/>
  <c r="BK293"/>
  <c r="J289"/>
  <c r="J282"/>
  <c r="BK276"/>
  <c r="J256"/>
  <c r="J252"/>
  <c r="J242"/>
  <c r="BK212"/>
  <c r="BK210"/>
  <c r="J203"/>
  <c r="J189"/>
  <c r="BK175"/>
  <c r="J150"/>
  <c r="J145"/>
  <c r="J143"/>
  <c r="BK141"/>
  <c r="J139"/>
  <c i="4" r="J189"/>
  <c r="J185"/>
  <c r="J182"/>
  <c r="BK177"/>
  <c r="J167"/>
  <c r="BK162"/>
  <c r="J158"/>
  <c r="J155"/>
  <c r="BK147"/>
  <c r="J144"/>
  <c r="J141"/>
  <c i="3" r="J227"/>
  <c r="BK210"/>
  <c r="BK204"/>
  <c r="BK189"/>
  <c r="BK184"/>
  <c r="BK177"/>
  <c r="BK140"/>
  <c r="BK135"/>
  <c i="2" r="J299"/>
  <c r="J293"/>
  <c r="BK285"/>
  <c r="BK282"/>
  <c r="J280"/>
  <c r="J276"/>
  <c r="BK270"/>
  <c r="BK254"/>
  <c r="J224"/>
  <c r="BK221"/>
  <c r="J210"/>
  <c r="BK198"/>
  <c r="J195"/>
  <c r="BK193"/>
  <c r="J186"/>
  <c r="J180"/>
  <c r="J175"/>
  <c r="BK165"/>
  <c r="BK162"/>
  <c r="BK150"/>
  <c i="1" r="AS94"/>
  <c i="4" r="J171"/>
  <c r="BK138"/>
  <c r="J132"/>
  <c i="3" r="J231"/>
  <c r="BK221"/>
  <c r="BK216"/>
  <c r="J213"/>
  <c r="J204"/>
  <c r="BK196"/>
  <c r="J192"/>
  <c r="J180"/>
  <c r="J160"/>
  <c r="BK158"/>
  <c r="BK155"/>
  <c r="J148"/>
  <c r="J140"/>
  <c i="2" r="BK267"/>
  <c r="J265"/>
  <c r="J263"/>
  <c r="BK261"/>
  <c r="BK252"/>
  <c r="BK249"/>
  <c r="J239"/>
  <c r="J231"/>
  <c r="J227"/>
  <c r="BK224"/>
  <c r="BK219"/>
  <c r="J214"/>
  <c r="BK186"/>
  <c r="BK180"/>
  <c r="J169"/>
  <c r="BK160"/>
  <c r="J147"/>
  <c r="BK139"/>
  <c r="J136"/>
  <c i="4" r="J138"/>
  <c r="J135"/>
  <c i="3" r="BK224"/>
  <c r="BK213"/>
  <c r="J208"/>
  <c r="J206"/>
  <c r="BK200"/>
  <c r="J196"/>
  <c r="J174"/>
  <c r="J158"/>
  <c r="BK144"/>
  <c r="J131"/>
  <c i="2" r="BK313"/>
  <c r="BK310"/>
  <c r="BK299"/>
  <c r="BK295"/>
  <c i="3" r="J216"/>
  <c r="BK206"/>
  <c r="J202"/>
  <c r="J189"/>
  <c r="BK186"/>
  <c r="J167"/>
  <c r="BK163"/>
  <c r="BK160"/>
  <c r="BK133"/>
  <c i="2" r="BK307"/>
  <c r="J305"/>
  <c r="J297"/>
  <c r="J295"/>
  <c r="J273"/>
  <c r="J258"/>
  <c r="BK239"/>
  <c r="J233"/>
  <c r="BK227"/>
  <c r="J217"/>
  <c r="BK214"/>
  <c r="BK207"/>
  <c r="BK203"/>
  <c r="J198"/>
  <c r="J178"/>
  <c r="BK172"/>
  <c r="J160"/>
  <c r="J156"/>
  <c r="BK153"/>
  <c r="J141"/>
  <c i="3" r="BK231"/>
  <c r="J224"/>
  <c r="BK202"/>
  <c r="BK180"/>
  <c r="BK174"/>
  <c r="J170"/>
  <c r="J135"/>
  <c i="2" r="BK320"/>
  <c r="J320"/>
  <c r="BK316"/>
  <c r="J316"/>
  <c r="BK302"/>
  <c r="BK297"/>
  <c r="BK291"/>
  <c r="J285"/>
  <c r="BK280"/>
  <c r="BK273"/>
  <c r="BK263"/>
  <c r="BK258"/>
  <c r="J236"/>
  <c r="BK205"/>
  <c r="J201"/>
  <c r="BK195"/>
  <c r="J193"/>
  <c r="BK183"/>
  <c r="BK178"/>
  <c r="J172"/>
  <c r="BK169"/>
  <c r="J165"/>
  <c r="J162"/>
  <c r="BK156"/>
  <c r="BK145"/>
  <c l="1" r="R135"/>
  <c r="BK216"/>
  <c r="J216"/>
  <c r="J101"/>
  <c r="BK260"/>
  <c r="J260"/>
  <c r="J103"/>
  <c r="BK304"/>
  <c r="J304"/>
  <c r="J109"/>
  <c i="3" r="P130"/>
  <c i="2" r="R192"/>
  <c r="P209"/>
  <c r="BK248"/>
  <c r="J248"/>
  <c r="J102"/>
  <c r="R260"/>
  <c r="BK288"/>
  <c r="J288"/>
  <c r="J107"/>
  <c i="3" r="T130"/>
  <c i="2" r="P135"/>
  <c r="R216"/>
  <c r="R272"/>
  <c r="R288"/>
  <c r="P304"/>
  <c i="3" r="T173"/>
  <c r="R199"/>
  <c r="BK215"/>
  <c r="J215"/>
  <c r="J104"/>
  <c i="2" r="P192"/>
  <c r="R209"/>
  <c r="P248"/>
  <c r="P260"/>
  <c r="T288"/>
  <c r="R304"/>
  <c i="3" r="BK130"/>
  <c r="R173"/>
  <c i="2" r="BK192"/>
  <c r="J192"/>
  <c r="J99"/>
  <c r="P216"/>
  <c r="BK272"/>
  <c r="J272"/>
  <c r="J104"/>
  <c r="P288"/>
  <c r="P287"/>
  <c r="T304"/>
  <c i="3" r="BK173"/>
  <c r="J173"/>
  <c r="J99"/>
  <c r="T215"/>
  <c i="2" r="T192"/>
  <c r="T209"/>
  <c r="R248"/>
  <c r="T272"/>
  <c i="3" r="P173"/>
  <c r="P199"/>
  <c r="R215"/>
  <c i="4" r="T170"/>
  <c i="2" r="T135"/>
  <c r="BK209"/>
  <c r="J209"/>
  <c r="J100"/>
  <c r="T248"/>
  <c r="T260"/>
  <c i="4" r="P208"/>
  <c i="2" r="BK135"/>
  <c r="J135"/>
  <c r="J98"/>
  <c r="T216"/>
  <c r="P272"/>
  <c i="3" r="R130"/>
  <c r="R129"/>
  <c r="BK199"/>
  <c r="J199"/>
  <c r="J102"/>
  <c r="T199"/>
  <c r="T198"/>
  <c r="P215"/>
  <c i="4" r="BK131"/>
  <c r="J131"/>
  <c r="J98"/>
  <c r="P131"/>
  <c r="R131"/>
  <c r="T131"/>
  <c r="T130"/>
  <c r="BK161"/>
  <c r="J161"/>
  <c r="J99"/>
  <c r="P161"/>
  <c r="R161"/>
  <c r="T161"/>
  <c r="BK170"/>
  <c r="J170"/>
  <c r="J100"/>
  <c r="P170"/>
  <c r="R170"/>
  <c r="BK192"/>
  <c r="J192"/>
  <c r="J103"/>
  <c r="P192"/>
  <c r="P191"/>
  <c r="R192"/>
  <c r="R191"/>
  <c r="T192"/>
  <c r="T191"/>
  <c r="BK208"/>
  <c r="J208"/>
  <c r="J105"/>
  <c r="R208"/>
  <c r="T208"/>
  <c i="2" r="BE150"/>
  <c r="BE153"/>
  <c r="BE160"/>
  <c r="BE175"/>
  <c r="BE180"/>
  <c r="BE189"/>
  <c r="BE203"/>
  <c r="BE214"/>
  <c r="BE239"/>
  <c r="BE270"/>
  <c r="BE289"/>
  <c r="BE316"/>
  <c r="BE320"/>
  <c r="BK284"/>
  <c r="J284"/>
  <c r="J105"/>
  <c i="3" r="BE140"/>
  <c r="BE144"/>
  <c r="BE160"/>
  <c r="BE186"/>
  <c r="BE206"/>
  <c r="BE213"/>
  <c i="4" r="BE167"/>
  <c i="2" r="E123"/>
  <c r="BE143"/>
  <c r="BE210"/>
  <c r="BE212"/>
  <c r="BE221"/>
  <c r="BE224"/>
  <c r="BE261"/>
  <c r="BE265"/>
  <c i="3" r="J122"/>
  <c r="BE131"/>
  <c r="BE177"/>
  <c r="BE192"/>
  <c r="BE218"/>
  <c r="BE221"/>
  <c r="BE224"/>
  <c r="BK212"/>
  <c r="J212"/>
  <c r="J103"/>
  <c i="2" r="BE285"/>
  <c r="BE293"/>
  <c r="BE307"/>
  <c r="BK312"/>
  <c r="J312"/>
  <c r="J111"/>
  <c i="3" r="BE148"/>
  <c r="BE151"/>
  <c r="BE180"/>
  <c r="BE184"/>
  <c r="BE204"/>
  <c r="BE216"/>
  <c r="BE227"/>
  <c r="BE231"/>
  <c i="4" r="E85"/>
  <c r="BE132"/>
  <c r="BE201"/>
  <c i="2" r="F130"/>
  <c r="BE156"/>
  <c r="BE165"/>
  <c r="BE183"/>
  <c r="BE193"/>
  <c r="BE195"/>
  <c r="BE217"/>
  <c r="BE233"/>
  <c r="BE236"/>
  <c r="BE256"/>
  <c r="BE258"/>
  <c r="BE276"/>
  <c r="BE291"/>
  <c r="BE295"/>
  <c r="BE297"/>
  <c r="BE299"/>
  <c i="3" r="BE138"/>
  <c r="BE163"/>
  <c r="BE208"/>
  <c r="BE210"/>
  <c r="BK220"/>
  <c r="J220"/>
  <c r="J105"/>
  <c r="BK226"/>
  <c r="J226"/>
  <c r="J107"/>
  <c i="4" r="J89"/>
  <c r="F126"/>
  <c r="BE147"/>
  <c r="BE158"/>
  <c i="2" r="J89"/>
  <c r="BE145"/>
  <c r="BE147"/>
  <c r="BE178"/>
  <c r="BE205"/>
  <c r="BE207"/>
  <c r="BE219"/>
  <c r="BE231"/>
  <c r="BE245"/>
  <c r="BE249"/>
  <c r="BE252"/>
  <c r="BE302"/>
  <c i="3" r="E118"/>
  <c r="BE167"/>
  <c r="BE200"/>
  <c r="BE202"/>
  <c r="BK195"/>
  <c r="J195"/>
  <c r="J100"/>
  <c i="4" r="BE150"/>
  <c r="BE155"/>
  <c r="BE174"/>
  <c i="2" r="BE136"/>
  <c r="BE201"/>
  <c r="BE227"/>
  <c r="BE254"/>
  <c r="BE263"/>
  <c r="BE273"/>
  <c r="BE280"/>
  <c r="BK315"/>
  <c r="J315"/>
  <c r="J112"/>
  <c i="3" r="F92"/>
  <c r="BE135"/>
  <c r="BE170"/>
  <c r="BE196"/>
  <c r="BK230"/>
  <c r="J230"/>
  <c r="J108"/>
  <c i="4" r="BE152"/>
  <c r="BE179"/>
  <c r="BE185"/>
  <c r="BE189"/>
  <c r="BE193"/>
  <c r="BE199"/>
  <c r="BE203"/>
  <c r="BE209"/>
  <c r="BE220"/>
  <c r="BE224"/>
  <c i="2" r="BE139"/>
  <c r="BE141"/>
  <c r="BE162"/>
  <c r="BE169"/>
  <c r="BE172"/>
  <c r="BE186"/>
  <c r="BE198"/>
  <c r="BE267"/>
  <c r="BE282"/>
  <c r="BE305"/>
  <c r="BE310"/>
  <c r="BE313"/>
  <c r="BK301"/>
  <c r="J301"/>
  <c r="J108"/>
  <c r="BK309"/>
  <c r="J309"/>
  <c r="J110"/>
  <c r="BK319"/>
  <c r="J319"/>
  <c r="J113"/>
  <c i="3" r="BE133"/>
  <c r="BE174"/>
  <c i="4" r="BE206"/>
  <c r="BE211"/>
  <c i="2" r="BE242"/>
  <c i="3" r="BE155"/>
  <c r="BE158"/>
  <c r="BE189"/>
  <c r="BK223"/>
  <c r="J223"/>
  <c r="J106"/>
  <c i="4" r="BE135"/>
  <c r="BE138"/>
  <c r="BE141"/>
  <c r="BE144"/>
  <c r="BE162"/>
  <c r="BE164"/>
  <c r="BE171"/>
  <c r="BE177"/>
  <c r="BE182"/>
  <c r="BE195"/>
  <c r="BE197"/>
  <c r="BE214"/>
  <c r="BE217"/>
  <c r="BK188"/>
  <c r="J188"/>
  <c r="J101"/>
  <c r="BK205"/>
  <c r="J205"/>
  <c r="J104"/>
  <c r="BK213"/>
  <c r="J213"/>
  <c r="J106"/>
  <c r="BK216"/>
  <c r="J216"/>
  <c r="J107"/>
  <c r="BK219"/>
  <c r="J219"/>
  <c r="J108"/>
  <c r="BK223"/>
  <c r="J223"/>
  <c r="J109"/>
  <c i="3" r="F36"/>
  <c i="1" r="BC96"/>
  <c i="4" r="F36"/>
  <c i="1" r="BC97"/>
  <c i="2" r="F37"/>
  <c i="1" r="BD95"/>
  <c i="2" r="J34"/>
  <c i="1" r="AW95"/>
  <c i="3" r="F34"/>
  <c i="1" r="BA96"/>
  <c i="3" r="F37"/>
  <c i="1" r="BD96"/>
  <c i="2" r="F36"/>
  <c i="1" r="BC95"/>
  <c i="3" r="J34"/>
  <c i="1" r="AW96"/>
  <c i="4" r="J34"/>
  <c i="1" r="AW97"/>
  <c i="3" r="F35"/>
  <c i="1" r="BB96"/>
  <c i="2" r="F34"/>
  <c i="1" r="BA95"/>
  <c i="4" r="F34"/>
  <c i="1" r="BA97"/>
  <c i="4" r="F35"/>
  <c i="1" r="BB97"/>
  <c i="2" r="F35"/>
  <c i="1" r="BB95"/>
  <c i="4" r="F37"/>
  <c i="1" r="BD97"/>
  <c i="3" l="1" r="BK129"/>
  <c r="J129"/>
  <c r="J97"/>
  <c i="4" r="T129"/>
  <c i="2" r="P134"/>
  <c r="P133"/>
  <c i="1" r="AU95"/>
  <c i="4" r="P130"/>
  <c r="P129"/>
  <c i="1" r="AU97"/>
  <c i="2" r="T134"/>
  <c r="T287"/>
  <c r="R287"/>
  <c i="3" r="R128"/>
  <c r="R198"/>
  <c r="T129"/>
  <c r="T128"/>
  <c r="P129"/>
  <c r="P128"/>
  <c i="1" r="AU96"/>
  <c i="4" r="R130"/>
  <c r="R129"/>
  <c i="3" r="P198"/>
  <c i="2" r="R134"/>
  <c r="R133"/>
  <c i="3" r="BK198"/>
  <c r="J198"/>
  <c r="J101"/>
  <c r="J130"/>
  <c r="J98"/>
  <c i="2" r="BK134"/>
  <c r="BK133"/>
  <c r="J133"/>
  <c r="BK287"/>
  <c r="J287"/>
  <c r="J106"/>
  <c i="4" r="BK130"/>
  <c r="J130"/>
  <c r="J97"/>
  <c r="BK191"/>
  <c r="J191"/>
  <c r="J102"/>
  <c i="2" r="J30"/>
  <c i="1" r="AG95"/>
  <c r="BA94"/>
  <c r="AW94"/>
  <c r="AK30"/>
  <c i="2" r="J33"/>
  <c i="1" r="AV95"/>
  <c r="AT95"/>
  <c r="BB94"/>
  <c r="AX94"/>
  <c i="4" r="J33"/>
  <c i="1" r="AV97"/>
  <c r="AT97"/>
  <c i="3" r="F33"/>
  <c i="1" r="AZ96"/>
  <c i="2" r="F33"/>
  <c i="1" r="AZ95"/>
  <c i="3" r="J33"/>
  <c i="1" r="AV96"/>
  <c r="AT96"/>
  <c r="BD94"/>
  <c r="W33"/>
  <c r="BC94"/>
  <c r="AY94"/>
  <c i="4" r="F33"/>
  <c i="1" r="AZ97"/>
  <c i="2" l="1" r="T133"/>
  <c r="J39"/>
  <c r="J96"/>
  <c r="J134"/>
  <c r="J97"/>
  <c i="3" r="BK128"/>
  <c r="J128"/>
  <c i="4" r="BK129"/>
  <c r="J129"/>
  <c i="1" r="AN95"/>
  <c r="AU94"/>
  <c r="AZ94"/>
  <c r="W29"/>
  <c i="3" r="J30"/>
  <c i="1" r="AG96"/>
  <c r="AN96"/>
  <c r="W30"/>
  <c r="W31"/>
  <c r="W32"/>
  <c i="4" r="J30"/>
  <c i="1" r="AG97"/>
  <c r="AN97"/>
  <c i="3" l="1" r="J39"/>
  <c r="J96"/>
  <c i="4" r="J96"/>
  <c r="J39"/>
  <c i="1" r="AV94"/>
  <c r="AK29"/>
  <c r="AG94"/>
  <c l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<sst xmlns="http://schemas.openxmlformats.org/spreadsheetml/2006/main">
  <si>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</si>
  <si>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</si>
  <si>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</si>
  <si>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</si>
  <si>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</si>
  <si>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{e73a18ab-32c1-43ed-a78e-b653214789d3}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</si>
  <si>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</si>
  <si>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</si>
  <si>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</si>
  <si>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</si>
  <si>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</si>
  <si>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</si>
  <si>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</si>
  <si>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</si>
  <si>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</si>
  <si>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</si>
  <si>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</si>
  <si>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BĚLČICE - ZÁHROBÍ (2)</t>
  </si>
  <si>
    <t>KSO:</t>
  </si>
  <si>
    <t>CC-CZ:</t>
  </si>
  <si>
    <t>Místo:</t>
  </si>
  <si>
    <t>Záhrobí</t>
  </si>
  <si>
    <t>Datum:</t>
  </si>
  <si>
    <t>30. 10. 2021</t>
  </si>
  <si>
    <t>Zadavatel:</t>
  </si>
  <si>
    <t>IČ:</t>
  </si>
  <si>
    <t>01312774</t>
  </si>
  <si>
    <t>SPU Strakonice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</si>
  <si>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</si>
  <si>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</si>
  <si>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</si>
  <si>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</si>
  <si>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</si>
  <si>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</si>
  <si>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</si>
  <si>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</si>
  <si>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</si>
  <si>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</si>
  <si>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</si>
  <si>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</si>
  <si>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</si>
  <si>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</si>
  <si>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</si>
  <si>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</si>
  <si>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</si>
  <si>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</si>
  <si>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</si>
  <si>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</si>
  <si>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</si>
  <si>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</si>
  <si>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</si>
  <si>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</si>
  <si>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</si>
  <si>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</si>
  <si>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</si>
  <si>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</si>
  <si>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</si>
  <si>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</si>
  <si>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</si>
  <si>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</si>
  <si>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</si>
  <si>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</si>
  <si>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</si>
  <si>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</si>
  <si>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</si>
  <si>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</si>
  <si>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</si>
  <si>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</si>
  <si>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</si>
  <si>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</si>
  <si>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</si>
  <si>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</si>
  <si>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</si>
  <si>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</si>
  <si>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</si>
  <si>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</si>
  <si>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</si>
  <si>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</si>
  <si>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</si>
  <si>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</si>
  <si>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</si>
  <si>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</si>
  <si>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</si>
  <si>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</si>
  <si>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202110091</t>
  </si>
  <si>
    <t>SO 101 - POLNÍ CESTA C1 k.ú. ZÁHROBÍ</t>
  </si>
  <si>
    <t>STA</t>
  </si>
  <si>
    <t>1</t>
  </si>
  <si>
    <t>{7ed25cdd-704a-48e8-a4cf-80b9273a6101}</t>
  </si>
  <si>
    <t>2</t>
  </si>
  <si>
    <t>202110092</t>
  </si>
  <si>
    <t>SO 102 - POLNÍ CESTA C2 k.ú. ZÁHROBÍ</t>
  </si>
  <si>
    <t>{aea13fc4-743b-4f38-8450-78ba6988ce3a}</t>
  </si>
  <si>
    <t>202110093</t>
  </si>
  <si>
    <t>SO 103 - LESNÍ CESTA C1 k.ú. ZÁHROBÍ</t>
  </si>
  <si>
    <t>{e5efef63-e92c-436f-89ce-8a2a4ad748f5}</t>
  </si>
  <si>
    <t>KRYCÍ LIST SOUPISU PRACÍ</t>
  </si>
  <si>
    <t>Objekt:</t>
  </si>
  <si>
    <t>202110091 - SO 101 - POLNÍ CESTA C1 k.ú. ZÁHROBÍ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</si>
  <si>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</si>
  <si>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</si>
  <si>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</si>
  <si>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</si>
  <si>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</si>
  <si>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</si>
  <si>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</si>
  <si>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</si>
  <si>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</si>
  <si>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</si>
  <si>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</si>
  <si>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</si>
  <si>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</si>
  <si>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</si>
  <si>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</si>
  <si>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</si>
  <si>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</si>
  <si>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</si>
  <si>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</si>
  <si>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</si>
  <si>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</si>
  <si>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</si>
  <si>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</si>
  <si>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</si>
  <si>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</si>
  <si>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</si>
  <si>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</si>
  <si>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</si>
  <si>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</si>
  <si>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</si>
  <si>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</si>
  <si>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</si>
  <si>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</si>
  <si>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</si>
  <si>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</si>
  <si>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</si>
  <si>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</si>
  <si>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</si>
  <si>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</si>
  <si>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</si>
  <si>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</si>
  <si>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</si>
  <si>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</si>
  <si>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2021 01</t>
  </si>
  <si>
    <t>4</t>
  </si>
  <si>
    <t>-214440786</t>
  </si>
  <si>
    <t>PP</t>
  </si>
  <si>
    <t>Odstranění křovin a stromů s odstraněním kořenů ručně průměru kmene do 100 mm jakékoliv plochy v rovině nebo ve svahu o sklonu přes 1:5</t>
  </si>
  <si>
    <t>VV</t>
  </si>
  <si>
    <t>480+900</t>
  </si>
  <si>
    <t>112101101</t>
  </si>
  <si>
    <t>Odstranění stromů listnatých průměru kmene do 300 mm</t>
  </si>
  <si>
    <t>kus</t>
  </si>
  <si>
    <t>-639613205</t>
  </si>
  <si>
    <t>Odstranění stromů s odřezáním kmene a s odvětvením listnatých, průměru kmene přes 100 do 300 mm</t>
  </si>
  <si>
    <t>3</t>
  </si>
  <si>
    <t>112101102</t>
  </si>
  <si>
    <t>Odstranění stromů listnatých průměru kmene do 500 mm</t>
  </si>
  <si>
    <t>1472839923</t>
  </si>
  <si>
    <t>Odstranění stromů s odřezáním kmene a s odvětvením listnatých, průměru kmene přes 300 do 500 mm</t>
  </si>
  <si>
    <t>112101121</t>
  </si>
  <si>
    <t>Odstranění stromů jehličnatých průměru kmene do 300 mm</t>
  </si>
  <si>
    <t>-1867908708</t>
  </si>
  <si>
    <t>Odstranění stromů s odřezáním kmene a s odvětvením jehličnatých bez odkornění, průměru kmene přes 100 do 300 mm</t>
  </si>
  <si>
    <t>5</t>
  </si>
  <si>
    <t>112251102</t>
  </si>
  <si>
    <t>Odstranění pařezů D do 500 mm</t>
  </si>
  <si>
    <t>804470641</t>
  </si>
  <si>
    <t>Odstranění pařezů strojně s jejich vykopáním, vytrháním nebo odstřelením průměru přes 300 do 500 mm</t>
  </si>
  <si>
    <t>6</t>
  </si>
  <si>
    <t>113107229</t>
  </si>
  <si>
    <t>Odstranění podkladu z cihelné drtě tl 150 mm strojně pl přes 200 m2</t>
  </si>
  <si>
    <t>1752388378</t>
  </si>
  <si>
    <t>Odstranění podkladů nebo krytů strojně plochy jednotlivě přes 200 m2 s přemístěním hmot na skládku na vzdálenost do 20 m nebo s naložením na dopravní prostředek z cihelné drtě, o tl. vrstvy 150 mm</t>
  </si>
  <si>
    <t>(950-680)*4,52</t>
  </si>
  <si>
    <t>7</t>
  </si>
  <si>
    <t>122151404</t>
  </si>
  <si>
    <t>Vykopávky v zemníku na suchu v hornině třídy těžitelnosti I, skupiny 1 a 2 objem do 500 m3 strojně</t>
  </si>
  <si>
    <t>m3</t>
  </si>
  <si>
    <t>CS ÚRS 2020 01</t>
  </si>
  <si>
    <t>-1114701920</t>
  </si>
  <si>
    <t>Vykopávky v zemnících na suchu strojně zapažených i nezapažených v hornině třídy těžitelnosti I skupiny 1 a 2 přes 100 do 500 m3</t>
  </si>
  <si>
    <t>P</t>
  </si>
  <si>
    <t>Poznámka k položce:_x000d_
naložení pro zpětné použití místo ŠD v trase</t>
  </si>
  <si>
    <t>8</t>
  </si>
  <si>
    <t>122251104</t>
  </si>
  <si>
    <t>Odkopávky a prokopávky nezapažené v hornině třídy těžitelnosti I, skupiny 3 objem do 500 m3 strojně</t>
  </si>
  <si>
    <t>70475962</t>
  </si>
  <si>
    <t>Odkopávky a prokopávky nezapažené strojně v hornině třídy těžitelnosti I skupiny 3 přes 100 do 500 m3</t>
  </si>
  <si>
    <t>680*4,52*0,15+(1168-950)*4,52*0,15</t>
  </si>
  <si>
    <t>9</t>
  </si>
  <si>
    <t>1712814099</t>
  </si>
  <si>
    <t>Poznámka k položce:_x000d_
výkop pro sanaci_x000d_
fakturace podle skutečně provedeného množství</t>
  </si>
  <si>
    <t>680*0,2*4,52+(950-680)*0,4*4,52</t>
  </si>
  <si>
    <t>10</t>
  </si>
  <si>
    <t>131251201</t>
  </si>
  <si>
    <t>Hloubení jam zapažených v hornině třídy těžitelnosti I, skupiny 3 objem do 20 m3 strojně</t>
  </si>
  <si>
    <t>1909565990</t>
  </si>
  <si>
    <t>Hloubení zapažených jam a zářezů strojně s urovnáním dna do předepsaného profilu a spádu v hornině třídy těžitelnosti I skupiny 3 do 20 m3</t>
  </si>
  <si>
    <t>11</t>
  </si>
  <si>
    <t>132251103</t>
  </si>
  <si>
    <t xml:space="preserve">Hloubení rýh nezapažených  š do 800 mm v hornině třídy těžitelnosti I, skupiny 3 objem do 100 m3 strojně</t>
  </si>
  <si>
    <t>1515383506</t>
  </si>
  <si>
    <t>Hloubení nezapažených rýh šířky do 800 mm strojně s urovnáním dna do předepsaného profilu a spádu v hornině třídy těžitelnosti I skupiny 3 přes 50 do 100 m3</t>
  </si>
  <si>
    <t>1734,65*0,5*0,5</t>
  </si>
  <si>
    <t>12</t>
  </si>
  <si>
    <t>162351104</t>
  </si>
  <si>
    <t>Vodorovné přemístění do 1000 m výkopku/sypaniny z horniny třídy těžitelnosti I, skupiny 1 až 3</t>
  </si>
  <si>
    <t>2075282094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</si>
  <si>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</si>
  <si>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Poznámka k položce:_x000d_
převoz z mezideponie do trasy (náhrada ŠD)</t>
  </si>
  <si>
    <t>2*403,334</t>
  </si>
  <si>
    <t>13</t>
  </si>
  <si>
    <t>162751117</t>
  </si>
  <si>
    <t>Vodorovné přemístění do 10000 m výkopku/sypaniny z horniny třídy těžitelnosti I, skupiny 1 až 3</t>
  </si>
  <si>
    <t>1454720600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</si>
  <si>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</si>
  <si>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559,005+433,663+4</t>
  </si>
  <si>
    <t>14</t>
  </si>
  <si>
    <t>1969652037</t>
  </si>
  <si>
    <t>166151101</t>
  </si>
  <si>
    <t>Přehození neulehlého výkopku z horniny třídy těžitelnosti I, skupiny 1 až 3</t>
  </si>
  <si>
    <t>352582735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</si>
  <si>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</si>
  <si>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</si>
  <si>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</si>
  <si>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</si>
  <si>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-1421352362</t>
  </si>
  <si>
    <t>Uložení sypanin do násypů strojně s rozprostřením sypaniny ve vrstvách a s hrubým urovnáním zhutněných z hornin nesoudržných kamenitých</t>
  </si>
  <si>
    <t>17</t>
  </si>
  <si>
    <t>171201201</t>
  </si>
  <si>
    <t>Uložení sypaniny na skládky</t>
  </si>
  <si>
    <t>-623266245</t>
  </si>
  <si>
    <t>403,334+559,005+433,663+4</t>
  </si>
  <si>
    <t>18</t>
  </si>
  <si>
    <t>-236979142</t>
  </si>
  <si>
    <t>19</t>
  </si>
  <si>
    <t>181101131</t>
  </si>
  <si>
    <t>Úprava pozemku s rozpojením, přehrnutím, urovnáním a přehrnutím do 20 m zeminy tř 3</t>
  </si>
  <si>
    <t>497925698</t>
  </si>
  <si>
    <t>Úprava pozemku s rozpojením a přehrnutím včetně urovnání v zemině tř. 3, s přemístěním na vzdálenost do 20 m</t>
  </si>
  <si>
    <t>5560,647*0,15</t>
  </si>
  <si>
    <t>20</t>
  </si>
  <si>
    <t>181951112</t>
  </si>
  <si>
    <t>Úprava pláně v hornině třídy těžitelnosti I, skupiny 1 až 3 se zhutněním strojně</t>
  </si>
  <si>
    <t>-1081765301</t>
  </si>
  <si>
    <t>Úprava pláně vyrovnáním výškových rozdílů strojně v hornině třídy těžitelnosti I, skupiny 1 až 3 se zhutněním</t>
  </si>
  <si>
    <t>4307,24*1,291</t>
  </si>
  <si>
    <t>Zakládání</t>
  </si>
  <si>
    <t>212752402</t>
  </si>
  <si>
    <t>Trativod z drenážních trubek korugovaných PE-HD SN 8 perforace 360° včetně lože otevřený výkop DN 150 pro liniové stavby</t>
  </si>
  <si>
    <t>m</t>
  </si>
  <si>
    <t>1704433366</t>
  </si>
  <si>
    <t>Trativody z drenážních trubek pro liniové stavby a komunikace se zřízením štěrkového lože pod trubky a s jejich obsypem v otevřeném výkopu trubka korugovaná sendvičová PE-HD SN 8 celoperforovaná 360° DN 150</t>
  </si>
  <si>
    <t>22</t>
  </si>
  <si>
    <t>214500111</t>
  </si>
  <si>
    <t>Zřízení výplně rýh s drenážním potrubím do DN 200 16/32 v do 300 mm</t>
  </si>
  <si>
    <t>343458879</t>
  </si>
  <si>
    <t>Poznámka k položce:_x000d_
doplnění rýhy nad obsyp a podsyp</t>
  </si>
  <si>
    <t>23</t>
  </si>
  <si>
    <t>M</t>
  </si>
  <si>
    <t>58344121</t>
  </si>
  <si>
    <t>štěrk frakce 16/32</t>
  </si>
  <si>
    <t>t</t>
  </si>
  <si>
    <t>484674206</t>
  </si>
  <si>
    <t>1734,65*0,234*1,75</t>
  </si>
  <si>
    <t>24</t>
  </si>
  <si>
    <t>273321117</t>
  </si>
  <si>
    <t>Základové desky mostních konstrukcí ze ŽB C 25/30</t>
  </si>
  <si>
    <t>1897383383</t>
  </si>
  <si>
    <t>Základové konstrukce z betonu železového desky ve výkopu nebo na hlavách pilot C 25/30</t>
  </si>
  <si>
    <t>25</t>
  </si>
  <si>
    <t>273361412</t>
  </si>
  <si>
    <t>Výztuž základových desek ze svařovaných sítí do 8 kg/m2</t>
  </si>
  <si>
    <t>299121459</t>
  </si>
  <si>
    <t>Výztuž základových konstrukcí desek ze svařovaných sítí, hmotnosti přes 3,5 do 8 kg/m2</t>
  </si>
  <si>
    <t>26</t>
  </si>
  <si>
    <t>274354111</t>
  </si>
  <si>
    <t>Bednění základových pasů - zřízení</t>
  </si>
  <si>
    <t>528958770</t>
  </si>
  <si>
    <t>Bednění základových konstrukcí pasů, prahů, věnců a ostruh zřízení</t>
  </si>
  <si>
    <t>27</t>
  </si>
  <si>
    <t>274354211</t>
  </si>
  <si>
    <t>Bednění základových pasů - odstranění</t>
  </si>
  <si>
    <t>799033474</t>
  </si>
  <si>
    <t>Bednění základových konstrukcí pasů, prahů, věnců a ostruh odstranění bednění</t>
  </si>
  <si>
    <t>Vodorovné konstrukce</t>
  </si>
  <si>
    <t>28</t>
  </si>
  <si>
    <t>451313511</t>
  </si>
  <si>
    <t>Podkladní vrstva z betonu prostého se zvýšenými nároky na prostředí pod dlažbu tl do 100 mm</t>
  </si>
  <si>
    <t>1748019024</t>
  </si>
  <si>
    <t>Podkladní vrstva z betonu prostého pod dlažbu se zvýšenými nároky na prostředí tl. do 100 mm</t>
  </si>
  <si>
    <t>29</t>
  </si>
  <si>
    <t>452318510</t>
  </si>
  <si>
    <t>Zajišťovací práh z betonu prostého se zvýšenými nároky na prostředí</t>
  </si>
  <si>
    <t>-1588086455</t>
  </si>
  <si>
    <t>Zajišťovací práh z betonu prostého se zvýšenými nároky na prostředí na dně a ve svahu melioračních kanálů s patkami nebo bez patek</t>
  </si>
  <si>
    <t>30</t>
  </si>
  <si>
    <t>462511111</t>
  </si>
  <si>
    <t>Zához prostoru z lomového kamene</t>
  </si>
  <si>
    <t>-1739188478</t>
  </si>
  <si>
    <t xml:space="preserve">Zához prostoru  z lomového kamene</t>
  </si>
  <si>
    <t>Komunikace pozemní</t>
  </si>
  <si>
    <t>31</t>
  </si>
  <si>
    <t>564231111</t>
  </si>
  <si>
    <t>Podklad nebo podsyp ze štěrkopísku ŠP tl 100 mm</t>
  </si>
  <si>
    <t>-2015311</t>
  </si>
  <si>
    <t xml:space="preserve">Podklad nebo podsyp ze štěrkopísku ŠP  s rozprostřením, vlhčením a zhutněním, po zhutnění tl. 100 mm</t>
  </si>
  <si>
    <t>32</t>
  </si>
  <si>
    <t>564251111</t>
  </si>
  <si>
    <t>Podklad nebo podsyp ze štěrkopísku ŠP tl 150 mm</t>
  </si>
  <si>
    <t>-1762033286</t>
  </si>
  <si>
    <t xml:space="preserve">Podklad nebo podsyp ze štěrkopísku ŠP  s rozprostřením, vlhčením a zhutněním, po zhutnění tl. 150 mm</t>
  </si>
  <si>
    <t>33</t>
  </si>
  <si>
    <t>564851111</t>
  </si>
  <si>
    <t>Podklad ze štěrkodrtě ŠD tl 150 mm</t>
  </si>
  <si>
    <t>-1695409040</t>
  </si>
  <si>
    <t xml:space="preserve">Podklad ze štěrkodrti ŠD  s rozprostřením a zhutněním, po zhutnění tl. 150 mm</t>
  </si>
  <si>
    <t>4307,24*1,214</t>
  </si>
  <si>
    <t>34</t>
  </si>
  <si>
    <t>412013244</t>
  </si>
  <si>
    <t>4307,24*1,256</t>
  </si>
  <si>
    <t>35</t>
  </si>
  <si>
    <t>564861111</t>
  </si>
  <si>
    <t>Podklad ze štěrkodrtě ŠD tl 200 mm</t>
  </si>
  <si>
    <t>1243497672</t>
  </si>
  <si>
    <t xml:space="preserve">Podklad ze štěrkodrti ŠD  s rozprostřením a zhutněním, po zhutnění tl. 200 mm</t>
  </si>
  <si>
    <t>Poznámka k položce:_x000d_
sanace_x000d_
fakturace podle skutečně provedeného množství</t>
  </si>
  <si>
    <t>680*4,52+(950-680)*4,52*2</t>
  </si>
  <si>
    <t>36</t>
  </si>
  <si>
    <t>569831111</t>
  </si>
  <si>
    <t>Zpevnění krajnic štěrkodrtí tl 100 mm</t>
  </si>
  <si>
    <t>-1735510516</t>
  </si>
  <si>
    <t xml:space="preserve">Zpevnění krajnic nebo komunikací pro pěší  s rozprostřením a zhutněním, po zhutnění štěrkodrtí tl. 100 mm</t>
  </si>
  <si>
    <t>37</t>
  </si>
  <si>
    <t>573411105</t>
  </si>
  <si>
    <t>Jednoduchý nátěr z asfaltu v množství 1,7 kg/m2 s posypem</t>
  </si>
  <si>
    <t>129508240</t>
  </si>
  <si>
    <t>Jednoduchý nátěr JN s posypem kamenivem a se zaválcováním z asfaltu silničního, v množství 1,70 kg/m2</t>
  </si>
  <si>
    <t>4307,24</t>
  </si>
  <si>
    <t>38</t>
  </si>
  <si>
    <t>573411106</t>
  </si>
  <si>
    <t>Jednoduchý nátěr z asfaltu v množství 1,90 kg/m2 s posypem</t>
  </si>
  <si>
    <t>-502736622</t>
  </si>
  <si>
    <t>Jednoduchý nátěr JN s posypem kamenivem a se zaválcováním z asfaltu silničního, v množství 1,90 kg/m2</t>
  </si>
  <si>
    <t>39</t>
  </si>
  <si>
    <t>574381112</t>
  </si>
  <si>
    <t>Penetrační makadam hrubý PMH tl 100 mm</t>
  </si>
  <si>
    <t>-751178369</t>
  </si>
  <si>
    <t xml:space="preserve">Penetrační makadam PM  s rozprostřením kameniva na sucho, s prolitím živicí, s posypem drtí a se zhutněním hrubý (PMH) z kameniva hrubého drceného, po zhutnění tl. 100 mm</t>
  </si>
  <si>
    <t>4307,24*1,038</t>
  </si>
  <si>
    <t>40</t>
  </si>
  <si>
    <t>594511111</t>
  </si>
  <si>
    <t>Dlažba z lomového kamene s provedením lože z betonu</t>
  </si>
  <si>
    <t>1577256318</t>
  </si>
  <si>
    <t>Dlažba nebo přídlažba z lomového kamene lomařsky upraveného rigolového v ploše vodorovné nebo ve sklonu tl. do 250 mm, bez vyplnění spár, s provedením lože tl. 50 mm z betonu</t>
  </si>
  <si>
    <t>Poznámka k položce:_x000d_
spádiště a nátok - propustky</t>
  </si>
  <si>
    <t>41</t>
  </si>
  <si>
    <t>599632111</t>
  </si>
  <si>
    <t>Vyplnění spár dlažby z lomového kamene MC se zatřením</t>
  </si>
  <si>
    <t>1531164069</t>
  </si>
  <si>
    <t>Vyplnění spár dlažby (přídlažby) z lomového kamene v jakémkoliv sklonu plochy a jakékoliv tloušťky cementovou maltou se zatřením</t>
  </si>
  <si>
    <t>Poznámka k položce:_x000d_
propustky</t>
  </si>
  <si>
    <t>Trubní vedení</t>
  </si>
  <si>
    <t>42</t>
  </si>
  <si>
    <t>871350320</t>
  </si>
  <si>
    <t>Montáž kanalizačního potrubí hladkého plnostěnného SN 12 z polypropylenu DN 200</t>
  </si>
  <si>
    <t>-1819060470</t>
  </si>
  <si>
    <t>Montáž kanalizačního potrubí z plastů z polypropylenu PP hladkého plnostěnného SN 12 DN 200</t>
  </si>
  <si>
    <t>8,2+11,5</t>
  </si>
  <si>
    <t>43</t>
  </si>
  <si>
    <t>28617026</t>
  </si>
  <si>
    <t>trubka kanalizační PP plnostěnná třívrstvá DN 200x1000mm SN12</t>
  </si>
  <si>
    <t>881708365</t>
  </si>
  <si>
    <t>44</t>
  </si>
  <si>
    <t>894812003.WVN</t>
  </si>
  <si>
    <t>Revizní a čistící šachta BASIC z PP šachtové dno DN 400/150 pravý a levý přítok</t>
  </si>
  <si>
    <t>1814747201</t>
  </si>
  <si>
    <t>Revizní a čistící šachta BASIC z PP šachtové dno DN 400/200+150 přímý a levý přítok</t>
  </si>
  <si>
    <t>45</t>
  </si>
  <si>
    <t>894812031</t>
  </si>
  <si>
    <t>Revizní a čistící šachta z PP DN 400 šachtová roura korugovaná bez hrdla světlé hloubky 1000 mm</t>
  </si>
  <si>
    <t>-1217352717</t>
  </si>
  <si>
    <t>Revizní a čistící šachta z polypropylenu PP pro hladké trouby DN 400 roura šachtová korugovaná bez hrdla, světlé hloubky 1000 mm</t>
  </si>
  <si>
    <t>46</t>
  </si>
  <si>
    <t>28655317</t>
  </si>
  <si>
    <t>poklop šachtový litinový D400 bez odvětrání d 470mm s litinovým rámem a betonovým prstencem systému drenážních šachet pro liniové stavby</t>
  </si>
  <si>
    <t>-853961482</t>
  </si>
  <si>
    <t>Ostatní konstrukce a práce, bourání</t>
  </si>
  <si>
    <t>47</t>
  </si>
  <si>
    <t>919441211</t>
  </si>
  <si>
    <t>Čelo propustku z lomového kamene pro propustek z trub DN 300 až 500</t>
  </si>
  <si>
    <t>-2087828300</t>
  </si>
  <si>
    <t xml:space="preserve">Čelo propustku  včetně římsy ze zdiva z lomového kamene, pro propustek z trub DN 300 až 500 mm</t>
  </si>
  <si>
    <t>48</t>
  </si>
  <si>
    <t>919521120</t>
  </si>
  <si>
    <t>Zřízení silničního propustku z trub betonových nebo ŽB DN 400</t>
  </si>
  <si>
    <t>879196427</t>
  </si>
  <si>
    <t xml:space="preserve">Zřízení silničního propustku z trub betonových nebo železobetonových  DN 400 mm</t>
  </si>
  <si>
    <t>49</t>
  </si>
  <si>
    <t>59222022</t>
  </si>
  <si>
    <t>trouba ŽB hrdlová DN 400</t>
  </si>
  <si>
    <t>1549491073</t>
  </si>
  <si>
    <t>50</t>
  </si>
  <si>
    <t>919535558</t>
  </si>
  <si>
    <t>Obetonování trubního propustku betonem prostým tř. C 20/25</t>
  </si>
  <si>
    <t>-1780957255</t>
  </si>
  <si>
    <t xml:space="preserve">Obetonování trubního propustku  betonem prostým bez zvýšených nároků na prostředí tř. C 20/25</t>
  </si>
  <si>
    <t>Poznámka k položce:_x000d_
obetonování HOZ 1,085_x000d_
CETIN ZU</t>
  </si>
  <si>
    <t>51</t>
  </si>
  <si>
    <t>966008112</t>
  </si>
  <si>
    <t>Bourání trubního propustku do DN 500</t>
  </si>
  <si>
    <t>-410350377</t>
  </si>
  <si>
    <t xml:space="preserve">Bourání trubního propustku  s odklizením a uložením vybouraného materiálu na skládku na vzdálenost do 3 m nebo s naložením na dopravní prostředek z trub DN přes 300 do 500 mm</t>
  </si>
  <si>
    <t>997</t>
  </si>
  <si>
    <t>Přesun sutě</t>
  </si>
  <si>
    <t>52</t>
  </si>
  <si>
    <t>997221551</t>
  </si>
  <si>
    <t>Vodorovná doprava suti ze sypkých materiálů do 1 km</t>
  </si>
  <si>
    <t>849453278</t>
  </si>
  <si>
    <t xml:space="preserve">Vodorovná doprava suti  bez naložení, ale se složením a s hrubým urovnáním ze sypkých materiálů, na vzdálenost do 1 km</t>
  </si>
  <si>
    <t>Poznámka k položce:_x000d_
skládka Šimpach - 16 km, doplatek 15 x</t>
  </si>
  <si>
    <t>53</t>
  </si>
  <si>
    <t>997221559</t>
  </si>
  <si>
    <t>Příplatek ZKD 1 km u vodorovné dopravy suti ze sypkých materiálů</t>
  </si>
  <si>
    <t>800317050</t>
  </si>
  <si>
    <t xml:space="preserve">Vodorovná doprava suti  bez naložení, ale se složením a s hrubým urovnáním Příplatek k ceně za každý další i započatý 1 km přes 1 km</t>
  </si>
  <si>
    <t>Poznámka k položce:_x000d_
Šimpach - 16 km (doplatek 15x)</t>
  </si>
  <si>
    <t>361,266*19</t>
  </si>
  <si>
    <t>54</t>
  </si>
  <si>
    <t>997221861</t>
  </si>
  <si>
    <t>Poplatek za uložení stavebního odpadu na recyklační skládce (skládkovné) z prostého betonu pod kódem 17 01 01</t>
  </si>
  <si>
    <t>-1836429494</t>
  </si>
  <si>
    <t>Poplatek za uložení stavebního odpadu na recyklační skládce (skládkovné) z prostého betonu zatříděného do Katalogu odpadů pod kódem 17 01 01</t>
  </si>
  <si>
    <t>55</t>
  </si>
  <si>
    <t>997221873</t>
  </si>
  <si>
    <t>Poplatek za uložení stavebního odpadu na recyklační skládce (skládkovné) zeminy a kamení zatříděného do Katalogu odpadů pod kódem 17 05 04</t>
  </si>
  <si>
    <t>-1462253858</t>
  </si>
  <si>
    <t>998</t>
  </si>
  <si>
    <t>Přesun hmot</t>
  </si>
  <si>
    <t>56</t>
  </si>
  <si>
    <t>998225111</t>
  </si>
  <si>
    <t>Přesun hmot pro pozemní komunikace s krytem z kamene, monolitickým betonovým nebo živičným</t>
  </si>
  <si>
    <t>489252066</t>
  </si>
  <si>
    <t xml:space="preserve">Přesun hmot pro komunikace s krytem z kameniva, monolitickým betonovým nebo živičným  dopravní vzdálenost do 200 m jakékoliv délky objektu</t>
  </si>
  <si>
    <t>VRN</t>
  </si>
  <si>
    <t>Vedlejší rozpočtové náklady</t>
  </si>
  <si>
    <t>VRN1</t>
  </si>
  <si>
    <t>Průzkumné, geodetické a projektové práce</t>
  </si>
  <si>
    <t>57</t>
  </si>
  <si>
    <t>011314000</t>
  </si>
  <si>
    <t>Archeologický dohled</t>
  </si>
  <si>
    <t>kpl</t>
  </si>
  <si>
    <t>1024</t>
  </si>
  <si>
    <t>-643624753</t>
  </si>
  <si>
    <t>58</t>
  </si>
  <si>
    <t>011324000</t>
  </si>
  <si>
    <t>Archeologický průzkum</t>
  </si>
  <si>
    <t>-222148739</t>
  </si>
  <si>
    <t>59</t>
  </si>
  <si>
    <t>012103000</t>
  </si>
  <si>
    <t>Geodetické práce před výstavbou - vytýčení inž. sítí</t>
  </si>
  <si>
    <t>1218576762</t>
  </si>
  <si>
    <t>Geodetické práce před výstavbou</t>
  </si>
  <si>
    <t>60</t>
  </si>
  <si>
    <t>012203000</t>
  </si>
  <si>
    <t>Geodetické práce při provádění a při dokončení stavby</t>
  </si>
  <si>
    <t>787228367</t>
  </si>
  <si>
    <t>61</t>
  </si>
  <si>
    <t>012303000</t>
  </si>
  <si>
    <t>Geodetické práce po výstavbě - zaměření skutečného stavu</t>
  </si>
  <si>
    <t>-1022497837</t>
  </si>
  <si>
    <t>Geodetické práce po výstavbě</t>
  </si>
  <si>
    <t>62</t>
  </si>
  <si>
    <t>013254000</t>
  </si>
  <si>
    <t>Dokumentace skutečného provedení stavby</t>
  </si>
  <si>
    <t>-1372766813</t>
  </si>
  <si>
    <t>VRN2</t>
  </si>
  <si>
    <t>Příprava staveniště</t>
  </si>
  <si>
    <t>63</t>
  </si>
  <si>
    <t>023303000</t>
  </si>
  <si>
    <t>Dekontaminace lokality - odstranění nebezpečných látek</t>
  </si>
  <si>
    <t>440485428</t>
  </si>
  <si>
    <t>Dekontaminace lokality</t>
  </si>
  <si>
    <t>VRN3</t>
  </si>
  <si>
    <t>Zařízení staveniště</t>
  </si>
  <si>
    <t>64</t>
  </si>
  <si>
    <t>032002000</t>
  </si>
  <si>
    <t>Vybavení staveniště</t>
  </si>
  <si>
    <t>96650128</t>
  </si>
  <si>
    <t>65</t>
  </si>
  <si>
    <t>034503000</t>
  </si>
  <si>
    <t>Informační tabule na staveništi</t>
  </si>
  <si>
    <t>ks</t>
  </si>
  <si>
    <t>317147392</t>
  </si>
  <si>
    <t>VRN4</t>
  </si>
  <si>
    <t>Inženýrská činnost</t>
  </si>
  <si>
    <t>66</t>
  </si>
  <si>
    <t>042903000</t>
  </si>
  <si>
    <t>Ostatní posudky - zkoušky hutnění</t>
  </si>
  <si>
    <t>184998442</t>
  </si>
  <si>
    <t>Ostatní posudky</t>
  </si>
  <si>
    <t>VRN6</t>
  </si>
  <si>
    <t>Územní vlivy</t>
  </si>
  <si>
    <t>67</t>
  </si>
  <si>
    <t>062002000</t>
  </si>
  <si>
    <t>Ztížené dopravní podmínky</t>
  </si>
  <si>
    <t>-1653811411</t>
  </si>
  <si>
    <t>VRN7</t>
  </si>
  <si>
    <t>Provozní vlivy</t>
  </si>
  <si>
    <t>68</t>
  </si>
  <si>
    <t>070001000</t>
  </si>
  <si>
    <t>Provozní vlivy - DIO</t>
  </si>
  <si>
    <t>Kč</t>
  </si>
  <si>
    <t>-761869735</t>
  </si>
  <si>
    <t>Základní rozdělení průvodních činností a nákladů provozní vlivy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</si>
  <si>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</si>
  <si>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</si>
  <si>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</si>
  <si>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69</t>
  </si>
  <si>
    <t>091003000</t>
  </si>
  <si>
    <t>Ostatní náklady bez rozlišení - čištění komunikací</t>
  </si>
  <si>
    <t>-722272615</t>
  </si>
  <si>
    <t>Ostatní náklady bez rozlišení</t>
  </si>
  <si>
    <t>202110092 - SO 102 - POLNÍ CESTA C2 k.ú. ZÁHROBÍ</t>
  </si>
  <si>
    <t>1398342855</t>
  </si>
  <si>
    <t>269412445</t>
  </si>
  <si>
    <t>1961752586</t>
  </si>
  <si>
    <t>903446140</t>
  </si>
  <si>
    <t>1102921123</t>
  </si>
  <si>
    <t>159,45*4,52*0,2</t>
  </si>
  <si>
    <t>1130570025</t>
  </si>
  <si>
    <t>2*56,43</t>
  </si>
  <si>
    <t>1614068984</t>
  </si>
  <si>
    <t>108,107-56,43</t>
  </si>
  <si>
    <t>-864253406</t>
  </si>
  <si>
    <t>Poznámka k položce:_x000d_
výkopek pro sanaci_x000d_
fakturace podle skutečně provedeného množství</t>
  </si>
  <si>
    <t>144,143</t>
  </si>
  <si>
    <t>-201426841</t>
  </si>
  <si>
    <t>1793101519</t>
  </si>
  <si>
    <t>1615747831</t>
  </si>
  <si>
    <t>108,107</t>
  </si>
  <si>
    <t>1515582480</t>
  </si>
  <si>
    <t>-987869529</t>
  </si>
  <si>
    <t>737,006*0,15</t>
  </si>
  <si>
    <t>-1731734168</t>
  </si>
  <si>
    <t>570,88*1,291</t>
  </si>
  <si>
    <t>-1146257873</t>
  </si>
  <si>
    <t>570,88*1,214</t>
  </si>
  <si>
    <t>1149537396</t>
  </si>
  <si>
    <t>1713167784</t>
  </si>
  <si>
    <t>159,49*4,52</t>
  </si>
  <si>
    <t>1438002472</t>
  </si>
  <si>
    <t>98365716</t>
  </si>
  <si>
    <t>570,88</t>
  </si>
  <si>
    <t>-1337902987</t>
  </si>
  <si>
    <t>146718198</t>
  </si>
  <si>
    <t>570,88*1,038</t>
  </si>
  <si>
    <t>-1064924111</t>
  </si>
  <si>
    <t>-1239305407</t>
  </si>
  <si>
    <t>1690744010</t>
  </si>
  <si>
    <t>863433313</t>
  </si>
  <si>
    <t>1179357218</t>
  </si>
  <si>
    <t>1438936815</t>
  </si>
  <si>
    <t>845973369</t>
  </si>
  <si>
    <t>-18131935</t>
  </si>
  <si>
    <t>-888588977</t>
  </si>
  <si>
    <t>1929373384</t>
  </si>
  <si>
    <t>-1990454847</t>
  </si>
  <si>
    <t>-330723014</t>
  </si>
  <si>
    <t>1742564254</t>
  </si>
  <si>
    <t>1364371908</t>
  </si>
  <si>
    <t>202110093 - SO 103 - LESNÍ CESTA C1 k.ú. ZÁHROBÍ</t>
  </si>
  <si>
    <t>1478124383</t>
  </si>
  <si>
    <t>1708687188</t>
  </si>
  <si>
    <t>Poznámka k položce:_x000d_
výkop pro sanaci 1,050 ÷ 1,150</t>
  </si>
  <si>
    <t>62354884</t>
  </si>
  <si>
    <t>466,34*0,5*0,5</t>
  </si>
  <si>
    <t>1537269436</t>
  </si>
  <si>
    <t>2*86,861</t>
  </si>
  <si>
    <t>-1264346577</t>
  </si>
  <si>
    <t>168,82-86,861+116,585</t>
  </si>
  <si>
    <t>1911032443</t>
  </si>
  <si>
    <t>957466982</t>
  </si>
  <si>
    <t>1932061732</t>
  </si>
  <si>
    <t>168,82+116,585</t>
  </si>
  <si>
    <t>-489526446</t>
  </si>
  <si>
    <t>648,624*0,15</t>
  </si>
  <si>
    <t>-128965159</t>
  </si>
  <si>
    <t>502,42*1,291</t>
  </si>
  <si>
    <t>1925588519</t>
  </si>
  <si>
    <t>1200923683</t>
  </si>
  <si>
    <t>-1767531656</t>
  </si>
  <si>
    <t>466,43*0,234*1,75</t>
  </si>
  <si>
    <t>2139687013</t>
  </si>
  <si>
    <t>502,42*1,214</t>
  </si>
  <si>
    <t>-1099520095</t>
  </si>
  <si>
    <t>1802985755</t>
  </si>
  <si>
    <t>-2137836169</t>
  </si>
  <si>
    <t>502,42</t>
  </si>
  <si>
    <t>-505925678</t>
  </si>
  <si>
    <t>321793567</t>
  </si>
  <si>
    <t>502,42*1,038</t>
  </si>
  <si>
    <t>-1612970870</t>
  </si>
  <si>
    <t>-1039843399</t>
  </si>
  <si>
    <t>-1095009606</t>
  </si>
  <si>
    <t>751393313</t>
  </si>
  <si>
    <t>-2009732988</t>
  </si>
  <si>
    <t>-1113281456</t>
  </si>
  <si>
    <t>-858099523</t>
  </si>
  <si>
    <t>14187171</t>
  </si>
  <si>
    <t>-1194147151</t>
  </si>
  <si>
    <t>2084806826</t>
  </si>
  <si>
    <t>-1447655708</t>
  </si>
  <si>
    <t>359556143</t>
  </si>
  <si>
    <t>-32262354</t>
  </si>
  <si>
    <t>86056544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</si>
</sst>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20211009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BĚLČICE - ZÁHROBÍ (2)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Záhrobí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SPU Strakonice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'202110091 - SO 101 - POLN...'!J30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'202110091 - SO 101 - POLN...'!P133</f>
        <v>0</v>
      </c>
      <c r="AV95" s="126">
        <f>'202110091 - SO 101 - POLN...'!J33</f>
        <v>0</v>
      </c>
      <c r="AW95" s="126">
        <f>'202110091 - SO 101 - POLN...'!J34</f>
        <v>0</v>
      </c>
      <c r="AX95" s="126">
        <f>'202110091 - SO 101 - POLN...'!J35</f>
        <v>0</v>
      </c>
      <c r="AY95" s="126">
        <f>'202110091 - SO 101 - POLN...'!J36</f>
        <v>0</v>
      </c>
      <c r="AZ95" s="126">
        <f>'202110091 - SO 101 - POLN...'!F33</f>
        <v>0</v>
      </c>
      <c r="BA95" s="126">
        <f>'202110091 - SO 101 - POLN...'!F34</f>
        <v>0</v>
      </c>
      <c r="BB95" s="126">
        <f>'202110091 - SO 101 - POLN...'!F35</f>
        <v>0</v>
      </c>
      <c r="BC95" s="126">
        <f>'202110091 - SO 101 - POLN...'!F36</f>
        <v>0</v>
      </c>
      <c r="BD95" s="128">
        <f>'202110091 - SO 101 - POLN...'!F37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24.7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'202110092 - SO 102 - POLN...'!J30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25">
        <v>0</v>
      </c>
      <c r="AT96" s="126">
        <f>ROUND(SUM(AV96:AW96),2)</f>
        <v>0</v>
      </c>
      <c r="AU96" s="127">
        <f>'202110092 - SO 102 - POLN...'!P128</f>
        <v>0</v>
      </c>
      <c r="AV96" s="126">
        <f>'202110092 - SO 102 - POLN...'!J33</f>
        <v>0</v>
      </c>
      <c r="AW96" s="126">
        <f>'202110092 - SO 102 - POLN...'!J34</f>
        <v>0</v>
      </c>
      <c r="AX96" s="126">
        <f>'202110092 - SO 102 - POLN...'!J35</f>
        <v>0</v>
      </c>
      <c r="AY96" s="126">
        <f>'202110092 - SO 102 - POLN...'!J36</f>
        <v>0</v>
      </c>
      <c r="AZ96" s="126">
        <f>'202110092 - SO 102 - POLN...'!F33</f>
        <v>0</v>
      </c>
      <c r="BA96" s="126">
        <f>'202110092 - SO 102 - POLN...'!F34</f>
        <v>0</v>
      </c>
      <c r="BB96" s="126">
        <f>'202110092 - SO 102 - POLN...'!F35</f>
        <v>0</v>
      </c>
      <c r="BC96" s="126">
        <f>'202110092 - SO 102 - POLN...'!F36</f>
        <v>0</v>
      </c>
      <c r="BD96" s="128">
        <f>'202110092 - SO 102 - POLN...'!F37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7" customFormat="1" ht="24.75" customHeight="1">
      <c r="A97" s="117" t="s">
        <v>83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'202110093 - SO 103 - LESN...'!J30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86</v>
      </c>
      <c r="AR97" s="124"/>
      <c r="AS97" s="130">
        <v>0</v>
      </c>
      <c r="AT97" s="131">
        <f>ROUND(SUM(AV97:AW97),2)</f>
        <v>0</v>
      </c>
      <c r="AU97" s="132">
        <f>'202110093 - SO 103 - LESN...'!P129</f>
        <v>0</v>
      </c>
      <c r="AV97" s="131">
        <f>'202110093 - SO 103 - LESN...'!J33</f>
        <v>0</v>
      </c>
      <c r="AW97" s="131">
        <f>'202110093 - SO 103 - LESN...'!J34</f>
        <v>0</v>
      </c>
      <c r="AX97" s="131">
        <f>'202110093 - SO 103 - LESN...'!J35</f>
        <v>0</v>
      </c>
      <c r="AY97" s="131">
        <f>'202110093 - SO 103 - LESN...'!J36</f>
        <v>0</v>
      </c>
      <c r="AZ97" s="131">
        <f>'202110093 - SO 103 - LESN...'!F33</f>
        <v>0</v>
      </c>
      <c r="BA97" s="131">
        <f>'202110093 - SO 103 - LESN...'!F34</f>
        <v>0</v>
      </c>
      <c r="BB97" s="131">
        <f>'202110093 - SO 103 - LESN...'!F35</f>
        <v>0</v>
      </c>
      <c r="BC97" s="131">
        <f>'202110093 - SO 103 - LESN...'!F36</f>
        <v>0</v>
      </c>
      <c r="BD97" s="133">
        <f>'202110093 - SO 103 - LESN...'!F37</f>
        <v>0</v>
      </c>
      <c r="BE97" s="7"/>
      <c r="BT97" s="129" t="s">
        <v>87</v>
      </c>
      <c r="BV97" s="129" t="s">
        <v>81</v>
      </c>
      <c r="BW97" s="129" t="s">
        <v>95</v>
      </c>
      <c r="BX97" s="129" t="s">
        <v>5</v>
      </c>
      <c r="CL97" s="129" t="s">
        <v>1</v>
      </c>
      <c r="CM97" s="129" t="s">
        <v>89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PRGP+SSf0OmhKuWQMdnitvxJbZ/JRmRh5gvqBp36NCAlEsmqpcimZXqNctqoyj4n67B7fATkk8xkoRNFrOnEBg==" hashValue="nY7uB9ozaRkCb1wYbPwvW4q8ZX5BRb121Jb1w6+2DOCol30V8SIuJCasWQ5SlL+yRjFFfOUNBgP+ycieTl5Ri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110091 - SO 101 - POLN...'!C2" display="/"/>
    <hyperlink ref="A96" location="'202110092 - SO 102 - POLN...'!C2" display="/"/>
    <hyperlink ref="A97" location="'202110093 - SO 103 - LES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ROUND((SUM(BE133:BE321)),  2)</f>
        <v>0</v>
      </c>
      <c r="G33" s="36"/>
      <c r="H33" s="36"/>
      <c r="I33" s="153">
        <v>0.20999999999999999</v>
      </c>
      <c r="J33" s="152">
        <f>ROUND(((SUM(BE133:BE321))*I33),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ROUND((SUM(BF133:BF321)),  2)</f>
        <v>0</v>
      </c>
      <c r="G34" s="36"/>
      <c r="H34" s="36"/>
      <c r="I34" s="153">
        <v>0.14999999999999999</v>
      </c>
      <c r="J34" s="152">
        <f>ROUND(((SUM(BF133:BF321))*I34),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ROUND((SUM(BG133:BG321)),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ROUND((SUM(BH133:BH321)),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ROUND((SUM(BI133:BI321)),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202110091 - SO 101 - POLNÍ CESTA C1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J192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107</v>
      </c>
      <c r="E100" s="186"/>
      <c r="F100" s="186"/>
      <c r="G100" s="186"/>
      <c r="H100" s="186"/>
      <c r="I100" s="186"/>
      <c r="J100" s="187">
        <f>J209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108</v>
      </c>
      <c r="E101" s="186"/>
      <c r="F101" s="186"/>
      <c r="G101" s="186"/>
      <c r="H101" s="186"/>
      <c r="I101" s="186"/>
      <c r="J101" s="187">
        <f>J216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109</v>
      </c>
      <c r="E102" s="186"/>
      <c r="F102" s="186"/>
      <c r="G102" s="186"/>
      <c r="H102" s="186"/>
      <c r="I102" s="186"/>
      <c r="J102" s="187">
        <f>J248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110</v>
      </c>
      <c r="E103" s="186"/>
      <c r="F103" s="186"/>
      <c r="G103" s="186"/>
      <c r="H103" s="186"/>
      <c r="I103" s="186"/>
      <c r="J103" s="187">
        <f>J260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111</v>
      </c>
      <c r="E104" s="186"/>
      <c r="F104" s="186"/>
      <c r="G104" s="186"/>
      <c r="H104" s="186"/>
      <c r="I104" s="186"/>
      <c r="J104" s="187">
        <f>J272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112</v>
      </c>
      <c r="E105" s="186"/>
      <c r="F105" s="186"/>
      <c r="G105" s="186"/>
      <c r="H105" s="186"/>
      <c r="I105" s="186"/>
      <c r="J105" s="187">
        <f>J284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113</v>
      </c>
      <c r="E106" s="180"/>
      <c r="F106" s="180"/>
      <c r="G106" s="180"/>
      <c r="H106" s="180"/>
      <c r="I106" s="180"/>
      <c r="J106" s="181">
        <f>J287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114</v>
      </c>
      <c r="E107" s="186"/>
      <c r="F107" s="186"/>
      <c r="G107" s="186"/>
      <c r="H107" s="186"/>
      <c r="I107" s="186"/>
      <c r="J107" s="187">
        <f>J288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115</v>
      </c>
      <c r="E108" s="186"/>
      <c r="F108" s="186"/>
      <c r="G108" s="186"/>
      <c r="H108" s="186"/>
      <c r="I108" s="186"/>
      <c r="J108" s="187">
        <f>J301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116</v>
      </c>
      <c r="E109" s="186"/>
      <c r="F109" s="186"/>
      <c r="G109" s="186"/>
      <c r="H109" s="186"/>
      <c r="I109" s="186"/>
      <c r="J109" s="187">
        <f>J304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117</v>
      </c>
      <c r="E110" s="186"/>
      <c r="F110" s="186"/>
      <c r="G110" s="186"/>
      <c r="H110" s="186"/>
      <c r="I110" s="186"/>
      <c r="J110" s="187">
        <f>J309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118</v>
      </c>
      <c r="E111" s="186"/>
      <c r="F111" s="186"/>
      <c r="G111" s="186"/>
      <c r="H111" s="186"/>
      <c r="I111" s="186"/>
      <c r="J111" s="187">
        <f>J312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119</v>
      </c>
      <c r="E112" s="186"/>
      <c r="F112" s="186"/>
      <c r="G112" s="186"/>
      <c r="H112" s="186"/>
      <c r="I112" s="186"/>
      <c r="J112" s="187">
        <f>J315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120</v>
      </c>
      <c r="E113" s="186"/>
      <c r="F113" s="186"/>
      <c r="G113" s="186"/>
      <c r="H113" s="186"/>
      <c r="I113" s="186"/>
      <c r="J113" s="187">
        <f>J319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121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172" t="str">
        <f>E7</f>
        <v>POLNÍ CESTY BĚLČICE - ZÁHROBÍ (2)</v>
      </c>
      <c r="F123" s="30"/>
      <c r="G123" s="30"/>
      <c r="H123" s="30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97</v>
      </c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74" t="str">
        <f>E9</f>
        <v>202110091 - SO 101 - POLNÍ CESTA C1 k.ú. ZÁHROBÍ</v>
      </c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8"/>
      <c r="E127" s="38"/>
      <c r="F127" s="25" t="str">
        <f>F12</f>
        <v>Záhrobí</v>
      </c>
      <c r="G127" s="38"/>
      <c r="H127" s="38"/>
      <c r="I127" s="30" t="s">
        <v>22</v>
      </c>
      <c r="J127" s="77" t="str">
        <f>IF(J12="","",J12)</f>
        <v>30. 10. 2021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8"/>
      <c r="E129" s="38"/>
      <c r="F129" s="25" t="str">
        <f>E15</f>
        <v>SPU Strakonice</v>
      </c>
      <c r="G129" s="38"/>
      <c r="H129" s="38"/>
      <c r="I129" s="30" t="s">
        <v>32</v>
      </c>
      <c r="J129" s="34" t="str">
        <f>E21</f>
        <v>S-pro servis s.r.o.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30</v>
      </c>
      <c r="D130" s="38"/>
      <c r="E130" s="38"/>
      <c r="F130" s="25" t="str">
        <f>IF(E18="","",E18)</f>
        <v>Vyplň údaj</v>
      </c>
      <c r="G130" s="38"/>
      <c r="H130" s="38"/>
      <c r="I130" s="30" t="s">
        <v>37</v>
      </c>
      <c r="J130" s="34" t="str">
        <f>E24</f>
        <v>S-pro servis s.r.o.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89"/>
      <c r="B132" s="190"/>
      <c r="C132" s="191" t="s">
        <v>122</v>
      </c>
      <c r="D132" s="192" t="s">
        <v>64</v>
      </c>
      <c r="E132" s="192" t="s">
        <v>60</v>
      </c>
      <c r="F132" s="192" t="s">
        <v>61</v>
      </c>
      <c r="G132" s="192" t="s">
        <v>123</v>
      </c>
      <c r="H132" s="192" t="s">
        <v>124</v>
      </c>
      <c r="I132" s="192" t="s">
        <v>125</v>
      </c>
      <c r="J132" s="192" t="s">
        <v>101</v>
      </c>
      <c r="K132" s="193" t="s">
        <v>126</v>
      </c>
      <c r="L132" s="194"/>
      <c r="M132" s="98" t="s">
        <v>1</v>
      </c>
      <c r="N132" s="99" t="s">
        <v>43</v>
      </c>
      <c r="O132" s="99" t="s">
        <v>127</v>
      </c>
      <c r="P132" s="99" t="s">
        <v>128</v>
      </c>
      <c r="Q132" s="99" t="s">
        <v>129</v>
      </c>
      <c r="R132" s="99" t="s">
        <v>130</v>
      </c>
      <c r="S132" s="99" t="s">
        <v>131</v>
      </c>
      <c r="T132" s="100" t="s">
        <v>132</v>
      </c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</row>
    <row r="133" s="2" customFormat="1" ht="22.8" customHeight="1">
      <c r="A133" s="36"/>
      <c r="B133" s="37"/>
      <c r="C133" s="105" t="s">
        <v>133</v>
      </c>
      <c r="D133" s="38"/>
      <c r="E133" s="38"/>
      <c r="F133" s="38"/>
      <c r="G133" s="38"/>
      <c r="H133" s="38"/>
      <c r="I133" s="38"/>
      <c r="J133" s="195">
        <f>BK133</f>
        <v>0</v>
      </c>
      <c r="K133" s="38"/>
      <c r="L133" s="42"/>
      <c r="M133" s="101"/>
      <c r="N133" s="196"/>
      <c r="O133" s="102"/>
      <c r="P133" s="197">
        <f>P134+P287</f>
        <v>0</v>
      </c>
      <c r="Q133" s="102"/>
      <c r="R133" s="197">
        <f>R134+R287</f>
        <v>8859.7910151399992</v>
      </c>
      <c r="S133" s="102"/>
      <c r="T133" s="198">
        <f>T134+T287</f>
        <v>361.26600000000002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78</v>
      </c>
      <c r="AU133" s="15" t="s">
        <v>103</v>
      </c>
      <c r="BK133" s="199">
        <f>BK134+BK287</f>
        <v>0</v>
      </c>
    </row>
    <row r="134" s="12" customFormat="1" ht="25.92" customHeight="1">
      <c r="A134" s="12"/>
      <c r="B134" s="200"/>
      <c r="C134" s="201"/>
      <c r="D134" s="202" t="s">
        <v>78</v>
      </c>
      <c r="E134" s="203" t="s">
        <v>134</v>
      </c>
      <c r="F134" s="203" t="s">
        <v>135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P135+P192+P209+P216+P248+P260+P272+P284</f>
        <v>0</v>
      </c>
      <c r="Q134" s="208"/>
      <c r="R134" s="209">
        <f>R135+R192+R209+R216+R248+R260+R272+R284</f>
        <v>8859.7910151399992</v>
      </c>
      <c r="S134" s="208"/>
      <c r="T134" s="210">
        <f>T135+T192+T209+T216+T248+T260+T272+T284</f>
        <v>361.26600000000002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87</v>
      </c>
      <c r="AT134" s="212" t="s">
        <v>78</v>
      </c>
      <c r="AU134" s="212" t="s">
        <v>79</v>
      </c>
      <c r="AY134" s="211" t="s">
        <v>136</v>
      </c>
      <c r="BK134" s="213">
        <f>BK135+BK192+BK209+BK216+BK248+BK260+BK272+BK284</f>
        <v>0</v>
      </c>
    </row>
    <row r="135" s="12" customFormat="1" ht="22.8" customHeight="1">
      <c r="A135" s="12"/>
      <c r="B135" s="200"/>
      <c r="C135" s="201"/>
      <c r="D135" s="202" t="s">
        <v>78</v>
      </c>
      <c r="E135" s="214" t="s">
        <v>87</v>
      </c>
      <c r="F135" s="214" t="s">
        <v>137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SUM(P136:P191)</f>
        <v>0</v>
      </c>
      <c r="Q135" s="208"/>
      <c r="R135" s="209">
        <f>SUM(R136:R191)</f>
        <v>0</v>
      </c>
      <c r="S135" s="208"/>
      <c r="T135" s="210">
        <f>SUM(T136:T191)</f>
        <v>353.916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87</v>
      </c>
      <c r="AT135" s="212" t="s">
        <v>78</v>
      </c>
      <c r="AU135" s="212" t="s">
        <v>87</v>
      </c>
      <c r="AY135" s="211" t="s">
        <v>136</v>
      </c>
      <c r="BK135" s="213">
        <f>SUM(BK136:BK191)</f>
        <v>0</v>
      </c>
    </row>
    <row r="136" s="2" customFormat="1" ht="24.15" customHeight="1">
      <c r="A136" s="36"/>
      <c r="B136" s="37"/>
      <c r="C136" s="216" t="s">
        <v>87</v>
      </c>
      <c r="D136" s="216" t="s">
        <v>138</v>
      </c>
      <c r="E136" s="217" t="s">
        <v>139</v>
      </c>
      <c r="F136" s="218" t="s">
        <v>140</v>
      </c>
      <c r="G136" s="219" t="s">
        <v>141</v>
      </c>
      <c r="H136" s="220">
        <v>1380</v>
      </c>
      <c r="I136" s="221"/>
      <c r="J136" s="222">
        <f>ROUND(I136*H136,2)</f>
        <v>0</v>
      </c>
      <c r="K136" s="218" t="s">
        <v>142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143</v>
      </c>
      <c r="AT136" s="227" t="s">
        <v>138</v>
      </c>
      <c r="AU136" s="227" t="s">
        <v>89</v>
      </c>
      <c r="AY136" s="15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143</v>
      </c>
      <c r="BM136" s="227" t="s">
        <v>144</v>
      </c>
    </row>
    <row r="137" s="2" customFormat="1">
      <c r="A137" s="36"/>
      <c r="B137" s="37"/>
      <c r="C137" s="38"/>
      <c r="D137" s="229" t="s">
        <v>145</v>
      </c>
      <c r="E137" s="38"/>
      <c r="F137" s="230" t="s">
        <v>146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145</v>
      </c>
      <c r="AU137" s="15" t="s">
        <v>89</v>
      </c>
    </row>
    <row r="138" s="13" customFormat="1">
      <c r="A138" s="13"/>
      <c r="B138" s="234"/>
      <c r="C138" s="235"/>
      <c r="D138" s="229" t="s">
        <v>147</v>
      </c>
      <c r="E138" s="236" t="s">
        <v>1</v>
      </c>
      <c r="F138" s="237" t="s">
        <v>148</v>
      </c>
      <c r="G138" s="235"/>
      <c r="H138" s="238">
        <v>1380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147</v>
      </c>
      <c r="AU138" s="244" t="s">
        <v>89</v>
      </c>
      <c r="AV138" s="13" t="s">
        <v>89</v>
      </c>
      <c r="AW138" s="13" t="s">
        <v>36</v>
      </c>
      <c r="AX138" s="13" t="s">
        <v>87</v>
      </c>
      <c r="AY138" s="244" t="s">
        <v>136</v>
      </c>
    </row>
    <row r="139" s="2" customFormat="1" ht="24.15" customHeight="1">
      <c r="A139" s="36"/>
      <c r="B139" s="37"/>
      <c r="C139" s="216" t="s">
        <v>89</v>
      </c>
      <c r="D139" s="216" t="s">
        <v>138</v>
      </c>
      <c r="E139" s="217" t="s">
        <v>149</v>
      </c>
      <c r="F139" s="218" t="s">
        <v>150</v>
      </c>
      <c r="G139" s="219" t="s">
        <v>151</v>
      </c>
      <c r="H139" s="220">
        <v>3</v>
      </c>
      <c r="I139" s="221"/>
      <c r="J139" s="222">
        <f>ROUND(I139*H139,2)</f>
        <v>0</v>
      </c>
      <c r="K139" s="218" t="s">
        <v>142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143</v>
      </c>
      <c r="AT139" s="227" t="s">
        <v>138</v>
      </c>
      <c r="AU139" s="227" t="s">
        <v>89</v>
      </c>
      <c r="AY139" s="15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143</v>
      </c>
      <c r="BM139" s="227" t="s">
        <v>152</v>
      </c>
    </row>
    <row r="140" s="2" customFormat="1">
      <c r="A140" s="36"/>
      <c r="B140" s="37"/>
      <c r="C140" s="38"/>
      <c r="D140" s="229" t="s">
        <v>145</v>
      </c>
      <c r="E140" s="38"/>
      <c r="F140" s="230" t="s">
        <v>153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145</v>
      </c>
      <c r="AU140" s="15" t="s">
        <v>89</v>
      </c>
    </row>
    <row r="141" s="2" customFormat="1" ht="24.15" customHeight="1">
      <c r="A141" s="36"/>
      <c r="B141" s="37"/>
      <c r="C141" s="216" t="s">
        <v>154</v>
      </c>
      <c r="D141" s="216" t="s">
        <v>138</v>
      </c>
      <c r="E141" s="217" t="s">
        <v>155</v>
      </c>
      <c r="F141" s="218" t="s">
        <v>156</v>
      </c>
      <c r="G141" s="219" t="s">
        <v>151</v>
      </c>
      <c r="H141" s="220">
        <v>3</v>
      </c>
      <c r="I141" s="221"/>
      <c r="J141" s="222">
        <f>ROUND(I141*H141,2)</f>
        <v>0</v>
      </c>
      <c r="K141" s="218" t="s">
        <v>142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143</v>
      </c>
      <c r="AT141" s="227" t="s">
        <v>138</v>
      </c>
      <c r="AU141" s="227" t="s">
        <v>89</v>
      </c>
      <c r="AY141" s="15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143</v>
      </c>
      <c r="BM141" s="227" t="s">
        <v>157</v>
      </c>
    </row>
    <row r="142" s="2" customFormat="1">
      <c r="A142" s="36"/>
      <c r="B142" s="37"/>
      <c r="C142" s="38"/>
      <c r="D142" s="229" t="s">
        <v>145</v>
      </c>
      <c r="E142" s="38"/>
      <c r="F142" s="230" t="s">
        <v>158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145</v>
      </c>
      <c r="AU142" s="15" t="s">
        <v>89</v>
      </c>
    </row>
    <row r="143" s="2" customFormat="1" ht="24.15" customHeight="1">
      <c r="A143" s="36"/>
      <c r="B143" s="37"/>
      <c r="C143" s="216" t="s">
        <v>143</v>
      </c>
      <c r="D143" s="216" t="s">
        <v>138</v>
      </c>
      <c r="E143" s="217" t="s">
        <v>159</v>
      </c>
      <c r="F143" s="218" t="s">
        <v>160</v>
      </c>
      <c r="G143" s="219" t="s">
        <v>151</v>
      </c>
      <c r="H143" s="220">
        <v>3</v>
      </c>
      <c r="I143" s="221"/>
      <c r="J143" s="222">
        <f>ROUND(I143*H143,2)</f>
        <v>0</v>
      </c>
      <c r="K143" s="218" t="s">
        <v>142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143</v>
      </c>
      <c r="AT143" s="227" t="s">
        <v>138</v>
      </c>
      <c r="AU143" s="227" t="s">
        <v>89</v>
      </c>
      <c r="AY143" s="15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143</v>
      </c>
      <c r="BM143" s="227" t="s">
        <v>161</v>
      </c>
    </row>
    <row r="144" s="2" customFormat="1">
      <c r="A144" s="36"/>
      <c r="B144" s="37"/>
      <c r="C144" s="38"/>
      <c r="D144" s="229" t="s">
        <v>145</v>
      </c>
      <c r="E144" s="38"/>
      <c r="F144" s="230" t="s">
        <v>162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145</v>
      </c>
      <c r="AU144" s="15" t="s">
        <v>89</v>
      </c>
    </row>
    <row r="145" s="2" customFormat="1" ht="14.4" customHeight="1">
      <c r="A145" s="36"/>
      <c r="B145" s="37"/>
      <c r="C145" s="216" t="s">
        <v>163</v>
      </c>
      <c r="D145" s="216" t="s">
        <v>138</v>
      </c>
      <c r="E145" s="217" t="s">
        <v>164</v>
      </c>
      <c r="F145" s="218" t="s">
        <v>165</v>
      </c>
      <c r="G145" s="219" t="s">
        <v>151</v>
      </c>
      <c r="H145" s="220">
        <v>3</v>
      </c>
      <c r="I145" s="221"/>
      <c r="J145" s="222">
        <f>ROUND(I145*H145,2)</f>
        <v>0</v>
      </c>
      <c r="K145" s="218" t="s">
        <v>142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143</v>
      </c>
      <c r="AT145" s="227" t="s">
        <v>138</v>
      </c>
      <c r="AU145" s="227" t="s">
        <v>89</v>
      </c>
      <c r="AY145" s="15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143</v>
      </c>
      <c r="BM145" s="227" t="s">
        <v>166</v>
      </c>
    </row>
    <row r="146" s="2" customFormat="1">
      <c r="A146" s="36"/>
      <c r="B146" s="37"/>
      <c r="C146" s="38"/>
      <c r="D146" s="229" t="s">
        <v>145</v>
      </c>
      <c r="E146" s="38"/>
      <c r="F146" s="230" t="s">
        <v>167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145</v>
      </c>
      <c r="AU146" s="15" t="s">
        <v>89</v>
      </c>
    </row>
    <row r="147" s="2" customFormat="1" ht="24.15" customHeight="1">
      <c r="A147" s="36"/>
      <c r="B147" s="37"/>
      <c r="C147" s="216" t="s">
        <v>168</v>
      </c>
      <c r="D147" s="216" t="s">
        <v>138</v>
      </c>
      <c r="E147" s="217" t="s">
        <v>169</v>
      </c>
      <c r="F147" s="218" t="s">
        <v>170</v>
      </c>
      <c r="G147" s="219" t="s">
        <v>141</v>
      </c>
      <c r="H147" s="220">
        <v>1220.4000000000001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0.28999999999999998</v>
      </c>
      <c r="T147" s="226">
        <f>S147*H147</f>
        <v>353.916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143</v>
      </c>
      <c r="AT147" s="227" t="s">
        <v>138</v>
      </c>
      <c r="AU147" s="227" t="s">
        <v>89</v>
      </c>
      <c r="AY147" s="15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143</v>
      </c>
      <c r="BM147" s="227" t="s">
        <v>171</v>
      </c>
    </row>
    <row r="148" s="2" customFormat="1">
      <c r="A148" s="36"/>
      <c r="B148" s="37"/>
      <c r="C148" s="38"/>
      <c r="D148" s="229" t="s">
        <v>145</v>
      </c>
      <c r="E148" s="38"/>
      <c r="F148" s="230" t="s">
        <v>172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145</v>
      </c>
      <c r="AU148" s="15" t="s">
        <v>89</v>
      </c>
    </row>
    <row r="149" s="13" customFormat="1">
      <c r="A149" s="13"/>
      <c r="B149" s="234"/>
      <c r="C149" s="235"/>
      <c r="D149" s="229" t="s">
        <v>147</v>
      </c>
      <c r="E149" s="236" t="s">
        <v>1</v>
      </c>
      <c r="F149" s="237" t="s">
        <v>173</v>
      </c>
      <c r="G149" s="235"/>
      <c r="H149" s="238">
        <v>1220.4000000000001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147</v>
      </c>
      <c r="AU149" s="244" t="s">
        <v>89</v>
      </c>
      <c r="AV149" s="13" t="s">
        <v>89</v>
      </c>
      <c r="AW149" s="13" t="s">
        <v>36</v>
      </c>
      <c r="AX149" s="13" t="s">
        <v>87</v>
      </c>
      <c r="AY149" s="244" t="s">
        <v>136</v>
      </c>
    </row>
    <row r="150" s="2" customFormat="1" ht="24.15" customHeight="1">
      <c r="A150" s="36"/>
      <c r="B150" s="37"/>
      <c r="C150" s="216" t="s">
        <v>174</v>
      </c>
      <c r="D150" s="216" t="s">
        <v>138</v>
      </c>
      <c r="E150" s="217" t="s">
        <v>175</v>
      </c>
      <c r="F150" s="218" t="s">
        <v>176</v>
      </c>
      <c r="G150" s="219" t="s">
        <v>177</v>
      </c>
      <c r="H150" s="220">
        <v>403.334</v>
      </c>
      <c r="I150" s="221"/>
      <c r="J150" s="222">
        <f>ROUND(I150*H150,2)</f>
        <v>0</v>
      </c>
      <c r="K150" s="218" t="s">
        <v>178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143</v>
      </c>
      <c r="AT150" s="227" t="s">
        <v>138</v>
      </c>
      <c r="AU150" s="227" t="s">
        <v>89</v>
      </c>
      <c r="AY150" s="15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143</v>
      </c>
      <c r="BM150" s="227" t="s">
        <v>179</v>
      </c>
    </row>
    <row r="151" s="2" customFormat="1">
      <c r="A151" s="36"/>
      <c r="B151" s="37"/>
      <c r="C151" s="38"/>
      <c r="D151" s="229" t="s">
        <v>145</v>
      </c>
      <c r="E151" s="38"/>
      <c r="F151" s="230" t="s">
        <v>180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145</v>
      </c>
      <c r="AU151" s="15" t="s">
        <v>89</v>
      </c>
    </row>
    <row r="152" s="2" customFormat="1">
      <c r="A152" s="36"/>
      <c r="B152" s="37"/>
      <c r="C152" s="38"/>
      <c r="D152" s="229" t="s">
        <v>181</v>
      </c>
      <c r="E152" s="38"/>
      <c r="F152" s="245" t="s">
        <v>182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181</v>
      </c>
      <c r="AU152" s="15" t="s">
        <v>89</v>
      </c>
    </row>
    <row r="153" s="2" customFormat="1" ht="24.15" customHeight="1">
      <c r="A153" s="36"/>
      <c r="B153" s="37"/>
      <c r="C153" s="216" t="s">
        <v>183</v>
      </c>
      <c r="D153" s="216" t="s">
        <v>138</v>
      </c>
      <c r="E153" s="217" t="s">
        <v>184</v>
      </c>
      <c r="F153" s="218" t="s">
        <v>185</v>
      </c>
      <c r="G153" s="219" t="s">
        <v>177</v>
      </c>
      <c r="H153" s="220">
        <v>608.84400000000005</v>
      </c>
      <c r="I153" s="221"/>
      <c r="J153" s="222">
        <f>ROUND(I153*H153,2)</f>
        <v>0</v>
      </c>
      <c r="K153" s="218" t="s">
        <v>142</v>
      </c>
      <c r="L153" s="42"/>
      <c r="M153" s="223" t="s">
        <v>1</v>
      </c>
      <c r="N153" s="224" t="s">
        <v>44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143</v>
      </c>
      <c r="AT153" s="227" t="s">
        <v>138</v>
      </c>
      <c r="AU153" s="227" t="s">
        <v>89</v>
      </c>
      <c r="AY153" s="15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87</v>
      </c>
      <c r="BK153" s="228">
        <f>ROUND(I153*H153,2)</f>
        <v>0</v>
      </c>
      <c r="BL153" s="15" t="s">
        <v>143</v>
      </c>
      <c r="BM153" s="227" t="s">
        <v>186</v>
      </c>
    </row>
    <row r="154" s="2" customFormat="1">
      <c r="A154" s="36"/>
      <c r="B154" s="37"/>
      <c r="C154" s="38"/>
      <c r="D154" s="229" t="s">
        <v>145</v>
      </c>
      <c r="E154" s="38"/>
      <c r="F154" s="230" t="s">
        <v>187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145</v>
      </c>
      <c r="AU154" s="15" t="s">
        <v>89</v>
      </c>
    </row>
    <row r="155" s="13" customFormat="1">
      <c r="A155" s="13"/>
      <c r="B155" s="234"/>
      <c r="C155" s="235"/>
      <c r="D155" s="229" t="s">
        <v>147</v>
      </c>
      <c r="E155" s="236" t="s">
        <v>1</v>
      </c>
      <c r="F155" s="237" t="s">
        <v>188</v>
      </c>
      <c r="G155" s="235"/>
      <c r="H155" s="238">
        <v>608.84400000000005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147</v>
      </c>
      <c r="AU155" s="244" t="s">
        <v>89</v>
      </c>
      <c r="AV155" s="13" t="s">
        <v>89</v>
      </c>
      <c r="AW155" s="13" t="s">
        <v>36</v>
      </c>
      <c r="AX155" s="13" t="s">
        <v>87</v>
      </c>
      <c r="AY155" s="244" t="s">
        <v>136</v>
      </c>
    </row>
    <row r="156" s="2" customFormat="1" ht="24.15" customHeight="1">
      <c r="A156" s="36"/>
      <c r="B156" s="37"/>
      <c r="C156" s="216" t="s">
        <v>189</v>
      </c>
      <c r="D156" s="216" t="s">
        <v>138</v>
      </c>
      <c r="E156" s="217" t="s">
        <v>184</v>
      </c>
      <c r="F156" s="218" t="s">
        <v>185</v>
      </c>
      <c r="G156" s="219" t="s">
        <v>177</v>
      </c>
      <c r="H156" s="220">
        <v>1102.8800000000001</v>
      </c>
      <c r="I156" s="221"/>
      <c r="J156" s="222">
        <f>ROUND(I156*H156,2)</f>
        <v>0</v>
      </c>
      <c r="K156" s="218" t="s">
        <v>142</v>
      </c>
      <c r="L156" s="42"/>
      <c r="M156" s="223" t="s">
        <v>1</v>
      </c>
      <c r="N156" s="224" t="s">
        <v>44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143</v>
      </c>
      <c r="AT156" s="227" t="s">
        <v>138</v>
      </c>
      <c r="AU156" s="227" t="s">
        <v>89</v>
      </c>
      <c r="AY156" s="15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87</v>
      </c>
      <c r="BK156" s="228">
        <f>ROUND(I156*H156,2)</f>
        <v>0</v>
      </c>
      <c r="BL156" s="15" t="s">
        <v>143</v>
      </c>
      <c r="BM156" s="227" t="s">
        <v>190</v>
      </c>
    </row>
    <row r="157" s="2" customFormat="1">
      <c r="A157" s="36"/>
      <c r="B157" s="37"/>
      <c r="C157" s="38"/>
      <c r="D157" s="229" t="s">
        <v>145</v>
      </c>
      <c r="E157" s="38"/>
      <c r="F157" s="230" t="s">
        <v>187</v>
      </c>
      <c r="G157" s="38"/>
      <c r="H157" s="38"/>
      <c r="I157" s="231"/>
      <c r="J157" s="38"/>
      <c r="K157" s="38"/>
      <c r="L157" s="42"/>
      <c r="M157" s="232"/>
      <c r="N157" s="23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145</v>
      </c>
      <c r="AU157" s="15" t="s">
        <v>89</v>
      </c>
    </row>
    <row r="158" s="2" customFormat="1">
      <c r="A158" s="36"/>
      <c r="B158" s="37"/>
      <c r="C158" s="38"/>
      <c r="D158" s="229" t="s">
        <v>181</v>
      </c>
      <c r="E158" s="38"/>
      <c r="F158" s="245" t="s">
        <v>191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181</v>
      </c>
      <c r="AU158" s="15" t="s">
        <v>89</v>
      </c>
    </row>
    <row r="159" s="13" customFormat="1">
      <c r="A159" s="13"/>
      <c r="B159" s="234"/>
      <c r="C159" s="235"/>
      <c r="D159" s="229" t="s">
        <v>147</v>
      </c>
      <c r="E159" s="236" t="s">
        <v>1</v>
      </c>
      <c r="F159" s="237" t="s">
        <v>192</v>
      </c>
      <c r="G159" s="235"/>
      <c r="H159" s="238">
        <v>1102.8800000000001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147</v>
      </c>
      <c r="AU159" s="244" t="s">
        <v>89</v>
      </c>
      <c r="AV159" s="13" t="s">
        <v>89</v>
      </c>
      <c r="AW159" s="13" t="s">
        <v>36</v>
      </c>
      <c r="AX159" s="13" t="s">
        <v>87</v>
      </c>
      <c r="AY159" s="244" t="s">
        <v>136</v>
      </c>
    </row>
    <row r="160" s="2" customFormat="1" ht="24.15" customHeight="1">
      <c r="A160" s="36"/>
      <c r="B160" s="37"/>
      <c r="C160" s="216" t="s">
        <v>193</v>
      </c>
      <c r="D160" s="216" t="s">
        <v>138</v>
      </c>
      <c r="E160" s="217" t="s">
        <v>194</v>
      </c>
      <c r="F160" s="218" t="s">
        <v>195</v>
      </c>
      <c r="G160" s="219" t="s">
        <v>177</v>
      </c>
      <c r="H160" s="220">
        <v>4</v>
      </c>
      <c r="I160" s="221"/>
      <c r="J160" s="222">
        <f>ROUND(I160*H160,2)</f>
        <v>0</v>
      </c>
      <c r="K160" s="218" t="s">
        <v>142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143</v>
      </c>
      <c r="AT160" s="227" t="s">
        <v>138</v>
      </c>
      <c r="AU160" s="227" t="s">
        <v>89</v>
      </c>
      <c r="AY160" s="15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143</v>
      </c>
      <c r="BM160" s="227" t="s">
        <v>196</v>
      </c>
    </row>
    <row r="161" s="2" customFormat="1">
      <c r="A161" s="36"/>
      <c r="B161" s="37"/>
      <c r="C161" s="38"/>
      <c r="D161" s="229" t="s">
        <v>145</v>
      </c>
      <c r="E161" s="38"/>
      <c r="F161" s="230" t="s">
        <v>197</v>
      </c>
      <c r="G161" s="38"/>
      <c r="H161" s="38"/>
      <c r="I161" s="231"/>
      <c r="J161" s="38"/>
      <c r="K161" s="38"/>
      <c r="L161" s="42"/>
      <c r="M161" s="232"/>
      <c r="N161" s="233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145</v>
      </c>
      <c r="AU161" s="15" t="s">
        <v>89</v>
      </c>
    </row>
    <row r="162" s="2" customFormat="1" ht="24.15" customHeight="1">
      <c r="A162" s="36"/>
      <c r="B162" s="37"/>
      <c r="C162" s="216" t="s">
        <v>198</v>
      </c>
      <c r="D162" s="216" t="s">
        <v>138</v>
      </c>
      <c r="E162" s="217" t="s">
        <v>199</v>
      </c>
      <c r="F162" s="218" t="s">
        <v>200</v>
      </c>
      <c r="G162" s="219" t="s">
        <v>177</v>
      </c>
      <c r="H162" s="220">
        <v>433.66300000000001</v>
      </c>
      <c r="I162" s="221"/>
      <c r="J162" s="222">
        <f>ROUND(I162*H162,2)</f>
        <v>0</v>
      </c>
      <c r="K162" s="218" t="s">
        <v>142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143</v>
      </c>
      <c r="AT162" s="227" t="s">
        <v>138</v>
      </c>
      <c r="AU162" s="227" t="s">
        <v>89</v>
      </c>
      <c r="AY162" s="15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143</v>
      </c>
      <c r="BM162" s="227" t="s">
        <v>201</v>
      </c>
    </row>
    <row r="163" s="2" customFormat="1">
      <c r="A163" s="36"/>
      <c r="B163" s="37"/>
      <c r="C163" s="38"/>
      <c r="D163" s="229" t="s">
        <v>145</v>
      </c>
      <c r="E163" s="38"/>
      <c r="F163" s="230" t="s">
        <v>202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145</v>
      </c>
      <c r="AU163" s="15" t="s">
        <v>89</v>
      </c>
    </row>
    <row r="164" s="13" customFormat="1">
      <c r="A164" s="13"/>
      <c r="B164" s="234"/>
      <c r="C164" s="235"/>
      <c r="D164" s="229" t="s">
        <v>147</v>
      </c>
      <c r="E164" s="236" t="s">
        <v>1</v>
      </c>
      <c r="F164" s="237" t="s">
        <v>203</v>
      </c>
      <c r="G164" s="235"/>
      <c r="H164" s="238">
        <v>433.66300000000001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147</v>
      </c>
      <c r="AU164" s="244" t="s">
        <v>89</v>
      </c>
      <c r="AV164" s="13" t="s">
        <v>89</v>
      </c>
      <c r="AW164" s="13" t="s">
        <v>36</v>
      </c>
      <c r="AX164" s="13" t="s">
        <v>87</v>
      </c>
      <c r="AY164" s="244" t="s">
        <v>136</v>
      </c>
    </row>
    <row r="165" s="2" customFormat="1" ht="24.15" customHeight="1">
      <c r="A165" s="36"/>
      <c r="B165" s="37"/>
      <c r="C165" s="216" t="s">
        <v>204</v>
      </c>
      <c r="D165" s="216" t="s">
        <v>138</v>
      </c>
      <c r="E165" s="217" t="s">
        <v>205</v>
      </c>
      <c r="F165" s="218" t="s">
        <v>206</v>
      </c>
      <c r="G165" s="219" t="s">
        <v>177</v>
      </c>
      <c r="H165" s="220">
        <v>806.66800000000001</v>
      </c>
      <c r="I165" s="221"/>
      <c r="J165" s="222">
        <f>ROUND(I165*H165,2)</f>
        <v>0</v>
      </c>
      <c r="K165" s="218" t="s">
        <v>178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143</v>
      </c>
      <c r="AT165" s="227" t="s">
        <v>138</v>
      </c>
      <c r="AU165" s="227" t="s">
        <v>89</v>
      </c>
      <c r="AY165" s="15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143</v>
      </c>
      <c r="BM165" s="227" t="s">
        <v>207</v>
      </c>
    </row>
    <row r="166" s="2" customFormat="1">
      <c r="A166" s="36"/>
      <c r="B166" s="37"/>
      <c r="C166" s="38"/>
      <c r="D166" s="229" t="s">
        <v>145</v>
      </c>
      <c r="E166" s="38"/>
      <c r="F166" s="230" t="s">
        <v>208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145</v>
      </c>
      <c r="AU166" s="15" t="s">
        <v>89</v>
      </c>
    </row>
    <row r="167" s="2" customFormat="1">
      <c r="A167" s="36"/>
      <c r="B167" s="37"/>
      <c r="C167" s="38"/>
      <c r="D167" s="229" t="s">
        <v>181</v>
      </c>
      <c r="E167" s="38"/>
      <c r="F167" s="245" t="s">
        <v>209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181</v>
      </c>
      <c r="AU167" s="15" t="s">
        <v>89</v>
      </c>
    </row>
    <row r="168" s="13" customFormat="1">
      <c r="A168" s="13"/>
      <c r="B168" s="234"/>
      <c r="C168" s="235"/>
      <c r="D168" s="229" t="s">
        <v>147</v>
      </c>
      <c r="E168" s="236" t="s">
        <v>1</v>
      </c>
      <c r="F168" s="237" t="s">
        <v>210</v>
      </c>
      <c r="G168" s="235"/>
      <c r="H168" s="238">
        <v>806.66800000000001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147</v>
      </c>
      <c r="AU168" s="244" t="s">
        <v>89</v>
      </c>
      <c r="AV168" s="13" t="s">
        <v>89</v>
      </c>
      <c r="AW168" s="13" t="s">
        <v>36</v>
      </c>
      <c r="AX168" s="13" t="s">
        <v>87</v>
      </c>
      <c r="AY168" s="244" t="s">
        <v>136</v>
      </c>
    </row>
    <row r="169" s="2" customFormat="1" ht="24.15" customHeight="1">
      <c r="A169" s="36"/>
      <c r="B169" s="37"/>
      <c r="C169" s="216" t="s">
        <v>211</v>
      </c>
      <c r="D169" s="216" t="s">
        <v>138</v>
      </c>
      <c r="E169" s="217" t="s">
        <v>212</v>
      </c>
      <c r="F169" s="218" t="s">
        <v>213</v>
      </c>
      <c r="G169" s="219" t="s">
        <v>177</v>
      </c>
      <c r="H169" s="220">
        <v>996.66800000000001</v>
      </c>
      <c r="I169" s="221"/>
      <c r="J169" s="222">
        <f>ROUND(I169*H169,2)</f>
        <v>0</v>
      </c>
      <c r="K169" s="218" t="s">
        <v>142</v>
      </c>
      <c r="L169" s="42"/>
      <c r="M169" s="223" t="s">
        <v>1</v>
      </c>
      <c r="N169" s="224" t="s">
        <v>44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143</v>
      </c>
      <c r="AT169" s="227" t="s">
        <v>138</v>
      </c>
      <c r="AU169" s="227" t="s">
        <v>89</v>
      </c>
      <c r="AY169" s="15" t="s">
        <v>136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87</v>
      </c>
      <c r="BK169" s="228">
        <f>ROUND(I169*H169,2)</f>
        <v>0</v>
      </c>
      <c r="BL169" s="15" t="s">
        <v>143</v>
      </c>
      <c r="BM169" s="227" t="s">
        <v>214</v>
      </c>
    </row>
    <row r="170" s="2" customFormat="1">
      <c r="A170" s="36"/>
      <c r="B170" s="37"/>
      <c r="C170" s="38"/>
      <c r="D170" s="229" t="s">
        <v>145</v>
      </c>
      <c r="E170" s="38"/>
      <c r="F170" s="230" t="s">
        <v>215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145</v>
      </c>
      <c r="AU170" s="15" t="s">
        <v>89</v>
      </c>
    </row>
    <row r="171" s="13" customFormat="1">
      <c r="A171" s="13"/>
      <c r="B171" s="234"/>
      <c r="C171" s="235"/>
      <c r="D171" s="229" t="s">
        <v>147</v>
      </c>
      <c r="E171" s="236" t="s">
        <v>1</v>
      </c>
      <c r="F171" s="237" t="s">
        <v>216</v>
      </c>
      <c r="G171" s="235"/>
      <c r="H171" s="238">
        <v>996.66800000000001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147</v>
      </c>
      <c r="AU171" s="244" t="s">
        <v>89</v>
      </c>
      <c r="AV171" s="13" t="s">
        <v>89</v>
      </c>
      <c r="AW171" s="13" t="s">
        <v>36</v>
      </c>
      <c r="AX171" s="13" t="s">
        <v>87</v>
      </c>
      <c r="AY171" s="244" t="s">
        <v>136</v>
      </c>
    </row>
    <row r="172" s="2" customFormat="1" ht="24.15" customHeight="1">
      <c r="A172" s="36"/>
      <c r="B172" s="37"/>
      <c r="C172" s="216" t="s">
        <v>217</v>
      </c>
      <c r="D172" s="216" t="s">
        <v>138</v>
      </c>
      <c r="E172" s="217" t="s">
        <v>212</v>
      </c>
      <c r="F172" s="218" t="s">
        <v>213</v>
      </c>
      <c r="G172" s="219" t="s">
        <v>177</v>
      </c>
      <c r="H172" s="220">
        <v>1102.8800000000001</v>
      </c>
      <c r="I172" s="221"/>
      <c r="J172" s="222">
        <f>ROUND(I172*H172,2)</f>
        <v>0</v>
      </c>
      <c r="K172" s="218" t="s">
        <v>142</v>
      </c>
      <c r="L172" s="42"/>
      <c r="M172" s="223" t="s">
        <v>1</v>
      </c>
      <c r="N172" s="224" t="s">
        <v>44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143</v>
      </c>
      <c r="AT172" s="227" t="s">
        <v>138</v>
      </c>
      <c r="AU172" s="227" t="s">
        <v>89</v>
      </c>
      <c r="AY172" s="15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143</v>
      </c>
      <c r="BM172" s="227" t="s">
        <v>218</v>
      </c>
    </row>
    <row r="173" s="2" customFormat="1">
      <c r="A173" s="36"/>
      <c r="B173" s="37"/>
      <c r="C173" s="38"/>
      <c r="D173" s="229" t="s">
        <v>145</v>
      </c>
      <c r="E173" s="38"/>
      <c r="F173" s="230" t="s">
        <v>215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145</v>
      </c>
      <c r="AU173" s="15" t="s">
        <v>89</v>
      </c>
    </row>
    <row r="174" s="2" customFormat="1">
      <c r="A174" s="36"/>
      <c r="B174" s="37"/>
      <c r="C174" s="38"/>
      <c r="D174" s="229" t="s">
        <v>181</v>
      </c>
      <c r="E174" s="38"/>
      <c r="F174" s="245" t="s">
        <v>191</v>
      </c>
      <c r="G174" s="38"/>
      <c r="H174" s="38"/>
      <c r="I174" s="231"/>
      <c r="J174" s="38"/>
      <c r="K174" s="38"/>
      <c r="L174" s="42"/>
      <c r="M174" s="232"/>
      <c r="N174" s="233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181</v>
      </c>
      <c r="AU174" s="15" t="s">
        <v>89</v>
      </c>
    </row>
    <row r="175" s="2" customFormat="1" ht="24.15" customHeight="1">
      <c r="A175" s="36"/>
      <c r="B175" s="37"/>
      <c r="C175" s="216" t="s">
        <v>8</v>
      </c>
      <c r="D175" s="216" t="s">
        <v>138</v>
      </c>
      <c r="E175" s="217" t="s">
        <v>219</v>
      </c>
      <c r="F175" s="218" t="s">
        <v>220</v>
      </c>
      <c r="G175" s="219" t="s">
        <v>177</v>
      </c>
      <c r="H175" s="220">
        <v>403.334</v>
      </c>
      <c r="I175" s="221"/>
      <c r="J175" s="222">
        <f>ROUND(I175*H175,2)</f>
        <v>0</v>
      </c>
      <c r="K175" s="218" t="s">
        <v>178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143</v>
      </c>
      <c r="AT175" s="227" t="s">
        <v>138</v>
      </c>
      <c r="AU175" s="227" t="s">
        <v>89</v>
      </c>
      <c r="AY175" s="15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143</v>
      </c>
      <c r="BM175" s="227" t="s">
        <v>221</v>
      </c>
    </row>
    <row r="176" s="2" customFormat="1">
      <c r="A176" s="36"/>
      <c r="B176" s="37"/>
      <c r="C176" s="38"/>
      <c r="D176" s="229" t="s">
        <v>145</v>
      </c>
      <c r="E176" s="38"/>
      <c r="F176" s="230" t="s">
        <v>220</v>
      </c>
      <c r="G176" s="38"/>
      <c r="H176" s="38"/>
      <c r="I176" s="231"/>
      <c r="J176" s="38"/>
      <c r="K176" s="38"/>
      <c r="L176" s="42"/>
      <c r="M176" s="232"/>
      <c r="N176" s="233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145</v>
      </c>
      <c r="AU176" s="15" t="s">
        <v>89</v>
      </c>
    </row>
    <row r="177" s="2" customFormat="1">
      <c r="A177" s="36"/>
      <c r="B177" s="37"/>
      <c r="C177" s="38"/>
      <c r="D177" s="229" t="s">
        <v>181</v>
      </c>
      <c r="E177" s="38"/>
      <c r="F177" s="245" t="s">
        <v>222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181</v>
      </c>
      <c r="AU177" s="15" t="s">
        <v>89</v>
      </c>
    </row>
    <row r="178" s="2" customFormat="1" ht="24.15" customHeight="1">
      <c r="A178" s="36"/>
      <c r="B178" s="37"/>
      <c r="C178" s="216" t="s">
        <v>223</v>
      </c>
      <c r="D178" s="216" t="s">
        <v>138</v>
      </c>
      <c r="E178" s="217" t="s">
        <v>224</v>
      </c>
      <c r="F178" s="218" t="s">
        <v>225</v>
      </c>
      <c r="G178" s="219" t="s">
        <v>177</v>
      </c>
      <c r="H178" s="220">
        <v>403.334</v>
      </c>
      <c r="I178" s="221"/>
      <c r="J178" s="222">
        <f>ROUND(I178*H178,2)</f>
        <v>0</v>
      </c>
      <c r="K178" s="218" t="s">
        <v>142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143</v>
      </c>
      <c r="AT178" s="227" t="s">
        <v>138</v>
      </c>
      <c r="AU178" s="227" t="s">
        <v>89</v>
      </c>
      <c r="AY178" s="15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143</v>
      </c>
      <c r="BM178" s="227" t="s">
        <v>226</v>
      </c>
    </row>
    <row r="179" s="2" customFormat="1">
      <c r="A179" s="36"/>
      <c r="B179" s="37"/>
      <c r="C179" s="38"/>
      <c r="D179" s="229" t="s">
        <v>145</v>
      </c>
      <c r="E179" s="38"/>
      <c r="F179" s="230" t="s">
        <v>227</v>
      </c>
      <c r="G179" s="38"/>
      <c r="H179" s="38"/>
      <c r="I179" s="231"/>
      <c r="J179" s="38"/>
      <c r="K179" s="38"/>
      <c r="L179" s="42"/>
      <c r="M179" s="232"/>
      <c r="N179" s="233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145</v>
      </c>
      <c r="AU179" s="15" t="s">
        <v>89</v>
      </c>
    </row>
    <row r="180" s="2" customFormat="1" ht="14.4" customHeight="1">
      <c r="A180" s="36"/>
      <c r="B180" s="37"/>
      <c r="C180" s="216" t="s">
        <v>228</v>
      </c>
      <c r="D180" s="216" t="s">
        <v>138</v>
      </c>
      <c r="E180" s="217" t="s">
        <v>229</v>
      </c>
      <c r="F180" s="218" t="s">
        <v>230</v>
      </c>
      <c r="G180" s="219" t="s">
        <v>177</v>
      </c>
      <c r="H180" s="220">
        <v>1400.002</v>
      </c>
      <c r="I180" s="221"/>
      <c r="J180" s="222">
        <f>ROUND(I180*H180,2)</f>
        <v>0</v>
      </c>
      <c r="K180" s="218" t="s">
        <v>178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143</v>
      </c>
      <c r="AT180" s="227" t="s">
        <v>138</v>
      </c>
      <c r="AU180" s="227" t="s">
        <v>89</v>
      </c>
      <c r="AY180" s="15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143</v>
      </c>
      <c r="BM180" s="227" t="s">
        <v>231</v>
      </c>
    </row>
    <row r="181" s="2" customFormat="1">
      <c r="A181" s="36"/>
      <c r="B181" s="37"/>
      <c r="C181" s="38"/>
      <c r="D181" s="229" t="s">
        <v>145</v>
      </c>
      <c r="E181" s="38"/>
      <c r="F181" s="230" t="s">
        <v>230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145</v>
      </c>
      <c r="AU181" s="15" t="s">
        <v>89</v>
      </c>
    </row>
    <row r="182" s="13" customFormat="1">
      <c r="A182" s="13"/>
      <c r="B182" s="234"/>
      <c r="C182" s="235"/>
      <c r="D182" s="229" t="s">
        <v>147</v>
      </c>
      <c r="E182" s="236" t="s">
        <v>1</v>
      </c>
      <c r="F182" s="237" t="s">
        <v>232</v>
      </c>
      <c r="G182" s="235"/>
      <c r="H182" s="238">
        <v>1400.002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147</v>
      </c>
      <c r="AU182" s="244" t="s">
        <v>89</v>
      </c>
      <c r="AV182" s="13" t="s">
        <v>89</v>
      </c>
      <c r="AW182" s="13" t="s">
        <v>36</v>
      </c>
      <c r="AX182" s="13" t="s">
        <v>87</v>
      </c>
      <c r="AY182" s="244" t="s">
        <v>136</v>
      </c>
    </row>
    <row r="183" s="2" customFormat="1" ht="14.4" customHeight="1">
      <c r="A183" s="36"/>
      <c r="B183" s="37"/>
      <c r="C183" s="216" t="s">
        <v>233</v>
      </c>
      <c r="D183" s="216" t="s">
        <v>138</v>
      </c>
      <c r="E183" s="217" t="s">
        <v>229</v>
      </c>
      <c r="F183" s="218" t="s">
        <v>230</v>
      </c>
      <c r="G183" s="219" t="s">
        <v>177</v>
      </c>
      <c r="H183" s="220">
        <v>1102.8800000000001</v>
      </c>
      <c r="I183" s="221"/>
      <c r="J183" s="222">
        <f>ROUND(I183*H183,2)</f>
        <v>0</v>
      </c>
      <c r="K183" s="218" t="s">
        <v>178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143</v>
      </c>
      <c r="AT183" s="227" t="s">
        <v>138</v>
      </c>
      <c r="AU183" s="227" t="s">
        <v>89</v>
      </c>
      <c r="AY183" s="15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143</v>
      </c>
      <c r="BM183" s="227" t="s">
        <v>234</v>
      </c>
    </row>
    <row r="184" s="2" customFormat="1">
      <c r="A184" s="36"/>
      <c r="B184" s="37"/>
      <c r="C184" s="38"/>
      <c r="D184" s="229" t="s">
        <v>145</v>
      </c>
      <c r="E184" s="38"/>
      <c r="F184" s="230" t="s">
        <v>230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145</v>
      </c>
      <c r="AU184" s="15" t="s">
        <v>89</v>
      </c>
    </row>
    <row r="185" s="2" customFormat="1">
      <c r="A185" s="36"/>
      <c r="B185" s="37"/>
      <c r="C185" s="38"/>
      <c r="D185" s="229" t="s">
        <v>181</v>
      </c>
      <c r="E185" s="38"/>
      <c r="F185" s="245" t="s">
        <v>191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181</v>
      </c>
      <c r="AU185" s="15" t="s">
        <v>89</v>
      </c>
    </row>
    <row r="186" s="2" customFormat="1" ht="24.15" customHeight="1">
      <c r="A186" s="36"/>
      <c r="B186" s="37"/>
      <c r="C186" s="216" t="s">
        <v>235</v>
      </c>
      <c r="D186" s="216" t="s">
        <v>138</v>
      </c>
      <c r="E186" s="217" t="s">
        <v>236</v>
      </c>
      <c r="F186" s="218" t="s">
        <v>237</v>
      </c>
      <c r="G186" s="219" t="s">
        <v>177</v>
      </c>
      <c r="H186" s="220">
        <v>834.09699999999998</v>
      </c>
      <c r="I186" s="221"/>
      <c r="J186" s="222">
        <f>ROUND(I186*H186,2)</f>
        <v>0</v>
      </c>
      <c r="K186" s="218" t="s">
        <v>142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143</v>
      </c>
      <c r="AT186" s="227" t="s">
        <v>138</v>
      </c>
      <c r="AU186" s="227" t="s">
        <v>89</v>
      </c>
      <c r="AY186" s="15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143</v>
      </c>
      <c r="BM186" s="227" t="s">
        <v>238</v>
      </c>
    </row>
    <row r="187" s="2" customFormat="1">
      <c r="A187" s="36"/>
      <c r="B187" s="37"/>
      <c r="C187" s="38"/>
      <c r="D187" s="229" t="s">
        <v>145</v>
      </c>
      <c r="E187" s="38"/>
      <c r="F187" s="230" t="s">
        <v>239</v>
      </c>
      <c r="G187" s="38"/>
      <c r="H187" s="38"/>
      <c r="I187" s="231"/>
      <c r="J187" s="38"/>
      <c r="K187" s="38"/>
      <c r="L187" s="42"/>
      <c r="M187" s="232"/>
      <c r="N187" s="233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145</v>
      </c>
      <c r="AU187" s="15" t="s">
        <v>89</v>
      </c>
    </row>
    <row r="188" s="13" customFormat="1">
      <c r="A188" s="13"/>
      <c r="B188" s="234"/>
      <c r="C188" s="235"/>
      <c r="D188" s="229" t="s">
        <v>147</v>
      </c>
      <c r="E188" s="236" t="s">
        <v>1</v>
      </c>
      <c r="F188" s="237" t="s">
        <v>240</v>
      </c>
      <c r="G188" s="235"/>
      <c r="H188" s="238">
        <v>834.09699999999998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147</v>
      </c>
      <c r="AU188" s="244" t="s">
        <v>89</v>
      </c>
      <c r="AV188" s="13" t="s">
        <v>89</v>
      </c>
      <c r="AW188" s="13" t="s">
        <v>36</v>
      </c>
      <c r="AX188" s="13" t="s">
        <v>87</v>
      </c>
      <c r="AY188" s="244" t="s">
        <v>136</v>
      </c>
    </row>
    <row r="189" s="2" customFormat="1" ht="24.15" customHeight="1">
      <c r="A189" s="36"/>
      <c r="B189" s="37"/>
      <c r="C189" s="216" t="s">
        <v>241</v>
      </c>
      <c r="D189" s="216" t="s">
        <v>138</v>
      </c>
      <c r="E189" s="217" t="s">
        <v>242</v>
      </c>
      <c r="F189" s="218" t="s">
        <v>243</v>
      </c>
      <c r="G189" s="219" t="s">
        <v>141</v>
      </c>
      <c r="H189" s="220">
        <v>5560.6469999999999</v>
      </c>
      <c r="I189" s="221"/>
      <c r="J189" s="222">
        <f>ROUND(I189*H189,2)</f>
        <v>0</v>
      </c>
      <c r="K189" s="218" t="s">
        <v>142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143</v>
      </c>
      <c r="AT189" s="227" t="s">
        <v>138</v>
      </c>
      <c r="AU189" s="227" t="s">
        <v>89</v>
      </c>
      <c r="AY189" s="15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143</v>
      </c>
      <c r="BM189" s="227" t="s">
        <v>244</v>
      </c>
    </row>
    <row r="190" s="2" customFormat="1">
      <c r="A190" s="36"/>
      <c r="B190" s="37"/>
      <c r="C190" s="38"/>
      <c r="D190" s="229" t="s">
        <v>145</v>
      </c>
      <c r="E190" s="38"/>
      <c r="F190" s="230" t="s">
        <v>245</v>
      </c>
      <c r="G190" s="38"/>
      <c r="H190" s="38"/>
      <c r="I190" s="231"/>
      <c r="J190" s="38"/>
      <c r="K190" s="38"/>
      <c r="L190" s="42"/>
      <c r="M190" s="232"/>
      <c r="N190" s="233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145</v>
      </c>
      <c r="AU190" s="15" t="s">
        <v>89</v>
      </c>
    </row>
    <row r="191" s="13" customFormat="1">
      <c r="A191" s="13"/>
      <c r="B191" s="234"/>
      <c r="C191" s="235"/>
      <c r="D191" s="229" t="s">
        <v>147</v>
      </c>
      <c r="E191" s="236" t="s">
        <v>1</v>
      </c>
      <c r="F191" s="237" t="s">
        <v>246</v>
      </c>
      <c r="G191" s="235"/>
      <c r="H191" s="238">
        <v>5560.6469999999999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147</v>
      </c>
      <c r="AU191" s="244" t="s">
        <v>89</v>
      </c>
      <c r="AV191" s="13" t="s">
        <v>89</v>
      </c>
      <c r="AW191" s="13" t="s">
        <v>36</v>
      </c>
      <c r="AX191" s="13" t="s">
        <v>87</v>
      </c>
      <c r="AY191" s="244" t="s">
        <v>136</v>
      </c>
    </row>
    <row r="192" s="12" customFormat="1" ht="22.8" customHeight="1">
      <c r="A192" s="12"/>
      <c r="B192" s="200"/>
      <c r="C192" s="201"/>
      <c r="D192" s="202" t="s">
        <v>78</v>
      </c>
      <c r="E192" s="214" t="s">
        <v>89</v>
      </c>
      <c r="F192" s="214" t="s">
        <v>247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SUM(P193:P208)</f>
        <v>0</v>
      </c>
      <c r="Q192" s="208"/>
      <c r="R192" s="209">
        <f>SUM(R193:R208)</f>
        <v>1193.4077934400002</v>
      </c>
      <c r="S192" s="208"/>
      <c r="T192" s="210">
        <f>SUM(T193:T208)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87</v>
      </c>
      <c r="AT192" s="212" t="s">
        <v>78</v>
      </c>
      <c r="AU192" s="212" t="s">
        <v>87</v>
      </c>
      <c r="AY192" s="211" t="s">
        <v>136</v>
      </c>
      <c r="BK192" s="213">
        <f>SUM(BK193:BK208)</f>
        <v>0</v>
      </c>
    </row>
    <row r="193" s="2" customFormat="1" ht="37.8" customHeight="1">
      <c r="A193" s="36"/>
      <c r="B193" s="37"/>
      <c r="C193" s="216" t="s">
        <v>7</v>
      </c>
      <c r="D193" s="216" t="s">
        <v>138</v>
      </c>
      <c r="E193" s="217" t="s">
        <v>248</v>
      </c>
      <c r="F193" s="218" t="s">
        <v>249</v>
      </c>
      <c r="G193" s="219" t="s">
        <v>250</v>
      </c>
      <c r="H193" s="220">
        <v>1734.6500000000001</v>
      </c>
      <c r="I193" s="221"/>
      <c r="J193" s="222">
        <f>ROUND(I193*H193,2)</f>
        <v>0</v>
      </c>
      <c r="K193" s="218" t="s">
        <v>142</v>
      </c>
      <c r="L193" s="42"/>
      <c r="M193" s="223" t="s">
        <v>1</v>
      </c>
      <c r="N193" s="224" t="s">
        <v>44</v>
      </c>
      <c r="O193" s="89"/>
      <c r="P193" s="225">
        <f>O193*H193</f>
        <v>0</v>
      </c>
      <c r="Q193" s="225">
        <v>0.27411000000000002</v>
      </c>
      <c r="R193" s="225">
        <f>Q193*H193</f>
        <v>475.48491150000007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143</v>
      </c>
      <c r="AT193" s="227" t="s">
        <v>138</v>
      </c>
      <c r="AU193" s="227" t="s">
        <v>89</v>
      </c>
      <c r="AY193" s="15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87</v>
      </c>
      <c r="BK193" s="228">
        <f>ROUND(I193*H193,2)</f>
        <v>0</v>
      </c>
      <c r="BL193" s="15" t="s">
        <v>143</v>
      </c>
      <c r="BM193" s="227" t="s">
        <v>251</v>
      </c>
    </row>
    <row r="194" s="2" customFormat="1">
      <c r="A194" s="36"/>
      <c r="B194" s="37"/>
      <c r="C194" s="38"/>
      <c r="D194" s="229" t="s">
        <v>145</v>
      </c>
      <c r="E194" s="38"/>
      <c r="F194" s="230" t="s">
        <v>252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145</v>
      </c>
      <c r="AU194" s="15" t="s">
        <v>89</v>
      </c>
    </row>
    <row r="195" s="2" customFormat="1" ht="24.15" customHeight="1">
      <c r="A195" s="36"/>
      <c r="B195" s="37"/>
      <c r="C195" s="216" t="s">
        <v>253</v>
      </c>
      <c r="D195" s="216" t="s">
        <v>138</v>
      </c>
      <c r="E195" s="217" t="s">
        <v>254</v>
      </c>
      <c r="F195" s="218" t="s">
        <v>255</v>
      </c>
      <c r="G195" s="219" t="s">
        <v>250</v>
      </c>
      <c r="H195" s="220">
        <v>1734.6500000000001</v>
      </c>
      <c r="I195" s="221"/>
      <c r="J195" s="222">
        <f>ROUND(I195*H195,2)</f>
        <v>0</v>
      </c>
      <c r="K195" s="218" t="s">
        <v>142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143</v>
      </c>
      <c r="AT195" s="227" t="s">
        <v>138</v>
      </c>
      <c r="AU195" s="227" t="s">
        <v>89</v>
      </c>
      <c r="AY195" s="15" t="s">
        <v>136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143</v>
      </c>
      <c r="BM195" s="227" t="s">
        <v>256</v>
      </c>
    </row>
    <row r="196" s="2" customFormat="1">
      <c r="A196" s="36"/>
      <c r="B196" s="37"/>
      <c r="C196" s="38"/>
      <c r="D196" s="229" t="s">
        <v>145</v>
      </c>
      <c r="E196" s="38"/>
      <c r="F196" s="230" t="s">
        <v>255</v>
      </c>
      <c r="G196" s="38"/>
      <c r="H196" s="38"/>
      <c r="I196" s="231"/>
      <c r="J196" s="38"/>
      <c r="K196" s="38"/>
      <c r="L196" s="42"/>
      <c r="M196" s="232"/>
      <c r="N196" s="233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145</v>
      </c>
      <c r="AU196" s="15" t="s">
        <v>89</v>
      </c>
    </row>
    <row r="197" s="2" customFormat="1">
      <c r="A197" s="36"/>
      <c r="B197" s="37"/>
      <c r="C197" s="38"/>
      <c r="D197" s="229" t="s">
        <v>181</v>
      </c>
      <c r="E197" s="38"/>
      <c r="F197" s="245" t="s">
        <v>257</v>
      </c>
      <c r="G197" s="38"/>
      <c r="H197" s="38"/>
      <c r="I197" s="231"/>
      <c r="J197" s="38"/>
      <c r="K197" s="38"/>
      <c r="L197" s="42"/>
      <c r="M197" s="232"/>
      <c r="N197" s="233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181</v>
      </c>
      <c r="AU197" s="15" t="s">
        <v>89</v>
      </c>
    </row>
    <row r="198" s="2" customFormat="1" ht="14.4" customHeight="1">
      <c r="A198" s="36"/>
      <c r="B198" s="37"/>
      <c r="C198" s="246" t="s">
        <v>258</v>
      </c>
      <c r="D198" s="246" t="s">
        <v>259</v>
      </c>
      <c r="E198" s="247" t="s">
        <v>260</v>
      </c>
      <c r="F198" s="248" t="s">
        <v>261</v>
      </c>
      <c r="G198" s="249" t="s">
        <v>262</v>
      </c>
      <c r="H198" s="250">
        <v>710.33900000000006</v>
      </c>
      <c r="I198" s="251"/>
      <c r="J198" s="252">
        <f>ROUND(I198*H198,2)</f>
        <v>0</v>
      </c>
      <c r="K198" s="248" t="s">
        <v>142</v>
      </c>
      <c r="L198" s="253"/>
      <c r="M198" s="254" t="s">
        <v>1</v>
      </c>
      <c r="N198" s="255" t="s">
        <v>44</v>
      </c>
      <c r="O198" s="89"/>
      <c r="P198" s="225">
        <f>O198*H198</f>
        <v>0</v>
      </c>
      <c r="Q198" s="225">
        <v>1</v>
      </c>
      <c r="R198" s="225">
        <f>Q198*H198</f>
        <v>710.33900000000006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183</v>
      </c>
      <c r="AT198" s="227" t="s">
        <v>259</v>
      </c>
      <c r="AU198" s="227" t="s">
        <v>89</v>
      </c>
      <c r="AY198" s="15" t="s">
        <v>136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87</v>
      </c>
      <c r="BK198" s="228">
        <f>ROUND(I198*H198,2)</f>
        <v>0</v>
      </c>
      <c r="BL198" s="15" t="s">
        <v>143</v>
      </c>
      <c r="BM198" s="227" t="s">
        <v>263</v>
      </c>
    </row>
    <row r="199" s="2" customFormat="1">
      <c r="A199" s="36"/>
      <c r="B199" s="37"/>
      <c r="C199" s="38"/>
      <c r="D199" s="229" t="s">
        <v>145</v>
      </c>
      <c r="E199" s="38"/>
      <c r="F199" s="230" t="s">
        <v>261</v>
      </c>
      <c r="G199" s="38"/>
      <c r="H199" s="38"/>
      <c r="I199" s="231"/>
      <c r="J199" s="38"/>
      <c r="K199" s="38"/>
      <c r="L199" s="42"/>
      <c r="M199" s="232"/>
      <c r="N199" s="233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145</v>
      </c>
      <c r="AU199" s="15" t="s">
        <v>89</v>
      </c>
    </row>
    <row r="200" s="13" customFormat="1">
      <c r="A200" s="13"/>
      <c r="B200" s="234"/>
      <c r="C200" s="235"/>
      <c r="D200" s="229" t="s">
        <v>147</v>
      </c>
      <c r="E200" s="236" t="s">
        <v>1</v>
      </c>
      <c r="F200" s="237" t="s">
        <v>264</v>
      </c>
      <c r="G200" s="235"/>
      <c r="H200" s="238">
        <v>710.33900000000006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147</v>
      </c>
      <c r="AU200" s="244" t="s">
        <v>89</v>
      </c>
      <c r="AV200" s="13" t="s">
        <v>89</v>
      </c>
      <c r="AW200" s="13" t="s">
        <v>36</v>
      </c>
      <c r="AX200" s="13" t="s">
        <v>87</v>
      </c>
      <c r="AY200" s="244" t="s">
        <v>136</v>
      </c>
    </row>
    <row r="201" s="2" customFormat="1" ht="14.4" customHeight="1">
      <c r="A201" s="36"/>
      <c r="B201" s="37"/>
      <c r="C201" s="216" t="s">
        <v>265</v>
      </c>
      <c r="D201" s="216" t="s">
        <v>138</v>
      </c>
      <c r="E201" s="217" t="s">
        <v>266</v>
      </c>
      <c r="F201" s="218" t="s">
        <v>267</v>
      </c>
      <c r="G201" s="219" t="s">
        <v>177</v>
      </c>
      <c r="H201" s="220">
        <v>2.9300000000000002</v>
      </c>
      <c r="I201" s="221"/>
      <c r="J201" s="222">
        <f>ROUND(I201*H201,2)</f>
        <v>0</v>
      </c>
      <c r="K201" s="218" t="s">
        <v>142</v>
      </c>
      <c r="L201" s="42"/>
      <c r="M201" s="223" t="s">
        <v>1</v>
      </c>
      <c r="N201" s="224" t="s">
        <v>44</v>
      </c>
      <c r="O201" s="89"/>
      <c r="P201" s="225">
        <f>O201*H201</f>
        <v>0</v>
      </c>
      <c r="Q201" s="225">
        <v>2.5262500000000001</v>
      </c>
      <c r="R201" s="225">
        <f>Q201*H201</f>
        <v>7.4019125000000008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143</v>
      </c>
      <c r="AT201" s="227" t="s">
        <v>138</v>
      </c>
      <c r="AU201" s="227" t="s">
        <v>89</v>
      </c>
      <c r="AY201" s="15" t="s">
        <v>136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87</v>
      </c>
      <c r="BK201" s="228">
        <f>ROUND(I201*H201,2)</f>
        <v>0</v>
      </c>
      <c r="BL201" s="15" t="s">
        <v>143</v>
      </c>
      <c r="BM201" s="227" t="s">
        <v>268</v>
      </c>
    </row>
    <row r="202" s="2" customFormat="1">
      <c r="A202" s="36"/>
      <c r="B202" s="37"/>
      <c r="C202" s="38"/>
      <c r="D202" s="229" t="s">
        <v>145</v>
      </c>
      <c r="E202" s="38"/>
      <c r="F202" s="230" t="s">
        <v>269</v>
      </c>
      <c r="G202" s="38"/>
      <c r="H202" s="38"/>
      <c r="I202" s="231"/>
      <c r="J202" s="38"/>
      <c r="K202" s="38"/>
      <c r="L202" s="42"/>
      <c r="M202" s="232"/>
      <c r="N202" s="233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145</v>
      </c>
      <c r="AU202" s="15" t="s">
        <v>89</v>
      </c>
    </row>
    <row r="203" s="2" customFormat="1" ht="24.15" customHeight="1">
      <c r="A203" s="36"/>
      <c r="B203" s="37"/>
      <c r="C203" s="216" t="s">
        <v>270</v>
      </c>
      <c r="D203" s="216" t="s">
        <v>138</v>
      </c>
      <c r="E203" s="217" t="s">
        <v>271</v>
      </c>
      <c r="F203" s="218" t="s">
        <v>272</v>
      </c>
      <c r="G203" s="219" t="s">
        <v>262</v>
      </c>
      <c r="H203" s="220">
        <v>0.156</v>
      </c>
      <c r="I203" s="221"/>
      <c r="J203" s="222">
        <f>ROUND(I203*H203,2)</f>
        <v>0</v>
      </c>
      <c r="K203" s="218" t="s">
        <v>142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1.0597399999999999</v>
      </c>
      <c r="R203" s="225">
        <f>Q203*H203</f>
        <v>0.16531943999999998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143</v>
      </c>
      <c r="AT203" s="227" t="s">
        <v>138</v>
      </c>
      <c r="AU203" s="227" t="s">
        <v>89</v>
      </c>
      <c r="AY203" s="15" t="s">
        <v>136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143</v>
      </c>
      <c r="BM203" s="227" t="s">
        <v>273</v>
      </c>
    </row>
    <row r="204" s="2" customFormat="1">
      <c r="A204" s="36"/>
      <c r="B204" s="37"/>
      <c r="C204" s="38"/>
      <c r="D204" s="229" t="s">
        <v>145</v>
      </c>
      <c r="E204" s="38"/>
      <c r="F204" s="230" t="s">
        <v>274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145</v>
      </c>
      <c r="AU204" s="15" t="s">
        <v>89</v>
      </c>
    </row>
    <row r="205" s="2" customFormat="1" ht="14.4" customHeight="1">
      <c r="A205" s="36"/>
      <c r="B205" s="37"/>
      <c r="C205" s="216" t="s">
        <v>275</v>
      </c>
      <c r="D205" s="216" t="s">
        <v>138</v>
      </c>
      <c r="E205" s="217" t="s">
        <v>276</v>
      </c>
      <c r="F205" s="218" t="s">
        <v>277</v>
      </c>
      <c r="G205" s="219" t="s">
        <v>141</v>
      </c>
      <c r="H205" s="220">
        <v>11.25</v>
      </c>
      <c r="I205" s="221"/>
      <c r="J205" s="222">
        <f>ROUND(I205*H205,2)</f>
        <v>0</v>
      </c>
      <c r="K205" s="218" t="s">
        <v>142</v>
      </c>
      <c r="L205" s="42"/>
      <c r="M205" s="223" t="s">
        <v>1</v>
      </c>
      <c r="N205" s="224" t="s">
        <v>44</v>
      </c>
      <c r="O205" s="89"/>
      <c r="P205" s="225">
        <f>O205*H205</f>
        <v>0</v>
      </c>
      <c r="Q205" s="225">
        <v>0.0014400000000000001</v>
      </c>
      <c r="R205" s="225">
        <f>Q205*H205</f>
        <v>0.016200000000000003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143</v>
      </c>
      <c r="AT205" s="227" t="s">
        <v>138</v>
      </c>
      <c r="AU205" s="227" t="s">
        <v>89</v>
      </c>
      <c r="AY205" s="15" t="s">
        <v>136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87</v>
      </c>
      <c r="BK205" s="228">
        <f>ROUND(I205*H205,2)</f>
        <v>0</v>
      </c>
      <c r="BL205" s="15" t="s">
        <v>143</v>
      </c>
      <c r="BM205" s="227" t="s">
        <v>278</v>
      </c>
    </row>
    <row r="206" s="2" customFormat="1">
      <c r="A206" s="36"/>
      <c r="B206" s="37"/>
      <c r="C206" s="38"/>
      <c r="D206" s="229" t="s">
        <v>145</v>
      </c>
      <c r="E206" s="38"/>
      <c r="F206" s="230" t="s">
        <v>279</v>
      </c>
      <c r="G206" s="38"/>
      <c r="H206" s="38"/>
      <c r="I206" s="231"/>
      <c r="J206" s="38"/>
      <c r="K206" s="38"/>
      <c r="L206" s="42"/>
      <c r="M206" s="232"/>
      <c r="N206" s="233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145</v>
      </c>
      <c r="AU206" s="15" t="s">
        <v>89</v>
      </c>
    </row>
    <row r="207" s="2" customFormat="1" ht="14.4" customHeight="1">
      <c r="A207" s="36"/>
      <c r="B207" s="37"/>
      <c r="C207" s="216" t="s">
        <v>280</v>
      </c>
      <c r="D207" s="216" t="s">
        <v>138</v>
      </c>
      <c r="E207" s="217" t="s">
        <v>281</v>
      </c>
      <c r="F207" s="218" t="s">
        <v>282</v>
      </c>
      <c r="G207" s="219" t="s">
        <v>141</v>
      </c>
      <c r="H207" s="220">
        <v>11.25</v>
      </c>
      <c r="I207" s="221"/>
      <c r="J207" s="222">
        <f>ROUND(I207*H207,2)</f>
        <v>0</v>
      </c>
      <c r="K207" s="218" t="s">
        <v>142</v>
      </c>
      <c r="L207" s="42"/>
      <c r="M207" s="223" t="s">
        <v>1</v>
      </c>
      <c r="N207" s="224" t="s">
        <v>44</v>
      </c>
      <c r="O207" s="89"/>
      <c r="P207" s="225">
        <f>O207*H207</f>
        <v>0</v>
      </c>
      <c r="Q207" s="225">
        <v>4.0000000000000003E-05</v>
      </c>
      <c r="R207" s="225">
        <f>Q207*H207</f>
        <v>0.00045000000000000004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143</v>
      </c>
      <c r="AT207" s="227" t="s">
        <v>138</v>
      </c>
      <c r="AU207" s="227" t="s">
        <v>89</v>
      </c>
      <c r="AY207" s="15" t="s">
        <v>136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87</v>
      </c>
      <c r="BK207" s="228">
        <f>ROUND(I207*H207,2)</f>
        <v>0</v>
      </c>
      <c r="BL207" s="15" t="s">
        <v>143</v>
      </c>
      <c r="BM207" s="227" t="s">
        <v>283</v>
      </c>
    </row>
    <row r="208" s="2" customFormat="1">
      <c r="A208" s="36"/>
      <c r="B208" s="37"/>
      <c r="C208" s="38"/>
      <c r="D208" s="229" t="s">
        <v>145</v>
      </c>
      <c r="E208" s="38"/>
      <c r="F208" s="230" t="s">
        <v>284</v>
      </c>
      <c r="G208" s="38"/>
      <c r="H208" s="38"/>
      <c r="I208" s="231"/>
      <c r="J208" s="38"/>
      <c r="K208" s="38"/>
      <c r="L208" s="42"/>
      <c r="M208" s="232"/>
      <c r="N208" s="233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145</v>
      </c>
      <c r="AU208" s="15" t="s">
        <v>89</v>
      </c>
    </row>
    <row r="209" s="12" customFormat="1" ht="22.8" customHeight="1">
      <c r="A209" s="12"/>
      <c r="B209" s="200"/>
      <c r="C209" s="201"/>
      <c r="D209" s="202" t="s">
        <v>78</v>
      </c>
      <c r="E209" s="214" t="s">
        <v>143</v>
      </c>
      <c r="F209" s="214" t="s">
        <v>285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SUM(P210:P215)</f>
        <v>0</v>
      </c>
      <c r="Q209" s="208"/>
      <c r="R209" s="209">
        <f>SUM(R210:R215)</f>
        <v>16.419859800000001</v>
      </c>
      <c r="S209" s="208"/>
      <c r="T209" s="210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87</v>
      </c>
      <c r="AT209" s="212" t="s">
        <v>78</v>
      </c>
      <c r="AU209" s="212" t="s">
        <v>87</v>
      </c>
      <c r="AY209" s="211" t="s">
        <v>136</v>
      </c>
      <c r="BK209" s="213">
        <f>SUM(BK210:BK215)</f>
        <v>0</v>
      </c>
    </row>
    <row r="210" s="2" customFormat="1" ht="24.15" customHeight="1">
      <c r="A210" s="36"/>
      <c r="B210" s="37"/>
      <c r="C210" s="216" t="s">
        <v>286</v>
      </c>
      <c r="D210" s="216" t="s">
        <v>138</v>
      </c>
      <c r="E210" s="217" t="s">
        <v>287</v>
      </c>
      <c r="F210" s="218" t="s">
        <v>288</v>
      </c>
      <c r="G210" s="219" t="s">
        <v>141</v>
      </c>
      <c r="H210" s="220">
        <v>11.460000000000001</v>
      </c>
      <c r="I210" s="221"/>
      <c r="J210" s="222">
        <f>ROUND(I210*H210,2)</f>
        <v>0</v>
      </c>
      <c r="K210" s="218" t="s">
        <v>178</v>
      </c>
      <c r="L210" s="42"/>
      <c r="M210" s="223" t="s">
        <v>1</v>
      </c>
      <c r="N210" s="224" t="s">
        <v>44</v>
      </c>
      <c r="O210" s="89"/>
      <c r="P210" s="225">
        <f>O210*H210</f>
        <v>0</v>
      </c>
      <c r="Q210" s="225">
        <v>0.24532999999999999</v>
      </c>
      <c r="R210" s="225">
        <f>Q210*H210</f>
        <v>2.8114818000000001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143</v>
      </c>
      <c r="AT210" s="227" t="s">
        <v>138</v>
      </c>
      <c r="AU210" s="227" t="s">
        <v>89</v>
      </c>
      <c r="AY210" s="15" t="s">
        <v>136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143</v>
      </c>
      <c r="BM210" s="227" t="s">
        <v>289</v>
      </c>
    </row>
    <row r="211" s="2" customFormat="1">
      <c r="A211" s="36"/>
      <c r="B211" s="37"/>
      <c r="C211" s="38"/>
      <c r="D211" s="229" t="s">
        <v>145</v>
      </c>
      <c r="E211" s="38"/>
      <c r="F211" s="230" t="s">
        <v>290</v>
      </c>
      <c r="G211" s="38"/>
      <c r="H211" s="38"/>
      <c r="I211" s="231"/>
      <c r="J211" s="38"/>
      <c r="K211" s="38"/>
      <c r="L211" s="42"/>
      <c r="M211" s="232"/>
      <c r="N211" s="233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145</v>
      </c>
      <c r="AU211" s="15" t="s">
        <v>89</v>
      </c>
    </row>
    <row r="212" s="2" customFormat="1" ht="24.15" customHeight="1">
      <c r="A212" s="36"/>
      <c r="B212" s="37"/>
      <c r="C212" s="216" t="s">
        <v>291</v>
      </c>
      <c r="D212" s="216" t="s">
        <v>138</v>
      </c>
      <c r="E212" s="217" t="s">
        <v>292</v>
      </c>
      <c r="F212" s="218" t="s">
        <v>293</v>
      </c>
      <c r="G212" s="219" t="s">
        <v>177</v>
      </c>
      <c r="H212" s="220">
        <v>1.5600000000000001</v>
      </c>
      <c r="I212" s="221"/>
      <c r="J212" s="222">
        <f>ROUND(I212*H212,2)</f>
        <v>0</v>
      </c>
      <c r="K212" s="218" t="s">
        <v>142</v>
      </c>
      <c r="L212" s="42"/>
      <c r="M212" s="223" t="s">
        <v>1</v>
      </c>
      <c r="N212" s="224" t="s">
        <v>44</v>
      </c>
      <c r="O212" s="89"/>
      <c r="P212" s="225">
        <f>O212*H212</f>
        <v>0</v>
      </c>
      <c r="Q212" s="225">
        <v>2.49255</v>
      </c>
      <c r="R212" s="225">
        <f>Q212*H212</f>
        <v>3.8883780000000003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143</v>
      </c>
      <c r="AT212" s="227" t="s">
        <v>138</v>
      </c>
      <c r="AU212" s="227" t="s">
        <v>89</v>
      </c>
      <c r="AY212" s="15" t="s">
        <v>136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143</v>
      </c>
      <c r="BM212" s="227" t="s">
        <v>294</v>
      </c>
    </row>
    <row r="213" s="2" customFormat="1">
      <c r="A213" s="36"/>
      <c r="B213" s="37"/>
      <c r="C213" s="38"/>
      <c r="D213" s="229" t="s">
        <v>145</v>
      </c>
      <c r="E213" s="38"/>
      <c r="F213" s="230" t="s">
        <v>295</v>
      </c>
      <c r="G213" s="38"/>
      <c r="H213" s="38"/>
      <c r="I213" s="231"/>
      <c r="J213" s="38"/>
      <c r="K213" s="38"/>
      <c r="L213" s="42"/>
      <c r="M213" s="232"/>
      <c r="N213" s="233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145</v>
      </c>
      <c r="AU213" s="15" t="s">
        <v>89</v>
      </c>
    </row>
    <row r="214" s="2" customFormat="1" ht="14.4" customHeight="1">
      <c r="A214" s="36"/>
      <c r="B214" s="37"/>
      <c r="C214" s="216" t="s">
        <v>296</v>
      </c>
      <c r="D214" s="216" t="s">
        <v>138</v>
      </c>
      <c r="E214" s="217" t="s">
        <v>297</v>
      </c>
      <c r="F214" s="218" t="s">
        <v>298</v>
      </c>
      <c r="G214" s="219" t="s">
        <v>177</v>
      </c>
      <c r="H214" s="220">
        <v>4</v>
      </c>
      <c r="I214" s="221"/>
      <c r="J214" s="222">
        <f>ROUND(I214*H214,2)</f>
        <v>0</v>
      </c>
      <c r="K214" s="218" t="s">
        <v>142</v>
      </c>
      <c r="L214" s="42"/>
      <c r="M214" s="223" t="s">
        <v>1</v>
      </c>
      <c r="N214" s="224" t="s">
        <v>44</v>
      </c>
      <c r="O214" s="89"/>
      <c r="P214" s="225">
        <f>O214*H214</f>
        <v>0</v>
      </c>
      <c r="Q214" s="225">
        <v>2.4300000000000002</v>
      </c>
      <c r="R214" s="225">
        <f>Q214*H214</f>
        <v>9.7200000000000006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143</v>
      </c>
      <c r="AT214" s="227" t="s">
        <v>138</v>
      </c>
      <c r="AU214" s="227" t="s">
        <v>89</v>
      </c>
      <c r="AY214" s="15" t="s">
        <v>136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87</v>
      </c>
      <c r="BK214" s="228">
        <f>ROUND(I214*H214,2)</f>
        <v>0</v>
      </c>
      <c r="BL214" s="15" t="s">
        <v>143</v>
      </c>
      <c r="BM214" s="227" t="s">
        <v>299</v>
      </c>
    </row>
    <row r="215" s="2" customFormat="1">
      <c r="A215" s="36"/>
      <c r="B215" s="37"/>
      <c r="C215" s="38"/>
      <c r="D215" s="229" t="s">
        <v>145</v>
      </c>
      <c r="E215" s="38"/>
      <c r="F215" s="230" t="s">
        <v>300</v>
      </c>
      <c r="G215" s="38"/>
      <c r="H215" s="38"/>
      <c r="I215" s="231"/>
      <c r="J215" s="38"/>
      <c r="K215" s="38"/>
      <c r="L215" s="42"/>
      <c r="M215" s="232"/>
      <c r="N215" s="233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145</v>
      </c>
      <c r="AU215" s="15" t="s">
        <v>89</v>
      </c>
    </row>
    <row r="216" s="12" customFormat="1" ht="22.8" customHeight="1">
      <c r="A216" s="12"/>
      <c r="B216" s="200"/>
      <c r="C216" s="201"/>
      <c r="D216" s="202" t="s">
        <v>78</v>
      </c>
      <c r="E216" s="214" t="s">
        <v>163</v>
      </c>
      <c r="F216" s="214" t="s">
        <v>301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SUM(P217:P247)</f>
        <v>0</v>
      </c>
      <c r="Q216" s="208"/>
      <c r="R216" s="209">
        <f>SUM(R217:R247)</f>
        <v>7624.9778597999994</v>
      </c>
      <c r="S216" s="208"/>
      <c r="T216" s="210">
        <f>SUM(T217:T247)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87</v>
      </c>
      <c r="AT216" s="212" t="s">
        <v>78</v>
      </c>
      <c r="AU216" s="212" t="s">
        <v>87</v>
      </c>
      <c r="AY216" s="211" t="s">
        <v>136</v>
      </c>
      <c r="BK216" s="213">
        <f>SUM(BK217:BK247)</f>
        <v>0</v>
      </c>
    </row>
    <row r="217" s="2" customFormat="1" ht="14.4" customHeight="1">
      <c r="A217" s="36"/>
      <c r="B217" s="37"/>
      <c r="C217" s="216" t="s">
        <v>302</v>
      </c>
      <c r="D217" s="216" t="s">
        <v>138</v>
      </c>
      <c r="E217" s="217" t="s">
        <v>303</v>
      </c>
      <c r="F217" s="218" t="s">
        <v>304</v>
      </c>
      <c r="G217" s="219" t="s">
        <v>141</v>
      </c>
      <c r="H217" s="220">
        <v>5.7599999999999998</v>
      </c>
      <c r="I217" s="221"/>
      <c r="J217" s="222">
        <f>ROUND(I217*H217,2)</f>
        <v>0</v>
      </c>
      <c r="K217" s="218" t="s">
        <v>142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0.23000000000000001</v>
      </c>
      <c r="R217" s="225">
        <f>Q217*H217</f>
        <v>1.3248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143</v>
      </c>
      <c r="AT217" s="227" t="s">
        <v>138</v>
      </c>
      <c r="AU217" s="227" t="s">
        <v>89</v>
      </c>
      <c r="AY217" s="15" t="s">
        <v>136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143</v>
      </c>
      <c r="BM217" s="227" t="s">
        <v>305</v>
      </c>
    </row>
    <row r="218" s="2" customFormat="1">
      <c r="A218" s="36"/>
      <c r="B218" s="37"/>
      <c r="C218" s="38"/>
      <c r="D218" s="229" t="s">
        <v>145</v>
      </c>
      <c r="E218" s="38"/>
      <c r="F218" s="230" t="s">
        <v>306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145</v>
      </c>
      <c r="AU218" s="15" t="s">
        <v>89</v>
      </c>
    </row>
    <row r="219" s="2" customFormat="1" ht="14.4" customHeight="1">
      <c r="A219" s="36"/>
      <c r="B219" s="37"/>
      <c r="C219" s="216" t="s">
        <v>307</v>
      </c>
      <c r="D219" s="216" t="s">
        <v>138</v>
      </c>
      <c r="E219" s="217" t="s">
        <v>308</v>
      </c>
      <c r="F219" s="218" t="s">
        <v>309</v>
      </c>
      <c r="G219" s="219" t="s">
        <v>141</v>
      </c>
      <c r="H219" s="220">
        <v>9.8699999999999992</v>
      </c>
      <c r="I219" s="221"/>
      <c r="J219" s="222">
        <f>ROUND(I219*H219,2)</f>
        <v>0</v>
      </c>
      <c r="K219" s="218" t="s">
        <v>142</v>
      </c>
      <c r="L219" s="42"/>
      <c r="M219" s="223" t="s">
        <v>1</v>
      </c>
      <c r="N219" s="224" t="s">
        <v>44</v>
      </c>
      <c r="O219" s="89"/>
      <c r="P219" s="225">
        <f>O219*H219</f>
        <v>0</v>
      </c>
      <c r="Q219" s="225">
        <v>0.34499999999999997</v>
      </c>
      <c r="R219" s="225">
        <f>Q219*H219</f>
        <v>3.4051499999999995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143</v>
      </c>
      <c r="AT219" s="227" t="s">
        <v>138</v>
      </c>
      <c r="AU219" s="227" t="s">
        <v>89</v>
      </c>
      <c r="AY219" s="15" t="s">
        <v>136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87</v>
      </c>
      <c r="BK219" s="228">
        <f>ROUND(I219*H219,2)</f>
        <v>0</v>
      </c>
      <c r="BL219" s="15" t="s">
        <v>143</v>
      </c>
      <c r="BM219" s="227" t="s">
        <v>310</v>
      </c>
    </row>
    <row r="220" s="2" customFormat="1">
      <c r="A220" s="36"/>
      <c r="B220" s="37"/>
      <c r="C220" s="38"/>
      <c r="D220" s="229" t="s">
        <v>145</v>
      </c>
      <c r="E220" s="38"/>
      <c r="F220" s="230" t="s">
        <v>311</v>
      </c>
      <c r="G220" s="38"/>
      <c r="H220" s="38"/>
      <c r="I220" s="231"/>
      <c r="J220" s="38"/>
      <c r="K220" s="38"/>
      <c r="L220" s="42"/>
      <c r="M220" s="232"/>
      <c r="N220" s="233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145</v>
      </c>
      <c r="AU220" s="15" t="s">
        <v>89</v>
      </c>
    </row>
    <row r="221" s="2" customFormat="1" ht="14.4" customHeight="1">
      <c r="A221" s="36"/>
      <c r="B221" s="37"/>
      <c r="C221" s="216" t="s">
        <v>312</v>
      </c>
      <c r="D221" s="216" t="s">
        <v>138</v>
      </c>
      <c r="E221" s="217" t="s">
        <v>313</v>
      </c>
      <c r="F221" s="218" t="s">
        <v>314</v>
      </c>
      <c r="G221" s="219" t="s">
        <v>141</v>
      </c>
      <c r="H221" s="220">
        <v>5228.9889999999996</v>
      </c>
      <c r="I221" s="221"/>
      <c r="J221" s="222">
        <f>ROUND(I221*H221,2)</f>
        <v>0</v>
      </c>
      <c r="K221" s="218" t="s">
        <v>142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0.34499999999999997</v>
      </c>
      <c r="R221" s="225">
        <f>Q221*H221</f>
        <v>1804.0012049999998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143</v>
      </c>
      <c r="AT221" s="227" t="s">
        <v>138</v>
      </c>
      <c r="AU221" s="227" t="s">
        <v>89</v>
      </c>
      <c r="AY221" s="15" t="s">
        <v>136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143</v>
      </c>
      <c r="BM221" s="227" t="s">
        <v>315</v>
      </c>
    </row>
    <row r="222" s="2" customFormat="1">
      <c r="A222" s="36"/>
      <c r="B222" s="37"/>
      <c r="C222" s="38"/>
      <c r="D222" s="229" t="s">
        <v>145</v>
      </c>
      <c r="E222" s="38"/>
      <c r="F222" s="230" t="s">
        <v>316</v>
      </c>
      <c r="G222" s="38"/>
      <c r="H222" s="38"/>
      <c r="I222" s="231"/>
      <c r="J222" s="38"/>
      <c r="K222" s="38"/>
      <c r="L222" s="42"/>
      <c r="M222" s="232"/>
      <c r="N222" s="233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145</v>
      </c>
      <c r="AU222" s="15" t="s">
        <v>89</v>
      </c>
    </row>
    <row r="223" s="13" customFormat="1">
      <c r="A223" s="13"/>
      <c r="B223" s="234"/>
      <c r="C223" s="235"/>
      <c r="D223" s="229" t="s">
        <v>147</v>
      </c>
      <c r="E223" s="236" t="s">
        <v>1</v>
      </c>
      <c r="F223" s="237" t="s">
        <v>317</v>
      </c>
      <c r="G223" s="235"/>
      <c r="H223" s="238">
        <v>5228.9889999999996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147</v>
      </c>
      <c r="AU223" s="244" t="s">
        <v>89</v>
      </c>
      <c r="AV223" s="13" t="s">
        <v>89</v>
      </c>
      <c r="AW223" s="13" t="s">
        <v>36</v>
      </c>
      <c r="AX223" s="13" t="s">
        <v>87</v>
      </c>
      <c r="AY223" s="244" t="s">
        <v>136</v>
      </c>
    </row>
    <row r="224" s="2" customFormat="1" ht="14.4" customHeight="1">
      <c r="A224" s="36"/>
      <c r="B224" s="37"/>
      <c r="C224" s="216" t="s">
        <v>318</v>
      </c>
      <c r="D224" s="216" t="s">
        <v>138</v>
      </c>
      <c r="E224" s="217" t="s">
        <v>313</v>
      </c>
      <c r="F224" s="218" t="s">
        <v>314</v>
      </c>
      <c r="G224" s="219" t="s">
        <v>141</v>
      </c>
      <c r="H224" s="220">
        <v>5409.893</v>
      </c>
      <c r="I224" s="221"/>
      <c r="J224" s="222">
        <f>ROUND(I224*H224,2)</f>
        <v>0</v>
      </c>
      <c r="K224" s="218" t="s">
        <v>142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0.34499999999999997</v>
      </c>
      <c r="R224" s="225">
        <f>Q224*H224</f>
        <v>1866.4130849999999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143</v>
      </c>
      <c r="AT224" s="227" t="s">
        <v>138</v>
      </c>
      <c r="AU224" s="227" t="s">
        <v>89</v>
      </c>
      <c r="AY224" s="15" t="s">
        <v>136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143</v>
      </c>
      <c r="BM224" s="227" t="s">
        <v>319</v>
      </c>
    </row>
    <row r="225" s="2" customFormat="1">
      <c r="A225" s="36"/>
      <c r="B225" s="37"/>
      <c r="C225" s="38"/>
      <c r="D225" s="229" t="s">
        <v>145</v>
      </c>
      <c r="E225" s="38"/>
      <c r="F225" s="230" t="s">
        <v>316</v>
      </c>
      <c r="G225" s="38"/>
      <c r="H225" s="38"/>
      <c r="I225" s="231"/>
      <c r="J225" s="38"/>
      <c r="K225" s="38"/>
      <c r="L225" s="42"/>
      <c r="M225" s="232"/>
      <c r="N225" s="233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145</v>
      </c>
      <c r="AU225" s="15" t="s">
        <v>89</v>
      </c>
    </row>
    <row r="226" s="13" customFormat="1">
      <c r="A226" s="13"/>
      <c r="B226" s="234"/>
      <c r="C226" s="235"/>
      <c r="D226" s="229" t="s">
        <v>147</v>
      </c>
      <c r="E226" s="236" t="s">
        <v>1</v>
      </c>
      <c r="F226" s="237" t="s">
        <v>320</v>
      </c>
      <c r="G226" s="235"/>
      <c r="H226" s="238">
        <v>5409.893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147</v>
      </c>
      <c r="AU226" s="244" t="s">
        <v>89</v>
      </c>
      <c r="AV226" s="13" t="s">
        <v>89</v>
      </c>
      <c r="AW226" s="13" t="s">
        <v>36</v>
      </c>
      <c r="AX226" s="13" t="s">
        <v>87</v>
      </c>
      <c r="AY226" s="244" t="s">
        <v>136</v>
      </c>
    </row>
    <row r="227" s="2" customFormat="1" ht="14.4" customHeight="1">
      <c r="A227" s="36"/>
      <c r="B227" s="37"/>
      <c r="C227" s="216" t="s">
        <v>321</v>
      </c>
      <c r="D227" s="216" t="s">
        <v>138</v>
      </c>
      <c r="E227" s="217" t="s">
        <v>322</v>
      </c>
      <c r="F227" s="218" t="s">
        <v>323</v>
      </c>
      <c r="G227" s="219" t="s">
        <v>141</v>
      </c>
      <c r="H227" s="220">
        <v>5514.3999999999996</v>
      </c>
      <c r="I227" s="221"/>
      <c r="J227" s="222">
        <f>ROUND(I227*H227,2)</f>
        <v>0</v>
      </c>
      <c r="K227" s="218" t="s">
        <v>142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0.46000000000000002</v>
      </c>
      <c r="R227" s="225">
        <f>Q227*H227</f>
        <v>2536.6239999999998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143</v>
      </c>
      <c r="AT227" s="227" t="s">
        <v>138</v>
      </c>
      <c r="AU227" s="227" t="s">
        <v>89</v>
      </c>
      <c r="AY227" s="15" t="s">
        <v>136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143</v>
      </c>
      <c r="BM227" s="227" t="s">
        <v>324</v>
      </c>
    </row>
    <row r="228" s="2" customFormat="1">
      <c r="A228" s="36"/>
      <c r="B228" s="37"/>
      <c r="C228" s="38"/>
      <c r="D228" s="229" t="s">
        <v>145</v>
      </c>
      <c r="E228" s="38"/>
      <c r="F228" s="230" t="s">
        <v>325</v>
      </c>
      <c r="G228" s="38"/>
      <c r="H228" s="38"/>
      <c r="I228" s="231"/>
      <c r="J228" s="38"/>
      <c r="K228" s="38"/>
      <c r="L228" s="42"/>
      <c r="M228" s="232"/>
      <c r="N228" s="233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145</v>
      </c>
      <c r="AU228" s="15" t="s">
        <v>89</v>
      </c>
    </row>
    <row r="229" s="2" customFormat="1">
      <c r="A229" s="36"/>
      <c r="B229" s="37"/>
      <c r="C229" s="38"/>
      <c r="D229" s="229" t="s">
        <v>181</v>
      </c>
      <c r="E229" s="38"/>
      <c r="F229" s="245" t="s">
        <v>326</v>
      </c>
      <c r="G229" s="38"/>
      <c r="H229" s="38"/>
      <c r="I229" s="231"/>
      <c r="J229" s="38"/>
      <c r="K229" s="38"/>
      <c r="L229" s="42"/>
      <c r="M229" s="232"/>
      <c r="N229" s="233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181</v>
      </c>
      <c r="AU229" s="15" t="s">
        <v>89</v>
      </c>
    </row>
    <row r="230" s="13" customFormat="1">
      <c r="A230" s="13"/>
      <c r="B230" s="234"/>
      <c r="C230" s="235"/>
      <c r="D230" s="229" t="s">
        <v>147</v>
      </c>
      <c r="E230" s="236" t="s">
        <v>1</v>
      </c>
      <c r="F230" s="237" t="s">
        <v>327</v>
      </c>
      <c r="G230" s="235"/>
      <c r="H230" s="238">
        <v>5514.3999999999996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147</v>
      </c>
      <c r="AU230" s="244" t="s">
        <v>89</v>
      </c>
      <c r="AV230" s="13" t="s">
        <v>89</v>
      </c>
      <c r="AW230" s="13" t="s">
        <v>36</v>
      </c>
      <c r="AX230" s="13" t="s">
        <v>87</v>
      </c>
      <c r="AY230" s="244" t="s">
        <v>136</v>
      </c>
    </row>
    <row r="231" s="2" customFormat="1" ht="14.4" customHeight="1">
      <c r="A231" s="36"/>
      <c r="B231" s="37"/>
      <c r="C231" s="216" t="s">
        <v>328</v>
      </c>
      <c r="D231" s="216" t="s">
        <v>138</v>
      </c>
      <c r="E231" s="217" t="s">
        <v>329</v>
      </c>
      <c r="F231" s="218" t="s">
        <v>330</v>
      </c>
      <c r="G231" s="219" t="s">
        <v>141</v>
      </c>
      <c r="H231" s="220">
        <v>879.90999999999997</v>
      </c>
      <c r="I231" s="221"/>
      <c r="J231" s="222">
        <f>ROUND(I231*H231,2)</f>
        <v>0</v>
      </c>
      <c r="K231" s="218" t="s">
        <v>142</v>
      </c>
      <c r="L231" s="42"/>
      <c r="M231" s="223" t="s">
        <v>1</v>
      </c>
      <c r="N231" s="224" t="s">
        <v>44</v>
      </c>
      <c r="O231" s="89"/>
      <c r="P231" s="225">
        <f>O231*H231</f>
        <v>0</v>
      </c>
      <c r="Q231" s="225">
        <v>0.23000000000000001</v>
      </c>
      <c r="R231" s="225">
        <f>Q231*H231</f>
        <v>202.3793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143</v>
      </c>
      <c r="AT231" s="227" t="s">
        <v>138</v>
      </c>
      <c r="AU231" s="227" t="s">
        <v>89</v>
      </c>
      <c r="AY231" s="15" t="s">
        <v>136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87</v>
      </c>
      <c r="BK231" s="228">
        <f>ROUND(I231*H231,2)</f>
        <v>0</v>
      </c>
      <c r="BL231" s="15" t="s">
        <v>143</v>
      </c>
      <c r="BM231" s="227" t="s">
        <v>331</v>
      </c>
    </row>
    <row r="232" s="2" customFormat="1">
      <c r="A232" s="36"/>
      <c r="B232" s="37"/>
      <c r="C232" s="38"/>
      <c r="D232" s="229" t="s">
        <v>145</v>
      </c>
      <c r="E232" s="38"/>
      <c r="F232" s="230" t="s">
        <v>332</v>
      </c>
      <c r="G232" s="38"/>
      <c r="H232" s="38"/>
      <c r="I232" s="231"/>
      <c r="J232" s="38"/>
      <c r="K232" s="38"/>
      <c r="L232" s="42"/>
      <c r="M232" s="232"/>
      <c r="N232" s="233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145</v>
      </c>
      <c r="AU232" s="15" t="s">
        <v>89</v>
      </c>
    </row>
    <row r="233" s="2" customFormat="1" ht="24.15" customHeight="1">
      <c r="A233" s="36"/>
      <c r="B233" s="37"/>
      <c r="C233" s="216" t="s">
        <v>333</v>
      </c>
      <c r="D233" s="216" t="s">
        <v>138</v>
      </c>
      <c r="E233" s="217" t="s">
        <v>334</v>
      </c>
      <c r="F233" s="218" t="s">
        <v>335</v>
      </c>
      <c r="G233" s="219" t="s">
        <v>141</v>
      </c>
      <c r="H233" s="220">
        <v>4307.2399999999998</v>
      </c>
      <c r="I233" s="221"/>
      <c r="J233" s="222">
        <f>ROUND(I233*H233,2)</f>
        <v>0</v>
      </c>
      <c r="K233" s="218" t="s">
        <v>142</v>
      </c>
      <c r="L233" s="42"/>
      <c r="M233" s="223" t="s">
        <v>1</v>
      </c>
      <c r="N233" s="224" t="s">
        <v>44</v>
      </c>
      <c r="O233" s="89"/>
      <c r="P233" s="225">
        <f>O233*H233</f>
        <v>0</v>
      </c>
      <c r="Q233" s="225">
        <v>0.019720000000000001</v>
      </c>
      <c r="R233" s="225">
        <f>Q233*H233</f>
        <v>84.938772799999995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143</v>
      </c>
      <c r="AT233" s="227" t="s">
        <v>138</v>
      </c>
      <c r="AU233" s="227" t="s">
        <v>89</v>
      </c>
      <c r="AY233" s="15" t="s">
        <v>136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143</v>
      </c>
      <c r="BM233" s="227" t="s">
        <v>336</v>
      </c>
    </row>
    <row r="234" s="2" customFormat="1">
      <c r="A234" s="36"/>
      <c r="B234" s="37"/>
      <c r="C234" s="38"/>
      <c r="D234" s="229" t="s">
        <v>145</v>
      </c>
      <c r="E234" s="38"/>
      <c r="F234" s="230" t="s">
        <v>337</v>
      </c>
      <c r="G234" s="38"/>
      <c r="H234" s="38"/>
      <c r="I234" s="231"/>
      <c r="J234" s="38"/>
      <c r="K234" s="38"/>
      <c r="L234" s="42"/>
      <c r="M234" s="232"/>
      <c r="N234" s="233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145</v>
      </c>
      <c r="AU234" s="15" t="s">
        <v>89</v>
      </c>
    </row>
    <row r="235" s="13" customFormat="1">
      <c r="A235" s="13"/>
      <c r="B235" s="234"/>
      <c r="C235" s="235"/>
      <c r="D235" s="229" t="s">
        <v>147</v>
      </c>
      <c r="E235" s="236" t="s">
        <v>1</v>
      </c>
      <c r="F235" s="237" t="s">
        <v>338</v>
      </c>
      <c r="G235" s="235"/>
      <c r="H235" s="238">
        <v>4307.2399999999998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147</v>
      </c>
      <c r="AU235" s="244" t="s">
        <v>89</v>
      </c>
      <c r="AV235" s="13" t="s">
        <v>89</v>
      </c>
      <c r="AW235" s="13" t="s">
        <v>36</v>
      </c>
      <c r="AX235" s="13" t="s">
        <v>87</v>
      </c>
      <c r="AY235" s="244" t="s">
        <v>136</v>
      </c>
    </row>
    <row r="236" s="2" customFormat="1" ht="24.15" customHeight="1">
      <c r="A236" s="36"/>
      <c r="B236" s="37"/>
      <c r="C236" s="216" t="s">
        <v>339</v>
      </c>
      <c r="D236" s="216" t="s">
        <v>138</v>
      </c>
      <c r="E236" s="217" t="s">
        <v>340</v>
      </c>
      <c r="F236" s="218" t="s">
        <v>341</v>
      </c>
      <c r="G236" s="219" t="s">
        <v>141</v>
      </c>
      <c r="H236" s="220">
        <v>4307.2399999999998</v>
      </c>
      <c r="I236" s="221"/>
      <c r="J236" s="222">
        <f>ROUND(I236*H236,2)</f>
        <v>0</v>
      </c>
      <c r="K236" s="218" t="s">
        <v>142</v>
      </c>
      <c r="L236" s="42"/>
      <c r="M236" s="223" t="s">
        <v>1</v>
      </c>
      <c r="N236" s="224" t="s">
        <v>44</v>
      </c>
      <c r="O236" s="89"/>
      <c r="P236" s="225">
        <f>O236*H236</f>
        <v>0</v>
      </c>
      <c r="Q236" s="225">
        <v>0.023939999999999999</v>
      </c>
      <c r="R236" s="225">
        <f>Q236*H236</f>
        <v>103.11532559999999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143</v>
      </c>
      <c r="AT236" s="227" t="s">
        <v>138</v>
      </c>
      <c r="AU236" s="227" t="s">
        <v>89</v>
      </c>
      <c r="AY236" s="15" t="s">
        <v>136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87</v>
      </c>
      <c r="BK236" s="228">
        <f>ROUND(I236*H236,2)</f>
        <v>0</v>
      </c>
      <c r="BL236" s="15" t="s">
        <v>143</v>
      </c>
      <c r="BM236" s="227" t="s">
        <v>342</v>
      </c>
    </row>
    <row r="237" s="2" customFormat="1">
      <c r="A237" s="36"/>
      <c r="B237" s="37"/>
      <c r="C237" s="38"/>
      <c r="D237" s="229" t="s">
        <v>145</v>
      </c>
      <c r="E237" s="38"/>
      <c r="F237" s="230" t="s">
        <v>343</v>
      </c>
      <c r="G237" s="38"/>
      <c r="H237" s="38"/>
      <c r="I237" s="231"/>
      <c r="J237" s="38"/>
      <c r="K237" s="38"/>
      <c r="L237" s="42"/>
      <c r="M237" s="232"/>
      <c r="N237" s="233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145</v>
      </c>
      <c r="AU237" s="15" t="s">
        <v>89</v>
      </c>
    </row>
    <row r="238" s="13" customFormat="1">
      <c r="A238" s="13"/>
      <c r="B238" s="234"/>
      <c r="C238" s="235"/>
      <c r="D238" s="229" t="s">
        <v>147</v>
      </c>
      <c r="E238" s="236" t="s">
        <v>1</v>
      </c>
      <c r="F238" s="237" t="s">
        <v>338</v>
      </c>
      <c r="G238" s="235"/>
      <c r="H238" s="238">
        <v>4307.2399999999998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147</v>
      </c>
      <c r="AU238" s="244" t="s">
        <v>89</v>
      </c>
      <c r="AV238" s="13" t="s">
        <v>89</v>
      </c>
      <c r="AW238" s="13" t="s">
        <v>36</v>
      </c>
      <c r="AX238" s="13" t="s">
        <v>87</v>
      </c>
      <c r="AY238" s="244" t="s">
        <v>136</v>
      </c>
    </row>
    <row r="239" s="2" customFormat="1" ht="14.4" customHeight="1">
      <c r="A239" s="36"/>
      <c r="B239" s="37"/>
      <c r="C239" s="216" t="s">
        <v>344</v>
      </c>
      <c r="D239" s="216" t="s">
        <v>138</v>
      </c>
      <c r="E239" s="217" t="s">
        <v>345</v>
      </c>
      <c r="F239" s="218" t="s">
        <v>346</v>
      </c>
      <c r="G239" s="219" t="s">
        <v>141</v>
      </c>
      <c r="H239" s="220">
        <v>4470.915</v>
      </c>
      <c r="I239" s="221"/>
      <c r="J239" s="222">
        <f>ROUND(I239*H239,2)</f>
        <v>0</v>
      </c>
      <c r="K239" s="218" t="s">
        <v>142</v>
      </c>
      <c r="L239" s="42"/>
      <c r="M239" s="223" t="s">
        <v>1</v>
      </c>
      <c r="N239" s="224" t="s">
        <v>44</v>
      </c>
      <c r="O239" s="89"/>
      <c r="P239" s="225">
        <f>O239*H239</f>
        <v>0</v>
      </c>
      <c r="Q239" s="225">
        <v>0.2268</v>
      </c>
      <c r="R239" s="225">
        <f>Q239*H239</f>
        <v>1014.003522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143</v>
      </c>
      <c r="AT239" s="227" t="s">
        <v>138</v>
      </c>
      <c r="AU239" s="227" t="s">
        <v>89</v>
      </c>
      <c r="AY239" s="15" t="s">
        <v>136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87</v>
      </c>
      <c r="BK239" s="228">
        <f>ROUND(I239*H239,2)</f>
        <v>0</v>
      </c>
      <c r="BL239" s="15" t="s">
        <v>143</v>
      </c>
      <c r="BM239" s="227" t="s">
        <v>347</v>
      </c>
    </row>
    <row r="240" s="2" customFormat="1">
      <c r="A240" s="36"/>
      <c r="B240" s="37"/>
      <c r="C240" s="38"/>
      <c r="D240" s="229" t="s">
        <v>145</v>
      </c>
      <c r="E240" s="38"/>
      <c r="F240" s="230" t="s">
        <v>348</v>
      </c>
      <c r="G240" s="38"/>
      <c r="H240" s="38"/>
      <c r="I240" s="231"/>
      <c r="J240" s="38"/>
      <c r="K240" s="38"/>
      <c r="L240" s="42"/>
      <c r="M240" s="232"/>
      <c r="N240" s="233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145</v>
      </c>
      <c r="AU240" s="15" t="s">
        <v>89</v>
      </c>
    </row>
    <row r="241" s="13" customFormat="1">
      <c r="A241" s="13"/>
      <c r="B241" s="234"/>
      <c r="C241" s="235"/>
      <c r="D241" s="229" t="s">
        <v>147</v>
      </c>
      <c r="E241" s="236" t="s">
        <v>1</v>
      </c>
      <c r="F241" s="237" t="s">
        <v>349</v>
      </c>
      <c r="G241" s="235"/>
      <c r="H241" s="238">
        <v>4470.915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147</v>
      </c>
      <c r="AU241" s="244" t="s">
        <v>89</v>
      </c>
      <c r="AV241" s="13" t="s">
        <v>89</v>
      </c>
      <c r="AW241" s="13" t="s">
        <v>36</v>
      </c>
      <c r="AX241" s="13" t="s">
        <v>87</v>
      </c>
      <c r="AY241" s="244" t="s">
        <v>136</v>
      </c>
    </row>
    <row r="242" s="2" customFormat="1" ht="24.15" customHeight="1">
      <c r="A242" s="36"/>
      <c r="B242" s="37"/>
      <c r="C242" s="216" t="s">
        <v>350</v>
      </c>
      <c r="D242" s="216" t="s">
        <v>138</v>
      </c>
      <c r="E242" s="217" t="s">
        <v>351</v>
      </c>
      <c r="F242" s="218" t="s">
        <v>352</v>
      </c>
      <c r="G242" s="219" t="s">
        <v>141</v>
      </c>
      <c r="H242" s="220">
        <v>11.460000000000001</v>
      </c>
      <c r="I242" s="221"/>
      <c r="J242" s="222">
        <f>ROUND(I242*H242,2)</f>
        <v>0</v>
      </c>
      <c r="K242" s="218" t="s">
        <v>142</v>
      </c>
      <c r="L242" s="42"/>
      <c r="M242" s="223" t="s">
        <v>1</v>
      </c>
      <c r="N242" s="224" t="s">
        <v>44</v>
      </c>
      <c r="O242" s="89"/>
      <c r="P242" s="225">
        <f>O242*H242</f>
        <v>0</v>
      </c>
      <c r="Q242" s="225">
        <v>0.61404000000000003</v>
      </c>
      <c r="R242" s="225">
        <f>Q242*H242</f>
        <v>7.036898400000001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143</v>
      </c>
      <c r="AT242" s="227" t="s">
        <v>138</v>
      </c>
      <c r="AU242" s="227" t="s">
        <v>89</v>
      </c>
      <c r="AY242" s="15" t="s">
        <v>136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87</v>
      </c>
      <c r="BK242" s="228">
        <f>ROUND(I242*H242,2)</f>
        <v>0</v>
      </c>
      <c r="BL242" s="15" t="s">
        <v>143</v>
      </c>
      <c r="BM242" s="227" t="s">
        <v>353</v>
      </c>
    </row>
    <row r="243" s="2" customFormat="1">
      <c r="A243" s="36"/>
      <c r="B243" s="37"/>
      <c r="C243" s="38"/>
      <c r="D243" s="229" t="s">
        <v>145</v>
      </c>
      <c r="E243" s="38"/>
      <c r="F243" s="230" t="s">
        <v>354</v>
      </c>
      <c r="G243" s="38"/>
      <c r="H243" s="38"/>
      <c r="I243" s="231"/>
      <c r="J243" s="38"/>
      <c r="K243" s="38"/>
      <c r="L243" s="42"/>
      <c r="M243" s="232"/>
      <c r="N243" s="233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145</v>
      </c>
      <c r="AU243" s="15" t="s">
        <v>89</v>
      </c>
    </row>
    <row r="244" s="2" customFormat="1">
      <c r="A244" s="36"/>
      <c r="B244" s="37"/>
      <c r="C244" s="38"/>
      <c r="D244" s="229" t="s">
        <v>181</v>
      </c>
      <c r="E244" s="38"/>
      <c r="F244" s="245" t="s">
        <v>355</v>
      </c>
      <c r="G244" s="38"/>
      <c r="H244" s="38"/>
      <c r="I244" s="231"/>
      <c r="J244" s="38"/>
      <c r="K244" s="38"/>
      <c r="L244" s="42"/>
      <c r="M244" s="232"/>
      <c r="N244" s="233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181</v>
      </c>
      <c r="AU244" s="15" t="s">
        <v>89</v>
      </c>
    </row>
    <row r="245" s="2" customFormat="1" ht="24.15" customHeight="1">
      <c r="A245" s="36"/>
      <c r="B245" s="37"/>
      <c r="C245" s="216" t="s">
        <v>356</v>
      </c>
      <c r="D245" s="216" t="s">
        <v>138</v>
      </c>
      <c r="E245" s="217" t="s">
        <v>357</v>
      </c>
      <c r="F245" s="218" t="s">
        <v>358</v>
      </c>
      <c r="G245" s="219" t="s">
        <v>141</v>
      </c>
      <c r="H245" s="220">
        <v>11.465</v>
      </c>
      <c r="I245" s="221"/>
      <c r="J245" s="222">
        <f>ROUND(I245*H245,2)</f>
        <v>0</v>
      </c>
      <c r="K245" s="218" t="s">
        <v>142</v>
      </c>
      <c r="L245" s="42"/>
      <c r="M245" s="223" t="s">
        <v>1</v>
      </c>
      <c r="N245" s="224" t="s">
        <v>44</v>
      </c>
      <c r="O245" s="89"/>
      <c r="P245" s="225">
        <f>O245*H245</f>
        <v>0</v>
      </c>
      <c r="Q245" s="225">
        <v>0.15140000000000001</v>
      </c>
      <c r="R245" s="225">
        <f>Q245*H245</f>
        <v>1.7358010000000002</v>
      </c>
      <c r="S245" s="225">
        <v>0</v>
      </c>
      <c r="T245" s="22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7" t="s">
        <v>143</v>
      </c>
      <c r="AT245" s="227" t="s">
        <v>138</v>
      </c>
      <c r="AU245" s="227" t="s">
        <v>89</v>
      </c>
      <c r="AY245" s="15" t="s">
        <v>136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5" t="s">
        <v>87</v>
      </c>
      <c r="BK245" s="228">
        <f>ROUND(I245*H245,2)</f>
        <v>0</v>
      </c>
      <c r="BL245" s="15" t="s">
        <v>143</v>
      </c>
      <c r="BM245" s="227" t="s">
        <v>359</v>
      </c>
    </row>
    <row r="246" s="2" customFormat="1">
      <c r="A246" s="36"/>
      <c r="B246" s="37"/>
      <c r="C246" s="38"/>
      <c r="D246" s="229" t="s">
        <v>145</v>
      </c>
      <c r="E246" s="38"/>
      <c r="F246" s="230" t="s">
        <v>360</v>
      </c>
      <c r="G246" s="38"/>
      <c r="H246" s="38"/>
      <c r="I246" s="231"/>
      <c r="J246" s="38"/>
      <c r="K246" s="38"/>
      <c r="L246" s="42"/>
      <c r="M246" s="232"/>
      <c r="N246" s="233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145</v>
      </c>
      <c r="AU246" s="15" t="s">
        <v>89</v>
      </c>
    </row>
    <row r="247" s="2" customFormat="1">
      <c r="A247" s="36"/>
      <c r="B247" s="37"/>
      <c r="C247" s="38"/>
      <c r="D247" s="229" t="s">
        <v>181</v>
      </c>
      <c r="E247" s="38"/>
      <c r="F247" s="245" t="s">
        <v>361</v>
      </c>
      <c r="G247" s="38"/>
      <c r="H247" s="38"/>
      <c r="I247" s="231"/>
      <c r="J247" s="38"/>
      <c r="K247" s="38"/>
      <c r="L247" s="42"/>
      <c r="M247" s="232"/>
      <c r="N247" s="233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181</v>
      </c>
      <c r="AU247" s="15" t="s">
        <v>89</v>
      </c>
    </row>
    <row r="248" s="12" customFormat="1" ht="22.8" customHeight="1">
      <c r="A248" s="12"/>
      <c r="B248" s="200"/>
      <c r="C248" s="201"/>
      <c r="D248" s="202" t="s">
        <v>78</v>
      </c>
      <c r="E248" s="214" t="s">
        <v>183</v>
      </c>
      <c r="F248" s="214" t="s">
        <v>362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SUM(P249:P259)</f>
        <v>0</v>
      </c>
      <c r="Q248" s="208"/>
      <c r="R248" s="209">
        <f>SUM(R249:R259)</f>
        <v>0.35666700000000001</v>
      </c>
      <c r="S248" s="208"/>
      <c r="T248" s="210">
        <f>SUM(T249:T259)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87</v>
      </c>
      <c r="AT248" s="212" t="s">
        <v>78</v>
      </c>
      <c r="AU248" s="212" t="s">
        <v>87</v>
      </c>
      <c r="AY248" s="211" t="s">
        <v>136</v>
      </c>
      <c r="BK248" s="213">
        <f>SUM(BK249:BK259)</f>
        <v>0</v>
      </c>
    </row>
    <row r="249" s="2" customFormat="1" ht="24.15" customHeight="1">
      <c r="A249" s="36"/>
      <c r="B249" s="37"/>
      <c r="C249" s="216" t="s">
        <v>363</v>
      </c>
      <c r="D249" s="216" t="s">
        <v>138</v>
      </c>
      <c r="E249" s="217" t="s">
        <v>364</v>
      </c>
      <c r="F249" s="218" t="s">
        <v>365</v>
      </c>
      <c r="G249" s="219" t="s">
        <v>250</v>
      </c>
      <c r="H249" s="220">
        <v>19.699999999999999</v>
      </c>
      <c r="I249" s="221"/>
      <c r="J249" s="222">
        <f>ROUND(I249*H249,2)</f>
        <v>0</v>
      </c>
      <c r="K249" s="218" t="s">
        <v>142</v>
      </c>
      <c r="L249" s="42"/>
      <c r="M249" s="223" t="s">
        <v>1</v>
      </c>
      <c r="N249" s="224" t="s">
        <v>44</v>
      </c>
      <c r="O249" s="89"/>
      <c r="P249" s="225">
        <f>O249*H249</f>
        <v>0</v>
      </c>
      <c r="Q249" s="225">
        <v>1.0000000000000001E-05</v>
      </c>
      <c r="R249" s="225">
        <f>Q249*H249</f>
        <v>0.00019700000000000002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143</v>
      </c>
      <c r="AT249" s="227" t="s">
        <v>138</v>
      </c>
      <c r="AU249" s="227" t="s">
        <v>89</v>
      </c>
      <c r="AY249" s="15" t="s">
        <v>136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87</v>
      </c>
      <c r="BK249" s="228">
        <f>ROUND(I249*H249,2)</f>
        <v>0</v>
      </c>
      <c r="BL249" s="15" t="s">
        <v>143</v>
      </c>
      <c r="BM249" s="227" t="s">
        <v>366</v>
      </c>
    </row>
    <row r="250" s="2" customFormat="1">
      <c r="A250" s="36"/>
      <c r="B250" s="37"/>
      <c r="C250" s="38"/>
      <c r="D250" s="229" t="s">
        <v>145</v>
      </c>
      <c r="E250" s="38"/>
      <c r="F250" s="230" t="s">
        <v>367</v>
      </c>
      <c r="G250" s="38"/>
      <c r="H250" s="38"/>
      <c r="I250" s="231"/>
      <c r="J250" s="38"/>
      <c r="K250" s="38"/>
      <c r="L250" s="42"/>
      <c r="M250" s="232"/>
      <c r="N250" s="233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145</v>
      </c>
      <c r="AU250" s="15" t="s">
        <v>89</v>
      </c>
    </row>
    <row r="251" s="13" customFormat="1">
      <c r="A251" s="13"/>
      <c r="B251" s="234"/>
      <c r="C251" s="235"/>
      <c r="D251" s="229" t="s">
        <v>147</v>
      </c>
      <c r="E251" s="236" t="s">
        <v>1</v>
      </c>
      <c r="F251" s="237" t="s">
        <v>368</v>
      </c>
      <c r="G251" s="235"/>
      <c r="H251" s="238">
        <v>19.699999999999999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147</v>
      </c>
      <c r="AU251" s="244" t="s">
        <v>89</v>
      </c>
      <c r="AV251" s="13" t="s">
        <v>89</v>
      </c>
      <c r="AW251" s="13" t="s">
        <v>36</v>
      </c>
      <c r="AX251" s="13" t="s">
        <v>87</v>
      </c>
      <c r="AY251" s="244" t="s">
        <v>136</v>
      </c>
    </row>
    <row r="252" s="2" customFormat="1" ht="24.15" customHeight="1">
      <c r="A252" s="36"/>
      <c r="B252" s="37"/>
      <c r="C252" s="246" t="s">
        <v>369</v>
      </c>
      <c r="D252" s="246" t="s">
        <v>259</v>
      </c>
      <c r="E252" s="247" t="s">
        <v>370</v>
      </c>
      <c r="F252" s="248" t="s">
        <v>371</v>
      </c>
      <c r="G252" s="249" t="s">
        <v>250</v>
      </c>
      <c r="H252" s="250">
        <v>19.699999999999999</v>
      </c>
      <c r="I252" s="251"/>
      <c r="J252" s="252">
        <f>ROUND(I252*H252,2)</f>
        <v>0</v>
      </c>
      <c r="K252" s="248" t="s">
        <v>142</v>
      </c>
      <c r="L252" s="253"/>
      <c r="M252" s="254" t="s">
        <v>1</v>
      </c>
      <c r="N252" s="255" t="s">
        <v>44</v>
      </c>
      <c r="O252" s="89"/>
      <c r="P252" s="225">
        <f>O252*H252</f>
        <v>0</v>
      </c>
      <c r="Q252" s="225">
        <v>0.0051000000000000004</v>
      </c>
      <c r="R252" s="225">
        <f>Q252*H252</f>
        <v>0.10047</v>
      </c>
      <c r="S252" s="225">
        <v>0</v>
      </c>
      <c r="T252" s="22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183</v>
      </c>
      <c r="AT252" s="227" t="s">
        <v>259</v>
      </c>
      <c r="AU252" s="227" t="s">
        <v>89</v>
      </c>
      <c r="AY252" s="15" t="s">
        <v>136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87</v>
      </c>
      <c r="BK252" s="228">
        <f>ROUND(I252*H252,2)</f>
        <v>0</v>
      </c>
      <c r="BL252" s="15" t="s">
        <v>143</v>
      </c>
      <c r="BM252" s="227" t="s">
        <v>372</v>
      </c>
    </row>
    <row r="253" s="2" customFormat="1">
      <c r="A253" s="36"/>
      <c r="B253" s="37"/>
      <c r="C253" s="38"/>
      <c r="D253" s="229" t="s">
        <v>145</v>
      </c>
      <c r="E253" s="38"/>
      <c r="F253" s="230" t="s">
        <v>371</v>
      </c>
      <c r="G253" s="38"/>
      <c r="H253" s="38"/>
      <c r="I253" s="231"/>
      <c r="J253" s="38"/>
      <c r="K253" s="38"/>
      <c r="L253" s="42"/>
      <c r="M253" s="232"/>
      <c r="N253" s="233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145</v>
      </c>
      <c r="AU253" s="15" t="s">
        <v>89</v>
      </c>
    </row>
    <row r="254" s="2" customFormat="1" ht="24.15" customHeight="1">
      <c r="A254" s="36"/>
      <c r="B254" s="37"/>
      <c r="C254" s="216" t="s">
        <v>373</v>
      </c>
      <c r="D254" s="216" t="s">
        <v>138</v>
      </c>
      <c r="E254" s="217" t="s">
        <v>374</v>
      </c>
      <c r="F254" s="218" t="s">
        <v>375</v>
      </c>
      <c r="G254" s="219" t="s">
        <v>151</v>
      </c>
      <c r="H254" s="220">
        <v>2</v>
      </c>
      <c r="I254" s="221"/>
      <c r="J254" s="222">
        <f>ROUND(I254*H254,2)</f>
        <v>0</v>
      </c>
      <c r="K254" s="218" t="s">
        <v>1</v>
      </c>
      <c r="L254" s="42"/>
      <c r="M254" s="223" t="s">
        <v>1</v>
      </c>
      <c r="N254" s="224" t="s">
        <v>44</v>
      </c>
      <c r="O254" s="89"/>
      <c r="P254" s="225">
        <f>O254*H254</f>
        <v>0</v>
      </c>
      <c r="Q254" s="225">
        <v>0.06404</v>
      </c>
      <c r="R254" s="225">
        <f>Q254*H254</f>
        <v>0.12808</v>
      </c>
      <c r="S254" s="225">
        <v>0</v>
      </c>
      <c r="T254" s="22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143</v>
      </c>
      <c r="AT254" s="227" t="s">
        <v>138</v>
      </c>
      <c r="AU254" s="227" t="s">
        <v>89</v>
      </c>
      <c r="AY254" s="15" t="s">
        <v>136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87</v>
      </c>
      <c r="BK254" s="228">
        <f>ROUND(I254*H254,2)</f>
        <v>0</v>
      </c>
      <c r="BL254" s="15" t="s">
        <v>143</v>
      </c>
      <c r="BM254" s="227" t="s">
        <v>376</v>
      </c>
    </row>
    <row r="255" s="2" customFormat="1">
      <c r="A255" s="36"/>
      <c r="B255" s="37"/>
      <c r="C255" s="38"/>
      <c r="D255" s="229" t="s">
        <v>145</v>
      </c>
      <c r="E255" s="38"/>
      <c r="F255" s="230" t="s">
        <v>377</v>
      </c>
      <c r="G255" s="38"/>
      <c r="H255" s="38"/>
      <c r="I255" s="231"/>
      <c r="J255" s="38"/>
      <c r="K255" s="38"/>
      <c r="L255" s="42"/>
      <c r="M255" s="232"/>
      <c r="N255" s="233"/>
      <c r="O255" s="89"/>
      <c r="P255" s="89"/>
      <c r="Q255" s="89"/>
      <c r="R255" s="89"/>
      <c r="S255" s="89"/>
      <c r="T255" s="90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145</v>
      </c>
      <c r="AU255" s="15" t="s">
        <v>89</v>
      </c>
    </row>
    <row r="256" s="2" customFormat="1" ht="24.15" customHeight="1">
      <c r="A256" s="36"/>
      <c r="B256" s="37"/>
      <c r="C256" s="216" t="s">
        <v>378</v>
      </c>
      <c r="D256" s="216" t="s">
        <v>138</v>
      </c>
      <c r="E256" s="217" t="s">
        <v>379</v>
      </c>
      <c r="F256" s="218" t="s">
        <v>380</v>
      </c>
      <c r="G256" s="219" t="s">
        <v>151</v>
      </c>
      <c r="H256" s="220">
        <v>2</v>
      </c>
      <c r="I256" s="221"/>
      <c r="J256" s="222">
        <f>ROUND(I256*H256,2)</f>
        <v>0</v>
      </c>
      <c r="K256" s="218" t="s">
        <v>142</v>
      </c>
      <c r="L256" s="42"/>
      <c r="M256" s="223" t="s">
        <v>1</v>
      </c>
      <c r="N256" s="224" t="s">
        <v>44</v>
      </c>
      <c r="O256" s="89"/>
      <c r="P256" s="225">
        <f>O256*H256</f>
        <v>0</v>
      </c>
      <c r="Q256" s="225">
        <v>0.00396</v>
      </c>
      <c r="R256" s="225">
        <f>Q256*H256</f>
        <v>0.00792</v>
      </c>
      <c r="S256" s="225">
        <v>0</v>
      </c>
      <c r="T256" s="22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7" t="s">
        <v>143</v>
      </c>
      <c r="AT256" s="227" t="s">
        <v>138</v>
      </c>
      <c r="AU256" s="227" t="s">
        <v>89</v>
      </c>
      <c r="AY256" s="15" t="s">
        <v>136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5" t="s">
        <v>87</v>
      </c>
      <c r="BK256" s="228">
        <f>ROUND(I256*H256,2)</f>
        <v>0</v>
      </c>
      <c r="BL256" s="15" t="s">
        <v>143</v>
      </c>
      <c r="BM256" s="227" t="s">
        <v>381</v>
      </c>
    </row>
    <row r="257" s="2" customFormat="1">
      <c r="A257" s="36"/>
      <c r="B257" s="37"/>
      <c r="C257" s="38"/>
      <c r="D257" s="229" t="s">
        <v>145</v>
      </c>
      <c r="E257" s="38"/>
      <c r="F257" s="230" t="s">
        <v>382</v>
      </c>
      <c r="G257" s="38"/>
      <c r="H257" s="38"/>
      <c r="I257" s="231"/>
      <c r="J257" s="38"/>
      <c r="K257" s="38"/>
      <c r="L257" s="42"/>
      <c r="M257" s="232"/>
      <c r="N257" s="233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145</v>
      </c>
      <c r="AU257" s="15" t="s">
        <v>89</v>
      </c>
    </row>
    <row r="258" s="2" customFormat="1" ht="37.8" customHeight="1">
      <c r="A258" s="36"/>
      <c r="B258" s="37"/>
      <c r="C258" s="246" t="s">
        <v>383</v>
      </c>
      <c r="D258" s="246" t="s">
        <v>259</v>
      </c>
      <c r="E258" s="247" t="s">
        <v>384</v>
      </c>
      <c r="F258" s="248" t="s">
        <v>385</v>
      </c>
      <c r="G258" s="249" t="s">
        <v>151</v>
      </c>
      <c r="H258" s="250">
        <v>2</v>
      </c>
      <c r="I258" s="251"/>
      <c r="J258" s="252">
        <f>ROUND(I258*H258,2)</f>
        <v>0</v>
      </c>
      <c r="K258" s="248" t="s">
        <v>142</v>
      </c>
      <c r="L258" s="253"/>
      <c r="M258" s="254" t="s">
        <v>1</v>
      </c>
      <c r="N258" s="255" t="s">
        <v>44</v>
      </c>
      <c r="O258" s="89"/>
      <c r="P258" s="225">
        <f>O258*H258</f>
        <v>0</v>
      </c>
      <c r="Q258" s="225">
        <v>0.059999999999999998</v>
      </c>
      <c r="R258" s="225">
        <f>Q258*H258</f>
        <v>0.12</v>
      </c>
      <c r="S258" s="225">
        <v>0</v>
      </c>
      <c r="T258" s="22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7" t="s">
        <v>183</v>
      </c>
      <c r="AT258" s="227" t="s">
        <v>259</v>
      </c>
      <c r="AU258" s="227" t="s">
        <v>89</v>
      </c>
      <c r="AY258" s="15" t="s">
        <v>136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5" t="s">
        <v>87</v>
      </c>
      <c r="BK258" s="228">
        <f>ROUND(I258*H258,2)</f>
        <v>0</v>
      </c>
      <c r="BL258" s="15" t="s">
        <v>143</v>
      </c>
      <c r="BM258" s="227" t="s">
        <v>386</v>
      </c>
    </row>
    <row r="259" s="2" customFormat="1">
      <c r="A259" s="36"/>
      <c r="B259" s="37"/>
      <c r="C259" s="38"/>
      <c r="D259" s="229" t="s">
        <v>145</v>
      </c>
      <c r="E259" s="38"/>
      <c r="F259" s="230" t="s">
        <v>385</v>
      </c>
      <c r="G259" s="38"/>
      <c r="H259" s="38"/>
      <c r="I259" s="231"/>
      <c r="J259" s="38"/>
      <c r="K259" s="38"/>
      <c r="L259" s="42"/>
      <c r="M259" s="232"/>
      <c r="N259" s="233"/>
      <c r="O259" s="89"/>
      <c r="P259" s="89"/>
      <c r="Q259" s="89"/>
      <c r="R259" s="89"/>
      <c r="S259" s="89"/>
      <c r="T259" s="90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145</v>
      </c>
      <c r="AU259" s="15" t="s">
        <v>89</v>
      </c>
    </row>
    <row r="260" s="12" customFormat="1" ht="22.8" customHeight="1">
      <c r="A260" s="12"/>
      <c r="B260" s="200"/>
      <c r="C260" s="201"/>
      <c r="D260" s="202" t="s">
        <v>78</v>
      </c>
      <c r="E260" s="214" t="s">
        <v>189</v>
      </c>
      <c r="F260" s="214" t="s">
        <v>387</v>
      </c>
      <c r="G260" s="201"/>
      <c r="H260" s="201"/>
      <c r="I260" s="204"/>
      <c r="J260" s="215">
        <f>BK260</f>
        <v>0</v>
      </c>
      <c r="K260" s="201"/>
      <c r="L260" s="206"/>
      <c r="M260" s="207"/>
      <c r="N260" s="208"/>
      <c r="O260" s="208"/>
      <c r="P260" s="209">
        <f>SUM(P261:P271)</f>
        <v>0</v>
      </c>
      <c r="Q260" s="208"/>
      <c r="R260" s="209">
        <f>SUM(R261:R271)</f>
        <v>24.6288351</v>
      </c>
      <c r="S260" s="208"/>
      <c r="T260" s="210">
        <f>SUM(T261:T271)</f>
        <v>7.3499999999999996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1" t="s">
        <v>87</v>
      </c>
      <c r="AT260" s="212" t="s">
        <v>78</v>
      </c>
      <c r="AU260" s="212" t="s">
        <v>87</v>
      </c>
      <c r="AY260" s="211" t="s">
        <v>136</v>
      </c>
      <c r="BK260" s="213">
        <f>SUM(BK261:BK271)</f>
        <v>0</v>
      </c>
    </row>
    <row r="261" s="2" customFormat="1" ht="24.15" customHeight="1">
      <c r="A261" s="36"/>
      <c r="B261" s="37"/>
      <c r="C261" s="216" t="s">
        <v>388</v>
      </c>
      <c r="D261" s="216" t="s">
        <v>138</v>
      </c>
      <c r="E261" s="217" t="s">
        <v>389</v>
      </c>
      <c r="F261" s="218" t="s">
        <v>390</v>
      </c>
      <c r="G261" s="219" t="s">
        <v>151</v>
      </c>
      <c r="H261" s="220">
        <v>2</v>
      </c>
      <c r="I261" s="221"/>
      <c r="J261" s="222">
        <f>ROUND(I261*H261,2)</f>
        <v>0</v>
      </c>
      <c r="K261" s="218" t="s">
        <v>142</v>
      </c>
      <c r="L261" s="42"/>
      <c r="M261" s="223" t="s">
        <v>1</v>
      </c>
      <c r="N261" s="224" t="s">
        <v>44</v>
      </c>
      <c r="O261" s="89"/>
      <c r="P261" s="225">
        <f>O261*H261</f>
        <v>0</v>
      </c>
      <c r="Q261" s="225">
        <v>7.0056599999999998</v>
      </c>
      <c r="R261" s="225">
        <f>Q261*H261</f>
        <v>14.01132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143</v>
      </c>
      <c r="AT261" s="227" t="s">
        <v>138</v>
      </c>
      <c r="AU261" s="227" t="s">
        <v>89</v>
      </c>
      <c r="AY261" s="15" t="s">
        <v>136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87</v>
      </c>
      <c r="BK261" s="228">
        <f>ROUND(I261*H261,2)</f>
        <v>0</v>
      </c>
      <c r="BL261" s="15" t="s">
        <v>143</v>
      </c>
      <c r="BM261" s="227" t="s">
        <v>391</v>
      </c>
    </row>
    <row r="262" s="2" customFormat="1">
      <c r="A262" s="36"/>
      <c r="B262" s="37"/>
      <c r="C262" s="38"/>
      <c r="D262" s="229" t="s">
        <v>145</v>
      </c>
      <c r="E262" s="38"/>
      <c r="F262" s="230" t="s">
        <v>392</v>
      </c>
      <c r="G262" s="38"/>
      <c r="H262" s="38"/>
      <c r="I262" s="231"/>
      <c r="J262" s="38"/>
      <c r="K262" s="38"/>
      <c r="L262" s="42"/>
      <c r="M262" s="232"/>
      <c r="N262" s="233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145</v>
      </c>
      <c r="AU262" s="15" t="s">
        <v>89</v>
      </c>
    </row>
    <row r="263" s="2" customFormat="1" ht="24.15" customHeight="1">
      <c r="A263" s="36"/>
      <c r="B263" s="37"/>
      <c r="C263" s="216" t="s">
        <v>393</v>
      </c>
      <c r="D263" s="216" t="s">
        <v>138</v>
      </c>
      <c r="E263" s="217" t="s">
        <v>394</v>
      </c>
      <c r="F263" s="218" t="s">
        <v>395</v>
      </c>
      <c r="G263" s="219" t="s">
        <v>250</v>
      </c>
      <c r="H263" s="220">
        <v>7.5</v>
      </c>
      <c r="I263" s="221"/>
      <c r="J263" s="222">
        <f>ROUND(I263*H263,2)</f>
        <v>0</v>
      </c>
      <c r="K263" s="218" t="s">
        <v>142</v>
      </c>
      <c r="L263" s="42"/>
      <c r="M263" s="223" t="s">
        <v>1</v>
      </c>
      <c r="N263" s="224" t="s">
        <v>44</v>
      </c>
      <c r="O263" s="89"/>
      <c r="P263" s="225">
        <f>O263*H263</f>
        <v>0</v>
      </c>
      <c r="Q263" s="225">
        <v>0.61348000000000003</v>
      </c>
      <c r="R263" s="225">
        <f>Q263*H263</f>
        <v>4.6011000000000006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143</v>
      </c>
      <c r="AT263" s="227" t="s">
        <v>138</v>
      </c>
      <c r="AU263" s="227" t="s">
        <v>89</v>
      </c>
      <c r="AY263" s="15" t="s">
        <v>136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87</v>
      </c>
      <c r="BK263" s="228">
        <f>ROUND(I263*H263,2)</f>
        <v>0</v>
      </c>
      <c r="BL263" s="15" t="s">
        <v>143</v>
      </c>
      <c r="BM263" s="227" t="s">
        <v>396</v>
      </c>
    </row>
    <row r="264" s="2" customFormat="1">
      <c r="A264" s="36"/>
      <c r="B264" s="37"/>
      <c r="C264" s="38"/>
      <c r="D264" s="229" t="s">
        <v>145</v>
      </c>
      <c r="E264" s="38"/>
      <c r="F264" s="230" t="s">
        <v>397</v>
      </c>
      <c r="G264" s="38"/>
      <c r="H264" s="38"/>
      <c r="I264" s="231"/>
      <c r="J264" s="38"/>
      <c r="K264" s="38"/>
      <c r="L264" s="42"/>
      <c r="M264" s="232"/>
      <c r="N264" s="233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145</v>
      </c>
      <c r="AU264" s="15" t="s">
        <v>89</v>
      </c>
    </row>
    <row r="265" s="2" customFormat="1" ht="14.4" customHeight="1">
      <c r="A265" s="36"/>
      <c r="B265" s="37"/>
      <c r="C265" s="246" t="s">
        <v>398</v>
      </c>
      <c r="D265" s="246" t="s">
        <v>259</v>
      </c>
      <c r="E265" s="247" t="s">
        <v>399</v>
      </c>
      <c r="F265" s="248" t="s">
        <v>400</v>
      </c>
      <c r="G265" s="249" t="s">
        <v>250</v>
      </c>
      <c r="H265" s="250">
        <v>7.5</v>
      </c>
      <c r="I265" s="251"/>
      <c r="J265" s="252">
        <f>ROUND(I265*H265,2)</f>
        <v>0</v>
      </c>
      <c r="K265" s="248" t="s">
        <v>142</v>
      </c>
      <c r="L265" s="253"/>
      <c r="M265" s="254" t="s">
        <v>1</v>
      </c>
      <c r="N265" s="255" t="s">
        <v>44</v>
      </c>
      <c r="O265" s="89"/>
      <c r="P265" s="225">
        <f>O265*H265</f>
        <v>0</v>
      </c>
      <c r="Q265" s="225">
        <v>0.29959999999999998</v>
      </c>
      <c r="R265" s="225">
        <f>Q265*H265</f>
        <v>2.2469999999999999</v>
      </c>
      <c r="S265" s="225">
        <v>0</v>
      </c>
      <c r="T265" s="22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7" t="s">
        <v>183</v>
      </c>
      <c r="AT265" s="227" t="s">
        <v>259</v>
      </c>
      <c r="AU265" s="227" t="s">
        <v>89</v>
      </c>
      <c r="AY265" s="15" t="s">
        <v>136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5" t="s">
        <v>87</v>
      </c>
      <c r="BK265" s="228">
        <f>ROUND(I265*H265,2)</f>
        <v>0</v>
      </c>
      <c r="BL265" s="15" t="s">
        <v>143</v>
      </c>
      <c r="BM265" s="227" t="s">
        <v>401</v>
      </c>
    </row>
    <row r="266" s="2" customFormat="1">
      <c r="A266" s="36"/>
      <c r="B266" s="37"/>
      <c r="C266" s="38"/>
      <c r="D266" s="229" t="s">
        <v>145</v>
      </c>
      <c r="E266" s="38"/>
      <c r="F266" s="230" t="s">
        <v>400</v>
      </c>
      <c r="G266" s="38"/>
      <c r="H266" s="38"/>
      <c r="I266" s="231"/>
      <c r="J266" s="38"/>
      <c r="K266" s="38"/>
      <c r="L266" s="42"/>
      <c r="M266" s="232"/>
      <c r="N266" s="233"/>
      <c r="O266" s="89"/>
      <c r="P266" s="89"/>
      <c r="Q266" s="89"/>
      <c r="R266" s="89"/>
      <c r="S266" s="89"/>
      <c r="T266" s="90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145</v>
      </c>
      <c r="AU266" s="15" t="s">
        <v>89</v>
      </c>
    </row>
    <row r="267" s="2" customFormat="1" ht="24.15" customHeight="1">
      <c r="A267" s="36"/>
      <c r="B267" s="37"/>
      <c r="C267" s="216" t="s">
        <v>402</v>
      </c>
      <c r="D267" s="216" t="s">
        <v>138</v>
      </c>
      <c r="E267" s="217" t="s">
        <v>403</v>
      </c>
      <c r="F267" s="218" t="s">
        <v>404</v>
      </c>
      <c r="G267" s="219" t="s">
        <v>177</v>
      </c>
      <c r="H267" s="220">
        <v>1.53</v>
      </c>
      <c r="I267" s="221"/>
      <c r="J267" s="222">
        <f>ROUND(I267*H267,2)</f>
        <v>0</v>
      </c>
      <c r="K267" s="218" t="s">
        <v>178</v>
      </c>
      <c r="L267" s="42"/>
      <c r="M267" s="223" t="s">
        <v>1</v>
      </c>
      <c r="N267" s="224" t="s">
        <v>44</v>
      </c>
      <c r="O267" s="89"/>
      <c r="P267" s="225">
        <f>O267*H267</f>
        <v>0</v>
      </c>
      <c r="Q267" s="225">
        <v>2.46367</v>
      </c>
      <c r="R267" s="225">
        <f>Q267*H267</f>
        <v>3.7694151000000002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143</v>
      </c>
      <c r="AT267" s="227" t="s">
        <v>138</v>
      </c>
      <c r="AU267" s="227" t="s">
        <v>89</v>
      </c>
      <c r="AY267" s="15" t="s">
        <v>136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87</v>
      </c>
      <c r="BK267" s="228">
        <f>ROUND(I267*H267,2)</f>
        <v>0</v>
      </c>
      <c r="BL267" s="15" t="s">
        <v>143</v>
      </c>
      <c r="BM267" s="227" t="s">
        <v>405</v>
      </c>
    </row>
    <row r="268" s="2" customFormat="1">
      <c r="A268" s="36"/>
      <c r="B268" s="37"/>
      <c r="C268" s="38"/>
      <c r="D268" s="229" t="s">
        <v>145</v>
      </c>
      <c r="E268" s="38"/>
      <c r="F268" s="230" t="s">
        <v>406</v>
      </c>
      <c r="G268" s="38"/>
      <c r="H268" s="38"/>
      <c r="I268" s="231"/>
      <c r="J268" s="38"/>
      <c r="K268" s="38"/>
      <c r="L268" s="42"/>
      <c r="M268" s="232"/>
      <c r="N268" s="233"/>
      <c r="O268" s="89"/>
      <c r="P268" s="89"/>
      <c r="Q268" s="89"/>
      <c r="R268" s="89"/>
      <c r="S268" s="89"/>
      <c r="T268" s="90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145</v>
      </c>
      <c r="AU268" s="15" t="s">
        <v>89</v>
      </c>
    </row>
    <row r="269" s="2" customFormat="1">
      <c r="A269" s="36"/>
      <c r="B269" s="37"/>
      <c r="C269" s="38"/>
      <c r="D269" s="229" t="s">
        <v>181</v>
      </c>
      <c r="E269" s="38"/>
      <c r="F269" s="245" t="s">
        <v>407</v>
      </c>
      <c r="G269" s="38"/>
      <c r="H269" s="38"/>
      <c r="I269" s="231"/>
      <c r="J269" s="38"/>
      <c r="K269" s="38"/>
      <c r="L269" s="42"/>
      <c r="M269" s="232"/>
      <c r="N269" s="233"/>
      <c r="O269" s="89"/>
      <c r="P269" s="89"/>
      <c r="Q269" s="89"/>
      <c r="R269" s="89"/>
      <c r="S269" s="89"/>
      <c r="T269" s="90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181</v>
      </c>
      <c r="AU269" s="15" t="s">
        <v>89</v>
      </c>
    </row>
    <row r="270" s="2" customFormat="1" ht="14.4" customHeight="1">
      <c r="A270" s="36"/>
      <c r="B270" s="37"/>
      <c r="C270" s="216" t="s">
        <v>408</v>
      </c>
      <c r="D270" s="216" t="s">
        <v>138</v>
      </c>
      <c r="E270" s="217" t="s">
        <v>409</v>
      </c>
      <c r="F270" s="218" t="s">
        <v>410</v>
      </c>
      <c r="G270" s="219" t="s">
        <v>250</v>
      </c>
      <c r="H270" s="220">
        <v>7.5</v>
      </c>
      <c r="I270" s="221"/>
      <c r="J270" s="222">
        <f>ROUND(I270*H270,2)</f>
        <v>0</v>
      </c>
      <c r="K270" s="218" t="s">
        <v>142</v>
      </c>
      <c r="L270" s="42"/>
      <c r="M270" s="223" t="s">
        <v>1</v>
      </c>
      <c r="N270" s="224" t="s">
        <v>44</v>
      </c>
      <c r="O270" s="89"/>
      <c r="P270" s="225">
        <f>O270*H270</f>
        <v>0</v>
      </c>
      <c r="Q270" s="225">
        <v>0</v>
      </c>
      <c r="R270" s="225">
        <f>Q270*H270</f>
        <v>0</v>
      </c>
      <c r="S270" s="225">
        <v>0.97999999999999998</v>
      </c>
      <c r="T270" s="226">
        <f>S270*H270</f>
        <v>7.3499999999999996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143</v>
      </c>
      <c r="AT270" s="227" t="s">
        <v>138</v>
      </c>
      <c r="AU270" s="227" t="s">
        <v>89</v>
      </c>
      <c r="AY270" s="15" t="s">
        <v>136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87</v>
      </c>
      <c r="BK270" s="228">
        <f>ROUND(I270*H270,2)</f>
        <v>0</v>
      </c>
      <c r="BL270" s="15" t="s">
        <v>143</v>
      </c>
      <c r="BM270" s="227" t="s">
        <v>411</v>
      </c>
    </row>
    <row r="271" s="2" customFormat="1">
      <c r="A271" s="36"/>
      <c r="B271" s="37"/>
      <c r="C271" s="38"/>
      <c r="D271" s="229" t="s">
        <v>145</v>
      </c>
      <c r="E271" s="38"/>
      <c r="F271" s="230" t="s">
        <v>412</v>
      </c>
      <c r="G271" s="38"/>
      <c r="H271" s="38"/>
      <c r="I271" s="231"/>
      <c r="J271" s="38"/>
      <c r="K271" s="38"/>
      <c r="L271" s="42"/>
      <c r="M271" s="232"/>
      <c r="N271" s="233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145</v>
      </c>
      <c r="AU271" s="15" t="s">
        <v>89</v>
      </c>
    </row>
    <row r="272" s="12" customFormat="1" ht="22.8" customHeight="1">
      <c r="A272" s="12"/>
      <c r="B272" s="200"/>
      <c r="C272" s="201"/>
      <c r="D272" s="202" t="s">
        <v>78</v>
      </c>
      <c r="E272" s="214" t="s">
        <v>413</v>
      </c>
      <c r="F272" s="214" t="s">
        <v>414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SUM(P273:P283)</f>
        <v>0</v>
      </c>
      <c r="Q272" s="208"/>
      <c r="R272" s="209">
        <f>SUM(R273:R283)</f>
        <v>0</v>
      </c>
      <c r="S272" s="208"/>
      <c r="T272" s="210">
        <f>SUM(T273:T283)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87</v>
      </c>
      <c r="AT272" s="212" t="s">
        <v>78</v>
      </c>
      <c r="AU272" s="212" t="s">
        <v>87</v>
      </c>
      <c r="AY272" s="211" t="s">
        <v>136</v>
      </c>
      <c r="BK272" s="213">
        <f>SUM(BK273:BK283)</f>
        <v>0</v>
      </c>
    </row>
    <row r="273" s="2" customFormat="1" ht="14.4" customHeight="1">
      <c r="A273" s="36"/>
      <c r="B273" s="37"/>
      <c r="C273" s="216" t="s">
        <v>415</v>
      </c>
      <c r="D273" s="216" t="s">
        <v>138</v>
      </c>
      <c r="E273" s="217" t="s">
        <v>416</v>
      </c>
      <c r="F273" s="218" t="s">
        <v>417</v>
      </c>
      <c r="G273" s="219" t="s">
        <v>262</v>
      </c>
      <c r="H273" s="220">
        <v>361.26600000000002</v>
      </c>
      <c r="I273" s="221"/>
      <c r="J273" s="222">
        <f>ROUND(I273*H273,2)</f>
        <v>0</v>
      </c>
      <c r="K273" s="218" t="s">
        <v>142</v>
      </c>
      <c r="L273" s="42"/>
      <c r="M273" s="223" t="s">
        <v>1</v>
      </c>
      <c r="N273" s="224" t="s">
        <v>44</v>
      </c>
      <c r="O273" s="89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143</v>
      </c>
      <c r="AT273" s="227" t="s">
        <v>138</v>
      </c>
      <c r="AU273" s="227" t="s">
        <v>89</v>
      </c>
      <c r="AY273" s="15" t="s">
        <v>136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87</v>
      </c>
      <c r="BK273" s="228">
        <f>ROUND(I273*H273,2)</f>
        <v>0</v>
      </c>
      <c r="BL273" s="15" t="s">
        <v>143</v>
      </c>
      <c r="BM273" s="227" t="s">
        <v>418</v>
      </c>
    </row>
    <row r="274" s="2" customFormat="1">
      <c r="A274" s="36"/>
      <c r="B274" s="37"/>
      <c r="C274" s="38"/>
      <c r="D274" s="229" t="s">
        <v>145</v>
      </c>
      <c r="E274" s="38"/>
      <c r="F274" s="230" t="s">
        <v>419</v>
      </c>
      <c r="G274" s="38"/>
      <c r="H274" s="38"/>
      <c r="I274" s="231"/>
      <c r="J274" s="38"/>
      <c r="K274" s="38"/>
      <c r="L274" s="42"/>
      <c r="M274" s="232"/>
      <c r="N274" s="233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145</v>
      </c>
      <c r="AU274" s="15" t="s">
        <v>89</v>
      </c>
    </row>
    <row r="275" s="2" customFormat="1">
      <c r="A275" s="36"/>
      <c r="B275" s="37"/>
      <c r="C275" s="38"/>
      <c r="D275" s="229" t="s">
        <v>181</v>
      </c>
      <c r="E275" s="38"/>
      <c r="F275" s="245" t="s">
        <v>420</v>
      </c>
      <c r="G275" s="38"/>
      <c r="H275" s="38"/>
      <c r="I275" s="231"/>
      <c r="J275" s="38"/>
      <c r="K275" s="38"/>
      <c r="L275" s="42"/>
      <c r="M275" s="232"/>
      <c r="N275" s="233"/>
      <c r="O275" s="89"/>
      <c r="P275" s="89"/>
      <c r="Q275" s="89"/>
      <c r="R275" s="89"/>
      <c r="S275" s="89"/>
      <c r="T275" s="90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181</v>
      </c>
      <c r="AU275" s="15" t="s">
        <v>89</v>
      </c>
    </row>
    <row r="276" s="2" customFormat="1" ht="24.15" customHeight="1">
      <c r="A276" s="36"/>
      <c r="B276" s="37"/>
      <c r="C276" s="216" t="s">
        <v>421</v>
      </c>
      <c r="D276" s="216" t="s">
        <v>138</v>
      </c>
      <c r="E276" s="217" t="s">
        <v>422</v>
      </c>
      <c r="F276" s="218" t="s">
        <v>423</v>
      </c>
      <c r="G276" s="219" t="s">
        <v>262</v>
      </c>
      <c r="H276" s="220">
        <v>6864.0540000000001</v>
      </c>
      <c r="I276" s="221"/>
      <c r="J276" s="222">
        <f>ROUND(I276*H276,2)</f>
        <v>0</v>
      </c>
      <c r="K276" s="218" t="s">
        <v>142</v>
      </c>
      <c r="L276" s="42"/>
      <c r="M276" s="223" t="s">
        <v>1</v>
      </c>
      <c r="N276" s="224" t="s">
        <v>44</v>
      </c>
      <c r="O276" s="89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7" t="s">
        <v>143</v>
      </c>
      <c r="AT276" s="227" t="s">
        <v>138</v>
      </c>
      <c r="AU276" s="227" t="s">
        <v>89</v>
      </c>
      <c r="AY276" s="15" t="s">
        <v>136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5" t="s">
        <v>87</v>
      </c>
      <c r="BK276" s="228">
        <f>ROUND(I276*H276,2)</f>
        <v>0</v>
      </c>
      <c r="BL276" s="15" t="s">
        <v>143</v>
      </c>
      <c r="BM276" s="227" t="s">
        <v>424</v>
      </c>
    </row>
    <row r="277" s="2" customFormat="1">
      <c r="A277" s="36"/>
      <c r="B277" s="37"/>
      <c r="C277" s="38"/>
      <c r="D277" s="229" t="s">
        <v>145</v>
      </c>
      <c r="E277" s="38"/>
      <c r="F277" s="230" t="s">
        <v>425</v>
      </c>
      <c r="G277" s="38"/>
      <c r="H277" s="38"/>
      <c r="I277" s="231"/>
      <c r="J277" s="38"/>
      <c r="K277" s="38"/>
      <c r="L277" s="42"/>
      <c r="M277" s="232"/>
      <c r="N277" s="233"/>
      <c r="O277" s="89"/>
      <c r="P277" s="89"/>
      <c r="Q277" s="89"/>
      <c r="R277" s="89"/>
      <c r="S277" s="89"/>
      <c r="T277" s="90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145</v>
      </c>
      <c r="AU277" s="15" t="s">
        <v>89</v>
      </c>
    </row>
    <row r="278" s="2" customFormat="1">
      <c r="A278" s="36"/>
      <c r="B278" s="37"/>
      <c r="C278" s="38"/>
      <c r="D278" s="229" t="s">
        <v>181</v>
      </c>
      <c r="E278" s="38"/>
      <c r="F278" s="245" t="s">
        <v>426</v>
      </c>
      <c r="G278" s="38"/>
      <c r="H278" s="38"/>
      <c r="I278" s="231"/>
      <c r="J278" s="38"/>
      <c r="K278" s="38"/>
      <c r="L278" s="42"/>
      <c r="M278" s="232"/>
      <c r="N278" s="233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181</v>
      </c>
      <c r="AU278" s="15" t="s">
        <v>89</v>
      </c>
    </row>
    <row r="279" s="13" customFormat="1">
      <c r="A279" s="13"/>
      <c r="B279" s="234"/>
      <c r="C279" s="235"/>
      <c r="D279" s="229" t="s">
        <v>147</v>
      </c>
      <c r="E279" s="236" t="s">
        <v>1</v>
      </c>
      <c r="F279" s="237" t="s">
        <v>427</v>
      </c>
      <c r="G279" s="235"/>
      <c r="H279" s="238">
        <v>6864.0540000000001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147</v>
      </c>
      <c r="AU279" s="244" t="s">
        <v>89</v>
      </c>
      <c r="AV279" s="13" t="s">
        <v>89</v>
      </c>
      <c r="AW279" s="13" t="s">
        <v>36</v>
      </c>
      <c r="AX279" s="13" t="s">
        <v>87</v>
      </c>
      <c r="AY279" s="244" t="s">
        <v>136</v>
      </c>
    </row>
    <row r="280" s="2" customFormat="1" ht="37.8" customHeight="1">
      <c r="A280" s="36"/>
      <c r="B280" s="37"/>
      <c r="C280" s="216" t="s">
        <v>428</v>
      </c>
      <c r="D280" s="216" t="s">
        <v>138</v>
      </c>
      <c r="E280" s="217" t="s">
        <v>429</v>
      </c>
      <c r="F280" s="218" t="s">
        <v>430</v>
      </c>
      <c r="G280" s="219" t="s">
        <v>262</v>
      </c>
      <c r="H280" s="220">
        <v>7.3499999999999996</v>
      </c>
      <c r="I280" s="221"/>
      <c r="J280" s="222">
        <f>ROUND(I280*H280,2)</f>
        <v>0</v>
      </c>
      <c r="K280" s="218" t="s">
        <v>142</v>
      </c>
      <c r="L280" s="42"/>
      <c r="M280" s="223" t="s">
        <v>1</v>
      </c>
      <c r="N280" s="224" t="s">
        <v>44</v>
      </c>
      <c r="O280" s="89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7" t="s">
        <v>143</v>
      </c>
      <c r="AT280" s="227" t="s">
        <v>138</v>
      </c>
      <c r="AU280" s="227" t="s">
        <v>89</v>
      </c>
      <c r="AY280" s="15" t="s">
        <v>136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5" t="s">
        <v>87</v>
      </c>
      <c r="BK280" s="228">
        <f>ROUND(I280*H280,2)</f>
        <v>0</v>
      </c>
      <c r="BL280" s="15" t="s">
        <v>143</v>
      </c>
      <c r="BM280" s="227" t="s">
        <v>431</v>
      </c>
    </row>
    <row r="281" s="2" customFormat="1">
      <c r="A281" s="36"/>
      <c r="B281" s="37"/>
      <c r="C281" s="38"/>
      <c r="D281" s="229" t="s">
        <v>145</v>
      </c>
      <c r="E281" s="38"/>
      <c r="F281" s="230" t="s">
        <v>432</v>
      </c>
      <c r="G281" s="38"/>
      <c r="H281" s="38"/>
      <c r="I281" s="231"/>
      <c r="J281" s="38"/>
      <c r="K281" s="38"/>
      <c r="L281" s="42"/>
      <c r="M281" s="232"/>
      <c r="N281" s="233"/>
      <c r="O281" s="89"/>
      <c r="P281" s="89"/>
      <c r="Q281" s="89"/>
      <c r="R281" s="89"/>
      <c r="S281" s="89"/>
      <c r="T281" s="90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145</v>
      </c>
      <c r="AU281" s="15" t="s">
        <v>89</v>
      </c>
    </row>
    <row r="282" s="2" customFormat="1" ht="37.8" customHeight="1">
      <c r="A282" s="36"/>
      <c r="B282" s="37"/>
      <c r="C282" s="216" t="s">
        <v>433</v>
      </c>
      <c r="D282" s="216" t="s">
        <v>138</v>
      </c>
      <c r="E282" s="217" t="s">
        <v>434</v>
      </c>
      <c r="F282" s="218" t="s">
        <v>435</v>
      </c>
      <c r="G282" s="219" t="s">
        <v>262</v>
      </c>
      <c r="H282" s="220">
        <v>353.916</v>
      </c>
      <c r="I282" s="221"/>
      <c r="J282" s="222">
        <f>ROUND(I282*H282,2)</f>
        <v>0</v>
      </c>
      <c r="K282" s="218" t="s">
        <v>142</v>
      </c>
      <c r="L282" s="42"/>
      <c r="M282" s="223" t="s">
        <v>1</v>
      </c>
      <c r="N282" s="224" t="s">
        <v>44</v>
      </c>
      <c r="O282" s="89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7" t="s">
        <v>143</v>
      </c>
      <c r="AT282" s="227" t="s">
        <v>138</v>
      </c>
      <c r="AU282" s="227" t="s">
        <v>89</v>
      </c>
      <c r="AY282" s="15" t="s">
        <v>136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5" t="s">
        <v>87</v>
      </c>
      <c r="BK282" s="228">
        <f>ROUND(I282*H282,2)</f>
        <v>0</v>
      </c>
      <c r="BL282" s="15" t="s">
        <v>143</v>
      </c>
      <c r="BM282" s="227" t="s">
        <v>436</v>
      </c>
    </row>
    <row r="283" s="2" customFormat="1">
      <c r="A283" s="36"/>
      <c r="B283" s="37"/>
      <c r="C283" s="38"/>
      <c r="D283" s="229" t="s">
        <v>145</v>
      </c>
      <c r="E283" s="38"/>
      <c r="F283" s="230" t="s">
        <v>435</v>
      </c>
      <c r="G283" s="38"/>
      <c r="H283" s="38"/>
      <c r="I283" s="231"/>
      <c r="J283" s="38"/>
      <c r="K283" s="38"/>
      <c r="L283" s="42"/>
      <c r="M283" s="232"/>
      <c r="N283" s="233"/>
      <c r="O283" s="89"/>
      <c r="P283" s="89"/>
      <c r="Q283" s="89"/>
      <c r="R283" s="89"/>
      <c r="S283" s="89"/>
      <c r="T283" s="90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145</v>
      </c>
      <c r="AU283" s="15" t="s">
        <v>89</v>
      </c>
    </row>
    <row r="284" s="12" customFormat="1" ht="22.8" customHeight="1">
      <c r="A284" s="12"/>
      <c r="B284" s="200"/>
      <c r="C284" s="201"/>
      <c r="D284" s="202" t="s">
        <v>78</v>
      </c>
      <c r="E284" s="214" t="s">
        <v>437</v>
      </c>
      <c r="F284" s="214" t="s">
        <v>438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SUM(P285:P286)</f>
        <v>0</v>
      </c>
      <c r="Q284" s="208"/>
      <c r="R284" s="209">
        <f>SUM(R285:R286)</f>
        <v>0</v>
      </c>
      <c r="S284" s="208"/>
      <c r="T284" s="210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87</v>
      </c>
      <c r="AT284" s="212" t="s">
        <v>78</v>
      </c>
      <c r="AU284" s="212" t="s">
        <v>87</v>
      </c>
      <c r="AY284" s="211" t="s">
        <v>136</v>
      </c>
      <c r="BK284" s="213">
        <f>SUM(BK285:BK286)</f>
        <v>0</v>
      </c>
    </row>
    <row r="285" s="2" customFormat="1" ht="24.15" customHeight="1">
      <c r="A285" s="36"/>
      <c r="B285" s="37"/>
      <c r="C285" s="216" t="s">
        <v>439</v>
      </c>
      <c r="D285" s="216" t="s">
        <v>138</v>
      </c>
      <c r="E285" s="217" t="s">
        <v>440</v>
      </c>
      <c r="F285" s="218" t="s">
        <v>441</v>
      </c>
      <c r="G285" s="219" t="s">
        <v>262</v>
      </c>
      <c r="H285" s="220">
        <v>8859.7909999999993</v>
      </c>
      <c r="I285" s="221"/>
      <c r="J285" s="222">
        <f>ROUND(I285*H285,2)</f>
        <v>0</v>
      </c>
      <c r="K285" s="218" t="s">
        <v>142</v>
      </c>
      <c r="L285" s="42"/>
      <c r="M285" s="223" t="s">
        <v>1</v>
      </c>
      <c r="N285" s="224" t="s">
        <v>44</v>
      </c>
      <c r="O285" s="89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143</v>
      </c>
      <c r="AT285" s="227" t="s">
        <v>138</v>
      </c>
      <c r="AU285" s="227" t="s">
        <v>89</v>
      </c>
      <c r="AY285" s="15" t="s">
        <v>136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87</v>
      </c>
      <c r="BK285" s="228">
        <f>ROUND(I285*H285,2)</f>
        <v>0</v>
      </c>
      <c r="BL285" s="15" t="s">
        <v>143</v>
      </c>
      <c r="BM285" s="227" t="s">
        <v>442</v>
      </c>
    </row>
    <row r="286" s="2" customFormat="1">
      <c r="A286" s="36"/>
      <c r="B286" s="37"/>
      <c r="C286" s="38"/>
      <c r="D286" s="229" t="s">
        <v>145</v>
      </c>
      <c r="E286" s="38"/>
      <c r="F286" s="230" t="s">
        <v>443</v>
      </c>
      <c r="G286" s="38"/>
      <c r="H286" s="38"/>
      <c r="I286" s="231"/>
      <c r="J286" s="38"/>
      <c r="K286" s="38"/>
      <c r="L286" s="42"/>
      <c r="M286" s="232"/>
      <c r="N286" s="233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145</v>
      </c>
      <c r="AU286" s="15" t="s">
        <v>89</v>
      </c>
    </row>
    <row r="287" s="12" customFormat="1" ht="25.92" customHeight="1">
      <c r="A287" s="12"/>
      <c r="B287" s="200"/>
      <c r="C287" s="201"/>
      <c r="D287" s="202" t="s">
        <v>78</v>
      </c>
      <c r="E287" s="203" t="s">
        <v>444</v>
      </c>
      <c r="F287" s="203" t="s">
        <v>445</v>
      </c>
      <c r="G287" s="201"/>
      <c r="H287" s="201"/>
      <c r="I287" s="204"/>
      <c r="J287" s="205">
        <f>BK287</f>
        <v>0</v>
      </c>
      <c r="K287" s="201"/>
      <c r="L287" s="206"/>
      <c r="M287" s="207"/>
      <c r="N287" s="208"/>
      <c r="O287" s="208"/>
      <c r="P287" s="209">
        <f>P288+P301+P304+P309+P312+P315+P319</f>
        <v>0</v>
      </c>
      <c r="Q287" s="208"/>
      <c r="R287" s="209">
        <f>R288+R301+R304+R309+R312+R315+R319</f>
        <v>0</v>
      </c>
      <c r="S287" s="208"/>
      <c r="T287" s="210">
        <f>T288+T301+T304+T309+T312+T315+T319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163</v>
      </c>
      <c r="AT287" s="212" t="s">
        <v>78</v>
      </c>
      <c r="AU287" s="212" t="s">
        <v>79</v>
      </c>
      <c r="AY287" s="211" t="s">
        <v>136</v>
      </c>
      <c r="BK287" s="213">
        <f>BK288+BK301+BK304+BK309+BK312+BK315+BK319</f>
        <v>0</v>
      </c>
    </row>
    <row r="288" s="12" customFormat="1" ht="22.8" customHeight="1">
      <c r="A288" s="12"/>
      <c r="B288" s="200"/>
      <c r="C288" s="201"/>
      <c r="D288" s="202" t="s">
        <v>78</v>
      </c>
      <c r="E288" s="214" t="s">
        <v>446</v>
      </c>
      <c r="F288" s="214" t="s">
        <v>447</v>
      </c>
      <c r="G288" s="201"/>
      <c r="H288" s="201"/>
      <c r="I288" s="204"/>
      <c r="J288" s="215">
        <f>BK288</f>
        <v>0</v>
      </c>
      <c r="K288" s="201"/>
      <c r="L288" s="206"/>
      <c r="M288" s="207"/>
      <c r="N288" s="208"/>
      <c r="O288" s="208"/>
      <c r="P288" s="209">
        <f>SUM(P289:P300)</f>
        <v>0</v>
      </c>
      <c r="Q288" s="208"/>
      <c r="R288" s="209">
        <f>SUM(R289:R300)</f>
        <v>0</v>
      </c>
      <c r="S288" s="208"/>
      <c r="T288" s="210">
        <f>SUM(T289:T300)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163</v>
      </c>
      <c r="AT288" s="212" t="s">
        <v>78</v>
      </c>
      <c r="AU288" s="212" t="s">
        <v>87</v>
      </c>
      <c r="AY288" s="211" t="s">
        <v>136</v>
      </c>
      <c r="BK288" s="213">
        <f>SUM(BK289:BK300)</f>
        <v>0</v>
      </c>
    </row>
    <row r="289" s="2" customFormat="1" ht="14.4" customHeight="1">
      <c r="A289" s="36"/>
      <c r="B289" s="37"/>
      <c r="C289" s="216" t="s">
        <v>448</v>
      </c>
      <c r="D289" s="216" t="s">
        <v>138</v>
      </c>
      <c r="E289" s="217" t="s">
        <v>449</v>
      </c>
      <c r="F289" s="218" t="s">
        <v>450</v>
      </c>
      <c r="G289" s="219" t="s">
        <v>451</v>
      </c>
      <c r="H289" s="220">
        <v>1</v>
      </c>
      <c r="I289" s="221"/>
      <c r="J289" s="222">
        <f>ROUND(I289*H289,2)</f>
        <v>0</v>
      </c>
      <c r="K289" s="218" t="s">
        <v>142</v>
      </c>
      <c r="L289" s="42"/>
      <c r="M289" s="223" t="s">
        <v>1</v>
      </c>
      <c r="N289" s="224" t="s">
        <v>44</v>
      </c>
      <c r="O289" s="89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7" t="s">
        <v>452</v>
      </c>
      <c r="AT289" s="227" t="s">
        <v>138</v>
      </c>
      <c r="AU289" s="227" t="s">
        <v>89</v>
      </c>
      <c r="AY289" s="15" t="s">
        <v>136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5" t="s">
        <v>87</v>
      </c>
      <c r="BK289" s="228">
        <f>ROUND(I289*H289,2)</f>
        <v>0</v>
      </c>
      <c r="BL289" s="15" t="s">
        <v>452</v>
      </c>
      <c r="BM289" s="227" t="s">
        <v>453</v>
      </c>
    </row>
    <row r="290" s="2" customFormat="1">
      <c r="A290" s="36"/>
      <c r="B290" s="37"/>
      <c r="C290" s="38"/>
      <c r="D290" s="229" t="s">
        <v>145</v>
      </c>
      <c r="E290" s="38"/>
      <c r="F290" s="230" t="s">
        <v>450</v>
      </c>
      <c r="G290" s="38"/>
      <c r="H290" s="38"/>
      <c r="I290" s="231"/>
      <c r="J290" s="38"/>
      <c r="K290" s="38"/>
      <c r="L290" s="42"/>
      <c r="M290" s="232"/>
      <c r="N290" s="233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145</v>
      </c>
      <c r="AU290" s="15" t="s">
        <v>89</v>
      </c>
    </row>
    <row r="291" s="2" customFormat="1" ht="14.4" customHeight="1">
      <c r="A291" s="36"/>
      <c r="B291" s="37"/>
      <c r="C291" s="216" t="s">
        <v>454</v>
      </c>
      <c r="D291" s="216" t="s">
        <v>138</v>
      </c>
      <c r="E291" s="217" t="s">
        <v>455</v>
      </c>
      <c r="F291" s="218" t="s">
        <v>456</v>
      </c>
      <c r="G291" s="219" t="s">
        <v>451</v>
      </c>
      <c r="H291" s="220">
        <v>1</v>
      </c>
      <c r="I291" s="221"/>
      <c r="J291" s="222">
        <f>ROUND(I291*H291,2)</f>
        <v>0</v>
      </c>
      <c r="K291" s="218" t="s">
        <v>142</v>
      </c>
      <c r="L291" s="42"/>
      <c r="M291" s="223" t="s">
        <v>1</v>
      </c>
      <c r="N291" s="224" t="s">
        <v>44</v>
      </c>
      <c r="O291" s="89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7" t="s">
        <v>452</v>
      </c>
      <c r="AT291" s="227" t="s">
        <v>138</v>
      </c>
      <c r="AU291" s="227" t="s">
        <v>89</v>
      </c>
      <c r="AY291" s="15" t="s">
        <v>136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5" t="s">
        <v>87</v>
      </c>
      <c r="BK291" s="228">
        <f>ROUND(I291*H291,2)</f>
        <v>0</v>
      </c>
      <c r="BL291" s="15" t="s">
        <v>452</v>
      </c>
      <c r="BM291" s="227" t="s">
        <v>457</v>
      </c>
    </row>
    <row r="292" s="2" customFormat="1">
      <c r="A292" s="36"/>
      <c r="B292" s="37"/>
      <c r="C292" s="38"/>
      <c r="D292" s="229" t="s">
        <v>145</v>
      </c>
      <c r="E292" s="38"/>
      <c r="F292" s="230" t="s">
        <v>456</v>
      </c>
      <c r="G292" s="38"/>
      <c r="H292" s="38"/>
      <c r="I292" s="231"/>
      <c r="J292" s="38"/>
      <c r="K292" s="38"/>
      <c r="L292" s="42"/>
      <c r="M292" s="232"/>
      <c r="N292" s="233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145</v>
      </c>
      <c r="AU292" s="15" t="s">
        <v>89</v>
      </c>
    </row>
    <row r="293" s="2" customFormat="1" ht="14.4" customHeight="1">
      <c r="A293" s="36"/>
      <c r="B293" s="37"/>
      <c r="C293" s="216" t="s">
        <v>458</v>
      </c>
      <c r="D293" s="216" t="s">
        <v>138</v>
      </c>
      <c r="E293" s="217" t="s">
        <v>459</v>
      </c>
      <c r="F293" s="218" t="s">
        <v>460</v>
      </c>
      <c r="G293" s="219" t="s">
        <v>451</v>
      </c>
      <c r="H293" s="220">
        <v>1</v>
      </c>
      <c r="I293" s="221"/>
      <c r="J293" s="222">
        <f>ROUND(I293*H293,2)</f>
        <v>0</v>
      </c>
      <c r="K293" s="218" t="s">
        <v>142</v>
      </c>
      <c r="L293" s="42"/>
      <c r="M293" s="223" t="s">
        <v>1</v>
      </c>
      <c r="N293" s="224" t="s">
        <v>44</v>
      </c>
      <c r="O293" s="89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7" t="s">
        <v>452</v>
      </c>
      <c r="AT293" s="227" t="s">
        <v>138</v>
      </c>
      <c r="AU293" s="227" t="s">
        <v>89</v>
      </c>
      <c r="AY293" s="15" t="s">
        <v>136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5" t="s">
        <v>87</v>
      </c>
      <c r="BK293" s="228">
        <f>ROUND(I293*H293,2)</f>
        <v>0</v>
      </c>
      <c r="BL293" s="15" t="s">
        <v>452</v>
      </c>
      <c r="BM293" s="227" t="s">
        <v>461</v>
      </c>
    </row>
    <row r="294" s="2" customFormat="1">
      <c r="A294" s="36"/>
      <c r="B294" s="37"/>
      <c r="C294" s="38"/>
      <c r="D294" s="229" t="s">
        <v>145</v>
      </c>
      <c r="E294" s="38"/>
      <c r="F294" s="230" t="s">
        <v>462</v>
      </c>
      <c r="G294" s="38"/>
      <c r="H294" s="38"/>
      <c r="I294" s="231"/>
      <c r="J294" s="38"/>
      <c r="K294" s="38"/>
      <c r="L294" s="42"/>
      <c r="M294" s="232"/>
      <c r="N294" s="233"/>
      <c r="O294" s="89"/>
      <c r="P294" s="89"/>
      <c r="Q294" s="89"/>
      <c r="R294" s="89"/>
      <c r="S294" s="89"/>
      <c r="T294" s="90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145</v>
      </c>
      <c r="AU294" s="15" t="s">
        <v>89</v>
      </c>
    </row>
    <row r="295" s="2" customFormat="1" ht="14.4" customHeight="1">
      <c r="A295" s="36"/>
      <c r="B295" s="37"/>
      <c r="C295" s="216" t="s">
        <v>463</v>
      </c>
      <c r="D295" s="216" t="s">
        <v>138</v>
      </c>
      <c r="E295" s="217" t="s">
        <v>464</v>
      </c>
      <c r="F295" s="218" t="s">
        <v>465</v>
      </c>
      <c r="G295" s="219" t="s">
        <v>451</v>
      </c>
      <c r="H295" s="220">
        <v>1</v>
      </c>
      <c r="I295" s="221"/>
      <c r="J295" s="222">
        <f>ROUND(I295*H295,2)</f>
        <v>0</v>
      </c>
      <c r="K295" s="218" t="s">
        <v>142</v>
      </c>
      <c r="L295" s="42"/>
      <c r="M295" s="223" t="s">
        <v>1</v>
      </c>
      <c r="N295" s="224" t="s">
        <v>44</v>
      </c>
      <c r="O295" s="89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7" t="s">
        <v>452</v>
      </c>
      <c r="AT295" s="227" t="s">
        <v>138</v>
      </c>
      <c r="AU295" s="227" t="s">
        <v>89</v>
      </c>
      <c r="AY295" s="15" t="s">
        <v>136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5" t="s">
        <v>87</v>
      </c>
      <c r="BK295" s="228">
        <f>ROUND(I295*H295,2)</f>
        <v>0</v>
      </c>
      <c r="BL295" s="15" t="s">
        <v>452</v>
      </c>
      <c r="BM295" s="227" t="s">
        <v>466</v>
      </c>
    </row>
    <row r="296" s="2" customFormat="1">
      <c r="A296" s="36"/>
      <c r="B296" s="37"/>
      <c r="C296" s="38"/>
      <c r="D296" s="229" t="s">
        <v>145</v>
      </c>
      <c r="E296" s="38"/>
      <c r="F296" s="230" t="s">
        <v>465</v>
      </c>
      <c r="G296" s="38"/>
      <c r="H296" s="38"/>
      <c r="I296" s="231"/>
      <c r="J296" s="38"/>
      <c r="K296" s="38"/>
      <c r="L296" s="42"/>
      <c r="M296" s="232"/>
      <c r="N296" s="233"/>
      <c r="O296" s="89"/>
      <c r="P296" s="89"/>
      <c r="Q296" s="89"/>
      <c r="R296" s="89"/>
      <c r="S296" s="89"/>
      <c r="T296" s="90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145</v>
      </c>
      <c r="AU296" s="15" t="s">
        <v>89</v>
      </c>
    </row>
    <row r="297" s="2" customFormat="1" ht="24.15" customHeight="1">
      <c r="A297" s="36"/>
      <c r="B297" s="37"/>
      <c r="C297" s="216" t="s">
        <v>467</v>
      </c>
      <c r="D297" s="216" t="s">
        <v>138</v>
      </c>
      <c r="E297" s="217" t="s">
        <v>468</v>
      </c>
      <c r="F297" s="218" t="s">
        <v>469</v>
      </c>
      <c r="G297" s="219" t="s">
        <v>451</v>
      </c>
      <c r="H297" s="220">
        <v>1</v>
      </c>
      <c r="I297" s="221"/>
      <c r="J297" s="222">
        <f>ROUND(I297*H297,2)</f>
        <v>0</v>
      </c>
      <c r="K297" s="218" t="s">
        <v>142</v>
      </c>
      <c r="L297" s="42"/>
      <c r="M297" s="223" t="s">
        <v>1</v>
      </c>
      <c r="N297" s="224" t="s">
        <v>44</v>
      </c>
      <c r="O297" s="89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7" t="s">
        <v>452</v>
      </c>
      <c r="AT297" s="227" t="s">
        <v>138</v>
      </c>
      <c r="AU297" s="227" t="s">
        <v>89</v>
      </c>
      <c r="AY297" s="15" t="s">
        <v>136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5" t="s">
        <v>87</v>
      </c>
      <c r="BK297" s="228">
        <f>ROUND(I297*H297,2)</f>
        <v>0</v>
      </c>
      <c r="BL297" s="15" t="s">
        <v>452</v>
      </c>
      <c r="BM297" s="227" t="s">
        <v>470</v>
      </c>
    </row>
    <row r="298" s="2" customFormat="1">
      <c r="A298" s="36"/>
      <c r="B298" s="37"/>
      <c r="C298" s="38"/>
      <c r="D298" s="229" t="s">
        <v>145</v>
      </c>
      <c r="E298" s="38"/>
      <c r="F298" s="230" t="s">
        <v>471</v>
      </c>
      <c r="G298" s="38"/>
      <c r="H298" s="38"/>
      <c r="I298" s="231"/>
      <c r="J298" s="38"/>
      <c r="K298" s="38"/>
      <c r="L298" s="42"/>
      <c r="M298" s="232"/>
      <c r="N298" s="233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145</v>
      </c>
      <c r="AU298" s="15" t="s">
        <v>89</v>
      </c>
    </row>
    <row r="299" s="2" customFormat="1" ht="14.4" customHeight="1">
      <c r="A299" s="36"/>
      <c r="B299" s="37"/>
      <c r="C299" s="216" t="s">
        <v>472</v>
      </c>
      <c r="D299" s="216" t="s">
        <v>138</v>
      </c>
      <c r="E299" s="217" t="s">
        <v>473</v>
      </c>
      <c r="F299" s="218" t="s">
        <v>474</v>
      </c>
      <c r="G299" s="219" t="s">
        <v>451</v>
      </c>
      <c r="H299" s="220">
        <v>1</v>
      </c>
      <c r="I299" s="221"/>
      <c r="J299" s="222">
        <f>ROUND(I299*H299,2)</f>
        <v>0</v>
      </c>
      <c r="K299" s="218" t="s">
        <v>142</v>
      </c>
      <c r="L299" s="42"/>
      <c r="M299" s="223" t="s">
        <v>1</v>
      </c>
      <c r="N299" s="224" t="s">
        <v>44</v>
      </c>
      <c r="O299" s="89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7" t="s">
        <v>452</v>
      </c>
      <c r="AT299" s="227" t="s">
        <v>138</v>
      </c>
      <c r="AU299" s="227" t="s">
        <v>89</v>
      </c>
      <c r="AY299" s="15" t="s">
        <v>136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5" t="s">
        <v>87</v>
      </c>
      <c r="BK299" s="228">
        <f>ROUND(I299*H299,2)</f>
        <v>0</v>
      </c>
      <c r="BL299" s="15" t="s">
        <v>452</v>
      </c>
      <c r="BM299" s="227" t="s">
        <v>475</v>
      </c>
    </row>
    <row r="300" s="2" customFormat="1">
      <c r="A300" s="36"/>
      <c r="B300" s="37"/>
      <c r="C300" s="38"/>
      <c r="D300" s="229" t="s">
        <v>145</v>
      </c>
      <c r="E300" s="38"/>
      <c r="F300" s="230" t="s">
        <v>474</v>
      </c>
      <c r="G300" s="38"/>
      <c r="H300" s="38"/>
      <c r="I300" s="231"/>
      <c r="J300" s="38"/>
      <c r="K300" s="38"/>
      <c r="L300" s="42"/>
      <c r="M300" s="232"/>
      <c r="N300" s="233"/>
      <c r="O300" s="89"/>
      <c r="P300" s="89"/>
      <c r="Q300" s="89"/>
      <c r="R300" s="89"/>
      <c r="S300" s="89"/>
      <c r="T300" s="90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145</v>
      </c>
      <c r="AU300" s="15" t="s">
        <v>89</v>
      </c>
    </row>
    <row r="301" s="12" customFormat="1" ht="22.8" customHeight="1">
      <c r="A301" s="12"/>
      <c r="B301" s="200"/>
      <c r="C301" s="201"/>
      <c r="D301" s="202" t="s">
        <v>78</v>
      </c>
      <c r="E301" s="214" t="s">
        <v>476</v>
      </c>
      <c r="F301" s="214" t="s">
        <v>477</v>
      </c>
      <c r="G301" s="201"/>
      <c r="H301" s="201"/>
      <c r="I301" s="204"/>
      <c r="J301" s="215">
        <f>BK301</f>
        <v>0</v>
      </c>
      <c r="K301" s="201"/>
      <c r="L301" s="206"/>
      <c r="M301" s="207"/>
      <c r="N301" s="208"/>
      <c r="O301" s="208"/>
      <c r="P301" s="209">
        <f>SUM(P302:P303)</f>
        <v>0</v>
      </c>
      <c r="Q301" s="208"/>
      <c r="R301" s="209">
        <f>SUM(R302:R303)</f>
        <v>0</v>
      </c>
      <c r="S301" s="208"/>
      <c r="T301" s="210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1" t="s">
        <v>163</v>
      </c>
      <c r="AT301" s="212" t="s">
        <v>78</v>
      </c>
      <c r="AU301" s="212" t="s">
        <v>87</v>
      </c>
      <c r="AY301" s="211" t="s">
        <v>136</v>
      </c>
      <c r="BK301" s="213">
        <f>SUM(BK302:BK303)</f>
        <v>0</v>
      </c>
    </row>
    <row r="302" s="2" customFormat="1" ht="24.15" customHeight="1">
      <c r="A302" s="36"/>
      <c r="B302" s="37"/>
      <c r="C302" s="216" t="s">
        <v>478</v>
      </c>
      <c r="D302" s="216" t="s">
        <v>138</v>
      </c>
      <c r="E302" s="217" t="s">
        <v>479</v>
      </c>
      <c r="F302" s="218" t="s">
        <v>480</v>
      </c>
      <c r="G302" s="219" t="s">
        <v>451</v>
      </c>
      <c r="H302" s="220">
        <v>1</v>
      </c>
      <c r="I302" s="221"/>
      <c r="J302" s="222">
        <f>ROUND(I302*H302,2)</f>
        <v>0</v>
      </c>
      <c r="K302" s="218" t="s">
        <v>142</v>
      </c>
      <c r="L302" s="42"/>
      <c r="M302" s="223" t="s">
        <v>1</v>
      </c>
      <c r="N302" s="224" t="s">
        <v>44</v>
      </c>
      <c r="O302" s="89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7" t="s">
        <v>452</v>
      </c>
      <c r="AT302" s="227" t="s">
        <v>138</v>
      </c>
      <c r="AU302" s="227" t="s">
        <v>89</v>
      </c>
      <c r="AY302" s="15" t="s">
        <v>136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5" t="s">
        <v>87</v>
      </c>
      <c r="BK302" s="228">
        <f>ROUND(I302*H302,2)</f>
        <v>0</v>
      </c>
      <c r="BL302" s="15" t="s">
        <v>452</v>
      </c>
      <c r="BM302" s="227" t="s">
        <v>481</v>
      </c>
    </row>
    <row r="303" s="2" customFormat="1">
      <c r="A303" s="36"/>
      <c r="B303" s="37"/>
      <c r="C303" s="38"/>
      <c r="D303" s="229" t="s">
        <v>145</v>
      </c>
      <c r="E303" s="38"/>
      <c r="F303" s="230" t="s">
        <v>482</v>
      </c>
      <c r="G303" s="38"/>
      <c r="H303" s="38"/>
      <c r="I303" s="231"/>
      <c r="J303" s="38"/>
      <c r="K303" s="38"/>
      <c r="L303" s="42"/>
      <c r="M303" s="232"/>
      <c r="N303" s="233"/>
      <c r="O303" s="89"/>
      <c r="P303" s="89"/>
      <c r="Q303" s="89"/>
      <c r="R303" s="89"/>
      <c r="S303" s="89"/>
      <c r="T303" s="90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145</v>
      </c>
      <c r="AU303" s="15" t="s">
        <v>89</v>
      </c>
    </row>
    <row r="304" s="12" customFormat="1" ht="22.8" customHeight="1">
      <c r="A304" s="12"/>
      <c r="B304" s="200"/>
      <c r="C304" s="201"/>
      <c r="D304" s="202" t="s">
        <v>78</v>
      </c>
      <c r="E304" s="214" t="s">
        <v>483</v>
      </c>
      <c r="F304" s="214" t="s">
        <v>484</v>
      </c>
      <c r="G304" s="201"/>
      <c r="H304" s="201"/>
      <c r="I304" s="204"/>
      <c r="J304" s="215">
        <f>BK304</f>
        <v>0</v>
      </c>
      <c r="K304" s="201"/>
      <c r="L304" s="206"/>
      <c r="M304" s="207"/>
      <c r="N304" s="208"/>
      <c r="O304" s="208"/>
      <c r="P304" s="209">
        <f>SUM(P305:P308)</f>
        <v>0</v>
      </c>
      <c r="Q304" s="208"/>
      <c r="R304" s="209">
        <f>SUM(R305:R308)</f>
        <v>0</v>
      </c>
      <c r="S304" s="208"/>
      <c r="T304" s="210">
        <f>SUM(T305:T308)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1" t="s">
        <v>163</v>
      </c>
      <c r="AT304" s="212" t="s">
        <v>78</v>
      </c>
      <c r="AU304" s="212" t="s">
        <v>87</v>
      </c>
      <c r="AY304" s="211" t="s">
        <v>136</v>
      </c>
      <c r="BK304" s="213">
        <f>SUM(BK305:BK308)</f>
        <v>0</v>
      </c>
    </row>
    <row r="305" s="2" customFormat="1" ht="14.4" customHeight="1">
      <c r="A305" s="36"/>
      <c r="B305" s="37"/>
      <c r="C305" s="216" t="s">
        <v>485</v>
      </c>
      <c r="D305" s="216" t="s">
        <v>138</v>
      </c>
      <c r="E305" s="217" t="s">
        <v>486</v>
      </c>
      <c r="F305" s="218" t="s">
        <v>487</v>
      </c>
      <c r="G305" s="219" t="s">
        <v>451</v>
      </c>
      <c r="H305" s="220">
        <v>1</v>
      </c>
      <c r="I305" s="221"/>
      <c r="J305" s="222">
        <f>ROUND(I305*H305,2)</f>
        <v>0</v>
      </c>
      <c r="K305" s="218" t="s">
        <v>142</v>
      </c>
      <c r="L305" s="42"/>
      <c r="M305" s="223" t="s">
        <v>1</v>
      </c>
      <c r="N305" s="224" t="s">
        <v>44</v>
      </c>
      <c r="O305" s="89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7" t="s">
        <v>452</v>
      </c>
      <c r="AT305" s="227" t="s">
        <v>138</v>
      </c>
      <c r="AU305" s="227" t="s">
        <v>89</v>
      </c>
      <c r="AY305" s="15" t="s">
        <v>136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5" t="s">
        <v>87</v>
      </c>
      <c r="BK305" s="228">
        <f>ROUND(I305*H305,2)</f>
        <v>0</v>
      </c>
      <c r="BL305" s="15" t="s">
        <v>452</v>
      </c>
      <c r="BM305" s="227" t="s">
        <v>488</v>
      </c>
    </row>
    <row r="306" s="2" customFormat="1">
      <c r="A306" s="36"/>
      <c r="B306" s="37"/>
      <c r="C306" s="38"/>
      <c r="D306" s="229" t="s">
        <v>145</v>
      </c>
      <c r="E306" s="38"/>
      <c r="F306" s="230" t="s">
        <v>487</v>
      </c>
      <c r="G306" s="38"/>
      <c r="H306" s="38"/>
      <c r="I306" s="231"/>
      <c r="J306" s="38"/>
      <c r="K306" s="38"/>
      <c r="L306" s="42"/>
      <c r="M306" s="232"/>
      <c r="N306" s="233"/>
      <c r="O306" s="89"/>
      <c r="P306" s="89"/>
      <c r="Q306" s="89"/>
      <c r="R306" s="89"/>
      <c r="S306" s="89"/>
      <c r="T306" s="90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145</v>
      </c>
      <c r="AU306" s="15" t="s">
        <v>89</v>
      </c>
    </row>
    <row r="307" s="2" customFormat="1" ht="14.4" customHeight="1">
      <c r="A307" s="36"/>
      <c r="B307" s="37"/>
      <c r="C307" s="216" t="s">
        <v>489</v>
      </c>
      <c r="D307" s="216" t="s">
        <v>138</v>
      </c>
      <c r="E307" s="217" t="s">
        <v>490</v>
      </c>
      <c r="F307" s="218" t="s">
        <v>491</v>
      </c>
      <c r="G307" s="219" t="s">
        <v>492</v>
      </c>
      <c r="H307" s="220">
        <v>1</v>
      </c>
      <c r="I307" s="221"/>
      <c r="J307" s="222">
        <f>ROUND(I307*H307,2)</f>
        <v>0</v>
      </c>
      <c r="K307" s="218" t="s">
        <v>1</v>
      </c>
      <c r="L307" s="42"/>
      <c r="M307" s="223" t="s">
        <v>1</v>
      </c>
      <c r="N307" s="224" t="s">
        <v>44</v>
      </c>
      <c r="O307" s="89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7" t="s">
        <v>452</v>
      </c>
      <c r="AT307" s="227" t="s">
        <v>138</v>
      </c>
      <c r="AU307" s="227" t="s">
        <v>89</v>
      </c>
      <c r="AY307" s="15" t="s">
        <v>136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5" t="s">
        <v>87</v>
      </c>
      <c r="BK307" s="228">
        <f>ROUND(I307*H307,2)</f>
        <v>0</v>
      </c>
      <c r="BL307" s="15" t="s">
        <v>452</v>
      </c>
      <c r="BM307" s="227" t="s">
        <v>493</v>
      </c>
    </row>
    <row r="308" s="2" customFormat="1">
      <c r="A308" s="36"/>
      <c r="B308" s="37"/>
      <c r="C308" s="38"/>
      <c r="D308" s="229" t="s">
        <v>145</v>
      </c>
      <c r="E308" s="38"/>
      <c r="F308" s="230" t="s">
        <v>491</v>
      </c>
      <c r="G308" s="38"/>
      <c r="H308" s="38"/>
      <c r="I308" s="231"/>
      <c r="J308" s="38"/>
      <c r="K308" s="38"/>
      <c r="L308" s="42"/>
      <c r="M308" s="232"/>
      <c r="N308" s="233"/>
      <c r="O308" s="89"/>
      <c r="P308" s="89"/>
      <c r="Q308" s="89"/>
      <c r="R308" s="89"/>
      <c r="S308" s="89"/>
      <c r="T308" s="90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145</v>
      </c>
      <c r="AU308" s="15" t="s">
        <v>89</v>
      </c>
    </row>
    <row r="309" s="12" customFormat="1" ht="22.8" customHeight="1">
      <c r="A309" s="12"/>
      <c r="B309" s="200"/>
      <c r="C309" s="201"/>
      <c r="D309" s="202" t="s">
        <v>78</v>
      </c>
      <c r="E309" s="214" t="s">
        <v>494</v>
      </c>
      <c r="F309" s="214" t="s">
        <v>495</v>
      </c>
      <c r="G309" s="201"/>
      <c r="H309" s="201"/>
      <c r="I309" s="204"/>
      <c r="J309" s="215">
        <f>BK309</f>
        <v>0</v>
      </c>
      <c r="K309" s="201"/>
      <c r="L309" s="206"/>
      <c r="M309" s="207"/>
      <c r="N309" s="208"/>
      <c r="O309" s="208"/>
      <c r="P309" s="209">
        <f>SUM(P310:P311)</f>
        <v>0</v>
      </c>
      <c r="Q309" s="208"/>
      <c r="R309" s="209">
        <f>SUM(R310:R311)</f>
        <v>0</v>
      </c>
      <c r="S309" s="208"/>
      <c r="T309" s="210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1" t="s">
        <v>163</v>
      </c>
      <c r="AT309" s="212" t="s">
        <v>78</v>
      </c>
      <c r="AU309" s="212" t="s">
        <v>87</v>
      </c>
      <c r="AY309" s="211" t="s">
        <v>136</v>
      </c>
      <c r="BK309" s="213">
        <f>SUM(BK310:BK311)</f>
        <v>0</v>
      </c>
    </row>
    <row r="310" s="2" customFormat="1" ht="14.4" customHeight="1">
      <c r="A310" s="36"/>
      <c r="B310" s="37"/>
      <c r="C310" s="216" t="s">
        <v>496</v>
      </c>
      <c r="D310" s="216" t="s">
        <v>138</v>
      </c>
      <c r="E310" s="217" t="s">
        <v>497</v>
      </c>
      <c r="F310" s="218" t="s">
        <v>498</v>
      </c>
      <c r="G310" s="219" t="s">
        <v>451</v>
      </c>
      <c r="H310" s="220">
        <v>12</v>
      </c>
      <c r="I310" s="221"/>
      <c r="J310" s="222">
        <f>ROUND(I310*H310,2)</f>
        <v>0</v>
      </c>
      <c r="K310" s="218" t="s">
        <v>142</v>
      </c>
      <c r="L310" s="42"/>
      <c r="M310" s="223" t="s">
        <v>1</v>
      </c>
      <c r="N310" s="224" t="s">
        <v>44</v>
      </c>
      <c r="O310" s="89"/>
      <c r="P310" s="225">
        <f>O310*H310</f>
        <v>0</v>
      </c>
      <c r="Q310" s="225">
        <v>0</v>
      </c>
      <c r="R310" s="225">
        <f>Q310*H310</f>
        <v>0</v>
      </c>
      <c r="S310" s="225">
        <v>0</v>
      </c>
      <c r="T310" s="226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7" t="s">
        <v>452</v>
      </c>
      <c r="AT310" s="227" t="s">
        <v>138</v>
      </c>
      <c r="AU310" s="227" t="s">
        <v>89</v>
      </c>
      <c r="AY310" s="15" t="s">
        <v>136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5" t="s">
        <v>87</v>
      </c>
      <c r="BK310" s="228">
        <f>ROUND(I310*H310,2)</f>
        <v>0</v>
      </c>
      <c r="BL310" s="15" t="s">
        <v>452</v>
      </c>
      <c r="BM310" s="227" t="s">
        <v>499</v>
      </c>
    </row>
    <row r="311" s="2" customFormat="1">
      <c r="A311" s="36"/>
      <c r="B311" s="37"/>
      <c r="C311" s="38"/>
      <c r="D311" s="229" t="s">
        <v>145</v>
      </c>
      <c r="E311" s="38"/>
      <c r="F311" s="230" t="s">
        <v>500</v>
      </c>
      <c r="G311" s="38"/>
      <c r="H311" s="38"/>
      <c r="I311" s="231"/>
      <c r="J311" s="38"/>
      <c r="K311" s="38"/>
      <c r="L311" s="42"/>
      <c r="M311" s="232"/>
      <c r="N311" s="233"/>
      <c r="O311" s="89"/>
      <c r="P311" s="89"/>
      <c r="Q311" s="89"/>
      <c r="R311" s="89"/>
      <c r="S311" s="89"/>
      <c r="T311" s="90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145</v>
      </c>
      <c r="AU311" s="15" t="s">
        <v>89</v>
      </c>
    </row>
    <row r="312" s="12" customFormat="1" ht="22.8" customHeight="1">
      <c r="A312" s="12"/>
      <c r="B312" s="200"/>
      <c r="C312" s="201"/>
      <c r="D312" s="202" t="s">
        <v>78</v>
      </c>
      <c r="E312" s="214" t="s">
        <v>501</v>
      </c>
      <c r="F312" s="214" t="s">
        <v>502</v>
      </c>
      <c r="G312" s="201"/>
      <c r="H312" s="201"/>
      <c r="I312" s="204"/>
      <c r="J312" s="215">
        <f>BK312</f>
        <v>0</v>
      </c>
      <c r="K312" s="201"/>
      <c r="L312" s="206"/>
      <c r="M312" s="207"/>
      <c r="N312" s="208"/>
      <c r="O312" s="208"/>
      <c r="P312" s="209">
        <f>SUM(P313:P314)</f>
        <v>0</v>
      </c>
      <c r="Q312" s="208"/>
      <c r="R312" s="209">
        <f>SUM(R313:R314)</f>
        <v>0</v>
      </c>
      <c r="S312" s="208"/>
      <c r="T312" s="210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1" t="s">
        <v>163</v>
      </c>
      <c r="AT312" s="212" t="s">
        <v>78</v>
      </c>
      <c r="AU312" s="212" t="s">
        <v>87</v>
      </c>
      <c r="AY312" s="211" t="s">
        <v>136</v>
      </c>
      <c r="BK312" s="213">
        <f>SUM(BK313:BK314)</f>
        <v>0</v>
      </c>
    </row>
    <row r="313" s="2" customFormat="1" ht="14.4" customHeight="1">
      <c r="A313" s="36"/>
      <c r="B313" s="37"/>
      <c r="C313" s="216" t="s">
        <v>503</v>
      </c>
      <c r="D313" s="216" t="s">
        <v>138</v>
      </c>
      <c r="E313" s="217" t="s">
        <v>504</v>
      </c>
      <c r="F313" s="218" t="s">
        <v>505</v>
      </c>
      <c r="G313" s="219" t="s">
        <v>451</v>
      </c>
      <c r="H313" s="220">
        <v>1</v>
      </c>
      <c r="I313" s="221"/>
      <c r="J313" s="222">
        <f>ROUND(I313*H313,2)</f>
        <v>0</v>
      </c>
      <c r="K313" s="218" t="s">
        <v>142</v>
      </c>
      <c r="L313" s="42"/>
      <c r="M313" s="223" t="s">
        <v>1</v>
      </c>
      <c r="N313" s="224" t="s">
        <v>44</v>
      </c>
      <c r="O313" s="89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7" t="s">
        <v>452</v>
      </c>
      <c r="AT313" s="227" t="s">
        <v>138</v>
      </c>
      <c r="AU313" s="227" t="s">
        <v>89</v>
      </c>
      <c r="AY313" s="15" t="s">
        <v>136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5" t="s">
        <v>87</v>
      </c>
      <c r="BK313" s="228">
        <f>ROUND(I313*H313,2)</f>
        <v>0</v>
      </c>
      <c r="BL313" s="15" t="s">
        <v>452</v>
      </c>
      <c r="BM313" s="227" t="s">
        <v>506</v>
      </c>
    </row>
    <row r="314" s="2" customFormat="1">
      <c r="A314" s="36"/>
      <c r="B314" s="37"/>
      <c r="C314" s="38"/>
      <c r="D314" s="229" t="s">
        <v>145</v>
      </c>
      <c r="E314" s="38"/>
      <c r="F314" s="230" t="s">
        <v>505</v>
      </c>
      <c r="G314" s="38"/>
      <c r="H314" s="38"/>
      <c r="I314" s="231"/>
      <c r="J314" s="38"/>
      <c r="K314" s="38"/>
      <c r="L314" s="42"/>
      <c r="M314" s="232"/>
      <c r="N314" s="233"/>
      <c r="O314" s="89"/>
      <c r="P314" s="89"/>
      <c r="Q314" s="89"/>
      <c r="R314" s="89"/>
      <c r="S314" s="89"/>
      <c r="T314" s="90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145</v>
      </c>
      <c r="AU314" s="15" t="s">
        <v>89</v>
      </c>
    </row>
    <row r="315" s="12" customFormat="1" ht="22.8" customHeight="1">
      <c r="A315" s="12"/>
      <c r="B315" s="200"/>
      <c r="C315" s="201"/>
      <c r="D315" s="202" t="s">
        <v>78</v>
      </c>
      <c r="E315" s="214" t="s">
        <v>507</v>
      </c>
      <c r="F315" s="214" t="s">
        <v>508</v>
      </c>
      <c r="G315" s="201"/>
      <c r="H315" s="201"/>
      <c r="I315" s="204"/>
      <c r="J315" s="215">
        <f>BK315</f>
        <v>0</v>
      </c>
      <c r="K315" s="201"/>
      <c r="L315" s="206"/>
      <c r="M315" s="207"/>
      <c r="N315" s="208"/>
      <c r="O315" s="208"/>
      <c r="P315" s="209">
        <f>SUM(P316:P318)</f>
        <v>0</v>
      </c>
      <c r="Q315" s="208"/>
      <c r="R315" s="209">
        <f>SUM(R316:R318)</f>
        <v>0</v>
      </c>
      <c r="S315" s="208"/>
      <c r="T315" s="210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1" t="s">
        <v>163</v>
      </c>
      <c r="AT315" s="212" t="s">
        <v>78</v>
      </c>
      <c r="AU315" s="212" t="s">
        <v>87</v>
      </c>
      <c r="AY315" s="211" t="s">
        <v>136</v>
      </c>
      <c r="BK315" s="213">
        <f>SUM(BK316:BK318)</f>
        <v>0</v>
      </c>
    </row>
    <row r="316" s="2" customFormat="1" ht="14.4" customHeight="1">
      <c r="A316" s="36"/>
      <c r="B316" s="37"/>
      <c r="C316" s="216" t="s">
        <v>509</v>
      </c>
      <c r="D316" s="216" t="s">
        <v>138</v>
      </c>
      <c r="E316" s="217" t="s">
        <v>510</v>
      </c>
      <c r="F316" s="218" t="s">
        <v>511</v>
      </c>
      <c r="G316" s="219" t="s">
        <v>512</v>
      </c>
      <c r="H316" s="220">
        <v>1</v>
      </c>
      <c r="I316" s="221"/>
      <c r="J316" s="222">
        <f>ROUND(I316*H316,2)</f>
        <v>0</v>
      </c>
      <c r="K316" s="218" t="s">
        <v>142</v>
      </c>
      <c r="L316" s="42"/>
      <c r="M316" s="223" t="s">
        <v>1</v>
      </c>
      <c r="N316" s="224" t="s">
        <v>44</v>
      </c>
      <c r="O316" s="89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7" t="s">
        <v>452</v>
      </c>
      <c r="AT316" s="227" t="s">
        <v>138</v>
      </c>
      <c r="AU316" s="227" t="s">
        <v>89</v>
      </c>
      <c r="AY316" s="15" t="s">
        <v>136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5" t="s">
        <v>87</v>
      </c>
      <c r="BK316" s="228">
        <f>ROUND(I316*H316,2)</f>
        <v>0</v>
      </c>
      <c r="BL316" s="15" t="s">
        <v>452</v>
      </c>
      <c r="BM316" s="227" t="s">
        <v>513</v>
      </c>
    </row>
    <row r="317" s="2" customFormat="1">
      <c r="A317" s="36"/>
      <c r="B317" s="37"/>
      <c r="C317" s="38"/>
      <c r="D317" s="229" t="s">
        <v>145</v>
      </c>
      <c r="E317" s="38"/>
      <c r="F317" s="230" t="s">
        <v>514</v>
      </c>
      <c r="G317" s="38"/>
      <c r="H317" s="38"/>
      <c r="I317" s="231"/>
      <c r="J317" s="38"/>
      <c r="K317" s="38"/>
      <c r="L317" s="42"/>
      <c r="M317" s="232"/>
      <c r="N317" s="233"/>
      <c r="O317" s="89"/>
      <c r="P317" s="89"/>
      <c r="Q317" s="89"/>
      <c r="R317" s="89"/>
      <c r="S317" s="89"/>
      <c r="T317" s="90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145</v>
      </c>
      <c r="AU317" s="15" t="s">
        <v>89</v>
      </c>
    </row>
    <row r="318" s="2" customFormat="1">
      <c r="A318" s="36"/>
      <c r="B318" s="37"/>
      <c r="C318" s="38"/>
      <c r="D318" s="229" t="s">
        <v>181</v>
      </c>
      <c r="E318" s="38"/>
      <c r="F318" s="245" t="s">
        <v>515</v>
      </c>
      <c r="G318" s="38"/>
      <c r="H318" s="38"/>
      <c r="I318" s="231"/>
      <c r="J318" s="38"/>
      <c r="K318" s="38"/>
      <c r="L318" s="42"/>
      <c r="M318" s="232"/>
      <c r="N318" s="233"/>
      <c r="O318" s="89"/>
      <c r="P318" s="89"/>
      <c r="Q318" s="89"/>
      <c r="R318" s="89"/>
      <c r="S318" s="89"/>
      <c r="T318" s="90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181</v>
      </c>
      <c r="AU318" s="15" t="s">
        <v>89</v>
      </c>
    </row>
    <row r="319" s="12" customFormat="1" ht="22.8" customHeight="1">
      <c r="A319" s="12"/>
      <c r="B319" s="200"/>
      <c r="C319" s="201"/>
      <c r="D319" s="202" t="s">
        <v>78</v>
      </c>
      <c r="E319" s="214" t="s">
        <v>516</v>
      </c>
      <c r="F319" s="214" t="s">
        <v>517</v>
      </c>
      <c r="G319" s="201"/>
      <c r="H319" s="201"/>
      <c r="I319" s="204"/>
      <c r="J319" s="215">
        <f>BK319</f>
        <v>0</v>
      </c>
      <c r="K319" s="201"/>
      <c r="L319" s="206"/>
      <c r="M319" s="207"/>
      <c r="N319" s="208"/>
      <c r="O319" s="208"/>
      <c r="P319" s="209">
        <f>SUM(P320:P321)</f>
        <v>0</v>
      </c>
      <c r="Q319" s="208"/>
      <c r="R319" s="209">
        <f>SUM(R320:R321)</f>
        <v>0</v>
      </c>
      <c r="S319" s="208"/>
      <c r="T319" s="210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1" t="s">
        <v>163</v>
      </c>
      <c r="AT319" s="212" t="s">
        <v>78</v>
      </c>
      <c r="AU319" s="212" t="s">
        <v>87</v>
      </c>
      <c r="AY319" s="211" t="s">
        <v>136</v>
      </c>
      <c r="BK319" s="213">
        <f>SUM(BK320:BK321)</f>
        <v>0</v>
      </c>
    </row>
    <row r="320" s="2" customFormat="1" ht="14.4" customHeight="1">
      <c r="A320" s="36"/>
      <c r="B320" s="37"/>
      <c r="C320" s="216" t="s">
        <v>518</v>
      </c>
      <c r="D320" s="216" t="s">
        <v>138</v>
      </c>
      <c r="E320" s="217" t="s">
        <v>519</v>
      </c>
      <c r="F320" s="218" t="s">
        <v>520</v>
      </c>
      <c r="G320" s="219" t="s">
        <v>451</v>
      </c>
      <c r="H320" s="220">
        <v>1</v>
      </c>
      <c r="I320" s="221"/>
      <c r="J320" s="222">
        <f>ROUND(I320*H320,2)</f>
        <v>0</v>
      </c>
      <c r="K320" s="218" t="s">
        <v>142</v>
      </c>
      <c r="L320" s="42"/>
      <c r="M320" s="223" t="s">
        <v>1</v>
      </c>
      <c r="N320" s="224" t="s">
        <v>44</v>
      </c>
      <c r="O320" s="89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7" t="s">
        <v>452</v>
      </c>
      <c r="AT320" s="227" t="s">
        <v>138</v>
      </c>
      <c r="AU320" s="227" t="s">
        <v>89</v>
      </c>
      <c r="AY320" s="15" t="s">
        <v>136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5" t="s">
        <v>87</v>
      </c>
      <c r="BK320" s="228">
        <f>ROUND(I320*H320,2)</f>
        <v>0</v>
      </c>
      <c r="BL320" s="15" t="s">
        <v>452</v>
      </c>
      <c r="BM320" s="227" t="s">
        <v>521</v>
      </c>
    </row>
    <row r="321" s="2" customFormat="1">
      <c r="A321" s="36"/>
      <c r="B321" s="37"/>
      <c r="C321" s="38"/>
      <c r="D321" s="229" t="s">
        <v>145</v>
      </c>
      <c r="E321" s="38"/>
      <c r="F321" s="230" t="s">
        <v>522</v>
      </c>
      <c r="G321" s="38"/>
      <c r="H321" s="38"/>
      <c r="I321" s="231"/>
      <c r="J321" s="38"/>
      <c r="K321" s="38"/>
      <c r="L321" s="42"/>
      <c r="M321" s="256"/>
      <c r="N321" s="257"/>
      <c r="O321" s="258"/>
      <c r="P321" s="258"/>
      <c r="Q321" s="258"/>
      <c r="R321" s="258"/>
      <c r="S321" s="258"/>
      <c r="T321" s="259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145</v>
      </c>
      <c r="AU321" s="15" t="s">
        <v>89</v>
      </c>
    </row>
    <row r="322" s="2" customFormat="1" ht="6.96" customHeight="1">
      <c r="A322" s="36"/>
      <c r="B322" s="64"/>
      <c r="C322" s="65"/>
      <c r="D322" s="65"/>
      <c r="E322" s="65"/>
      <c r="F322" s="65"/>
      <c r="G322" s="65"/>
      <c r="H322" s="65"/>
      <c r="I322" s="65"/>
      <c r="J322" s="65"/>
      <c r="K322" s="65"/>
      <c r="L322" s="42"/>
      <c r="M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</row>
  </sheetData>
  <sheetProtection sheet="1" autoFilter="0" formatColumns="0" formatRows="0" objects="1" scenarios="1" spinCount="100000" saltValue="TWHSfTHTqs9Egt6Q81yxxDIcDjnOB/QvO8t6VZFd5ipWBBUquklOTacrrt/pWrAf6SscPL6r1qUymArir1k4JQ==" hashValue="GUblgps1dbclsoUwSWPul2uDsTRwbgZvQ80zTNIqHsGZHnHJUhqfoPKe7NhOtsKQg/tYdFVeU+UiZdO9M1SoRA==" algorithmName="SHA-512" password="CC35"/>
  <autoFilter ref="C132:K32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523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ROUND((SUM(BE128:BE232)),  2)</f>
        <v>0</v>
      </c>
      <c r="G33" s="36"/>
      <c r="H33" s="36"/>
      <c r="I33" s="153">
        <v>0.20999999999999999</v>
      </c>
      <c r="J33" s="152">
        <f>ROUND(((SUM(BE128:BE232))*I33),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ROUND((SUM(BF128:BF232)),  2)</f>
        <v>0</v>
      </c>
      <c r="G34" s="36"/>
      <c r="H34" s="36"/>
      <c r="I34" s="153">
        <v>0.14999999999999999</v>
      </c>
      <c r="J34" s="152">
        <f>ROUND(((SUM(BF128:BF232))*I34),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ROUND((SUM(BG128:BG232)),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ROUND((SUM(BH128:BH232)),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ROUND((SUM(BI128:BI232)),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202110092 - SO 102 - POLNÍ CESTA C2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108</v>
      </c>
      <c r="E99" s="186"/>
      <c r="F99" s="186"/>
      <c r="G99" s="186"/>
      <c r="H99" s="186"/>
      <c r="I99" s="186"/>
      <c r="J99" s="187">
        <f>J173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112</v>
      </c>
      <c r="E100" s="186"/>
      <c r="F100" s="186"/>
      <c r="G100" s="186"/>
      <c r="H100" s="186"/>
      <c r="I100" s="186"/>
      <c r="J100" s="187">
        <f>J195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7"/>
      <c r="C101" s="178"/>
      <c r="D101" s="179" t="s">
        <v>113</v>
      </c>
      <c r="E101" s="180"/>
      <c r="F101" s="180"/>
      <c r="G101" s="180"/>
      <c r="H101" s="180"/>
      <c r="I101" s="180"/>
      <c r="J101" s="181">
        <f>J198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3"/>
      <c r="C102" s="184"/>
      <c r="D102" s="185" t="s">
        <v>114</v>
      </c>
      <c r="E102" s="186"/>
      <c r="F102" s="186"/>
      <c r="G102" s="186"/>
      <c r="H102" s="186"/>
      <c r="I102" s="186"/>
      <c r="J102" s="187">
        <f>J199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115</v>
      </c>
      <c r="E103" s="186"/>
      <c r="F103" s="186"/>
      <c r="G103" s="186"/>
      <c r="H103" s="186"/>
      <c r="I103" s="186"/>
      <c r="J103" s="187">
        <f>J212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116</v>
      </c>
      <c r="E104" s="186"/>
      <c r="F104" s="186"/>
      <c r="G104" s="186"/>
      <c r="H104" s="186"/>
      <c r="I104" s="186"/>
      <c r="J104" s="187">
        <f>J215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117</v>
      </c>
      <c r="E105" s="186"/>
      <c r="F105" s="186"/>
      <c r="G105" s="186"/>
      <c r="H105" s="186"/>
      <c r="I105" s="186"/>
      <c r="J105" s="187">
        <f>J220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118</v>
      </c>
      <c r="E106" s="186"/>
      <c r="F106" s="186"/>
      <c r="G106" s="186"/>
      <c r="H106" s="186"/>
      <c r="I106" s="186"/>
      <c r="J106" s="187">
        <f>J223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119</v>
      </c>
      <c r="E107" s="186"/>
      <c r="F107" s="186"/>
      <c r="G107" s="186"/>
      <c r="H107" s="186"/>
      <c r="I107" s="186"/>
      <c r="J107" s="187">
        <f>J226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120</v>
      </c>
      <c r="E108" s="186"/>
      <c r="F108" s="186"/>
      <c r="G108" s="186"/>
      <c r="H108" s="186"/>
      <c r="I108" s="186"/>
      <c r="J108" s="187">
        <f>J230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121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72" t="str">
        <f>E7</f>
        <v>POLNÍ CESTY BĚLČICE - ZÁHROBÍ (2)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97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E9</f>
        <v>202110092 - SO 102 - POLNÍ CESTA C2 k.ú. ZÁHROBÍ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F12</f>
        <v>Záhrobí</v>
      </c>
      <c r="G122" s="38"/>
      <c r="H122" s="38"/>
      <c r="I122" s="30" t="s">
        <v>22</v>
      </c>
      <c r="J122" s="77" t="str">
        <f>IF(J12="","",J12)</f>
        <v>30. 10. 2021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E15</f>
        <v>SPU Strakonice</v>
      </c>
      <c r="G124" s="38"/>
      <c r="H124" s="38"/>
      <c r="I124" s="30" t="s">
        <v>32</v>
      </c>
      <c r="J124" s="34" t="str">
        <f>E21</f>
        <v>S-pro servis s.r.o.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30</v>
      </c>
      <c r="D125" s="38"/>
      <c r="E125" s="38"/>
      <c r="F125" s="25" t="str">
        <f>IF(E18="","",E18)</f>
        <v>Vyplň údaj</v>
      </c>
      <c r="G125" s="38"/>
      <c r="H125" s="38"/>
      <c r="I125" s="30" t="s">
        <v>37</v>
      </c>
      <c r="J125" s="34" t="str">
        <f>E24</f>
        <v>S-pro servis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189"/>
      <c r="B127" s="190"/>
      <c r="C127" s="191" t="s">
        <v>122</v>
      </c>
      <c r="D127" s="192" t="s">
        <v>64</v>
      </c>
      <c r="E127" s="192" t="s">
        <v>60</v>
      </c>
      <c r="F127" s="192" t="s">
        <v>61</v>
      </c>
      <c r="G127" s="192" t="s">
        <v>123</v>
      </c>
      <c r="H127" s="192" t="s">
        <v>124</v>
      </c>
      <c r="I127" s="192" t="s">
        <v>125</v>
      </c>
      <c r="J127" s="192" t="s">
        <v>101</v>
      </c>
      <c r="K127" s="193" t="s">
        <v>126</v>
      </c>
      <c r="L127" s="194"/>
      <c r="M127" s="98" t="s">
        <v>1</v>
      </c>
      <c r="N127" s="99" t="s">
        <v>43</v>
      </c>
      <c r="O127" s="99" t="s">
        <v>127</v>
      </c>
      <c r="P127" s="99" t="s">
        <v>128</v>
      </c>
      <c r="Q127" s="99" t="s">
        <v>129</v>
      </c>
      <c r="R127" s="99" t="s">
        <v>130</v>
      </c>
      <c r="S127" s="99" t="s">
        <v>131</v>
      </c>
      <c r="T127" s="100" t="s">
        <v>132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6"/>
      <c r="B128" s="37"/>
      <c r="C128" s="105" t="s">
        <v>133</v>
      </c>
      <c r="D128" s="38"/>
      <c r="E128" s="38"/>
      <c r="F128" s="38"/>
      <c r="G128" s="38"/>
      <c r="H128" s="38"/>
      <c r="I128" s="38"/>
      <c r="J128" s="195">
        <f>BK128</f>
        <v>0</v>
      </c>
      <c r="K128" s="38"/>
      <c r="L128" s="42"/>
      <c r="M128" s="101"/>
      <c r="N128" s="196"/>
      <c r="O128" s="102"/>
      <c r="P128" s="197">
        <f>P129+P198</f>
        <v>0</v>
      </c>
      <c r="Q128" s="102"/>
      <c r="R128" s="197">
        <f>R129+R198</f>
        <v>1021.3374071999998</v>
      </c>
      <c r="S128" s="102"/>
      <c r="T128" s="198">
        <f>T129+T198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78</v>
      </c>
      <c r="AU128" s="15" t="s">
        <v>103</v>
      </c>
      <c r="BK128" s="199">
        <f>BK129+BK198</f>
        <v>0</v>
      </c>
    </row>
    <row r="129" s="12" customFormat="1" ht="25.92" customHeight="1">
      <c r="A129" s="12"/>
      <c r="B129" s="200"/>
      <c r="C129" s="201"/>
      <c r="D129" s="202" t="s">
        <v>78</v>
      </c>
      <c r="E129" s="203" t="s">
        <v>134</v>
      </c>
      <c r="F129" s="203" t="s">
        <v>135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P130+P173+P195</f>
        <v>0</v>
      </c>
      <c r="Q129" s="208"/>
      <c r="R129" s="209">
        <f>R130+R173+R195</f>
        <v>1021.3374071999998</v>
      </c>
      <c r="S129" s="208"/>
      <c r="T129" s="210">
        <f>T130+T173+T195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87</v>
      </c>
      <c r="AT129" s="212" t="s">
        <v>78</v>
      </c>
      <c r="AU129" s="212" t="s">
        <v>79</v>
      </c>
      <c r="AY129" s="211" t="s">
        <v>136</v>
      </c>
      <c r="BK129" s="213">
        <f>BK130+BK173+BK195</f>
        <v>0</v>
      </c>
    </row>
    <row r="130" s="12" customFormat="1" ht="22.8" customHeight="1">
      <c r="A130" s="12"/>
      <c r="B130" s="200"/>
      <c r="C130" s="201"/>
      <c r="D130" s="202" t="s">
        <v>78</v>
      </c>
      <c r="E130" s="214" t="s">
        <v>87</v>
      </c>
      <c r="F130" s="214" t="s">
        <v>137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SUM(P131:P172)</f>
        <v>0</v>
      </c>
      <c r="Q130" s="208"/>
      <c r="R130" s="209">
        <f>SUM(R131:R172)</f>
        <v>0</v>
      </c>
      <c r="S130" s="208"/>
      <c r="T130" s="210">
        <f>SUM(T131:T172)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87</v>
      </c>
      <c r="AT130" s="212" t="s">
        <v>78</v>
      </c>
      <c r="AU130" s="212" t="s">
        <v>87</v>
      </c>
      <c r="AY130" s="211" t="s">
        <v>136</v>
      </c>
      <c r="BK130" s="213">
        <f>SUM(BK131:BK172)</f>
        <v>0</v>
      </c>
    </row>
    <row r="131" s="2" customFormat="1" ht="24.15" customHeight="1">
      <c r="A131" s="36"/>
      <c r="B131" s="37"/>
      <c r="C131" s="216" t="s">
        <v>87</v>
      </c>
      <c r="D131" s="216" t="s">
        <v>138</v>
      </c>
      <c r="E131" s="217" t="s">
        <v>155</v>
      </c>
      <c r="F131" s="218" t="s">
        <v>156</v>
      </c>
      <c r="G131" s="219" t="s">
        <v>151</v>
      </c>
      <c r="H131" s="220">
        <v>2</v>
      </c>
      <c r="I131" s="221"/>
      <c r="J131" s="222">
        <f>ROUND(I131*H131,2)</f>
        <v>0</v>
      </c>
      <c r="K131" s="218" t="s">
        <v>142</v>
      </c>
      <c r="L131" s="42"/>
      <c r="M131" s="223" t="s">
        <v>1</v>
      </c>
      <c r="N131" s="224" t="s">
        <v>44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143</v>
      </c>
      <c r="AT131" s="227" t="s">
        <v>138</v>
      </c>
      <c r="AU131" s="227" t="s">
        <v>89</v>
      </c>
      <c r="AY131" s="15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87</v>
      </c>
      <c r="BK131" s="228">
        <f>ROUND(I131*H131,2)</f>
        <v>0</v>
      </c>
      <c r="BL131" s="15" t="s">
        <v>143</v>
      </c>
      <c r="BM131" s="227" t="s">
        <v>524</v>
      </c>
    </row>
    <row r="132" s="2" customFormat="1">
      <c r="A132" s="36"/>
      <c r="B132" s="37"/>
      <c r="C132" s="38"/>
      <c r="D132" s="229" t="s">
        <v>145</v>
      </c>
      <c r="E132" s="38"/>
      <c r="F132" s="230" t="s">
        <v>158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145</v>
      </c>
      <c r="AU132" s="15" t="s">
        <v>89</v>
      </c>
    </row>
    <row r="133" s="2" customFormat="1" ht="14.4" customHeight="1">
      <c r="A133" s="36"/>
      <c r="B133" s="37"/>
      <c r="C133" s="216" t="s">
        <v>89</v>
      </c>
      <c r="D133" s="216" t="s">
        <v>138</v>
      </c>
      <c r="E133" s="217" t="s">
        <v>164</v>
      </c>
      <c r="F133" s="218" t="s">
        <v>165</v>
      </c>
      <c r="G133" s="219" t="s">
        <v>151</v>
      </c>
      <c r="H133" s="220">
        <v>2</v>
      </c>
      <c r="I133" s="221"/>
      <c r="J133" s="222">
        <f>ROUND(I133*H133,2)</f>
        <v>0</v>
      </c>
      <c r="K133" s="218" t="s">
        <v>142</v>
      </c>
      <c r="L133" s="42"/>
      <c r="M133" s="223" t="s">
        <v>1</v>
      </c>
      <c r="N133" s="224" t="s">
        <v>44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143</v>
      </c>
      <c r="AT133" s="227" t="s">
        <v>138</v>
      </c>
      <c r="AU133" s="227" t="s">
        <v>89</v>
      </c>
      <c r="AY133" s="15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87</v>
      </c>
      <c r="BK133" s="228">
        <f>ROUND(I133*H133,2)</f>
        <v>0</v>
      </c>
      <c r="BL133" s="15" t="s">
        <v>143</v>
      </c>
      <c r="BM133" s="227" t="s">
        <v>525</v>
      </c>
    </row>
    <row r="134" s="2" customFormat="1">
      <c r="A134" s="36"/>
      <c r="B134" s="37"/>
      <c r="C134" s="38"/>
      <c r="D134" s="229" t="s">
        <v>145</v>
      </c>
      <c r="E134" s="38"/>
      <c r="F134" s="230" t="s">
        <v>167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145</v>
      </c>
      <c r="AU134" s="15" t="s">
        <v>89</v>
      </c>
    </row>
    <row r="135" s="2" customFormat="1" ht="24.15" customHeight="1">
      <c r="A135" s="36"/>
      <c r="B135" s="37"/>
      <c r="C135" s="216" t="s">
        <v>154</v>
      </c>
      <c r="D135" s="216" t="s">
        <v>138</v>
      </c>
      <c r="E135" s="217" t="s">
        <v>175</v>
      </c>
      <c r="F135" s="218" t="s">
        <v>176</v>
      </c>
      <c r="G135" s="219" t="s">
        <v>177</v>
      </c>
      <c r="H135" s="220">
        <v>56.43</v>
      </c>
      <c r="I135" s="221"/>
      <c r="J135" s="222">
        <f>ROUND(I135*H135,2)</f>
        <v>0</v>
      </c>
      <c r="K135" s="218" t="s">
        <v>178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143</v>
      </c>
      <c r="AT135" s="227" t="s">
        <v>138</v>
      </c>
      <c r="AU135" s="227" t="s">
        <v>89</v>
      </c>
      <c r="AY135" s="15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143</v>
      </c>
      <c r="BM135" s="227" t="s">
        <v>526</v>
      </c>
    </row>
    <row r="136" s="2" customFormat="1">
      <c r="A136" s="36"/>
      <c r="B136" s="37"/>
      <c r="C136" s="38"/>
      <c r="D136" s="229" t="s">
        <v>145</v>
      </c>
      <c r="E136" s="38"/>
      <c r="F136" s="230" t="s">
        <v>180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145</v>
      </c>
      <c r="AU136" s="15" t="s">
        <v>89</v>
      </c>
    </row>
    <row r="137" s="2" customFormat="1">
      <c r="A137" s="36"/>
      <c r="B137" s="37"/>
      <c r="C137" s="38"/>
      <c r="D137" s="229" t="s">
        <v>181</v>
      </c>
      <c r="E137" s="38"/>
      <c r="F137" s="245" t="s">
        <v>182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181</v>
      </c>
      <c r="AU137" s="15" t="s">
        <v>89</v>
      </c>
    </row>
    <row r="138" s="2" customFormat="1" ht="24.15" customHeight="1">
      <c r="A138" s="36"/>
      <c r="B138" s="37"/>
      <c r="C138" s="216" t="s">
        <v>143</v>
      </c>
      <c r="D138" s="216" t="s">
        <v>138</v>
      </c>
      <c r="E138" s="217" t="s">
        <v>184</v>
      </c>
      <c r="F138" s="218" t="s">
        <v>185</v>
      </c>
      <c r="G138" s="219" t="s">
        <v>177</v>
      </c>
      <c r="H138" s="220">
        <v>108.107</v>
      </c>
      <c r="I138" s="221"/>
      <c r="J138" s="222">
        <f>ROUND(I138*H138,2)</f>
        <v>0</v>
      </c>
      <c r="K138" s="218" t="s">
        <v>142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143</v>
      </c>
      <c r="AT138" s="227" t="s">
        <v>138</v>
      </c>
      <c r="AU138" s="227" t="s">
        <v>89</v>
      </c>
      <c r="AY138" s="15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143</v>
      </c>
      <c r="BM138" s="227" t="s">
        <v>527</v>
      </c>
    </row>
    <row r="139" s="2" customFormat="1">
      <c r="A139" s="36"/>
      <c r="B139" s="37"/>
      <c r="C139" s="38"/>
      <c r="D139" s="229" t="s">
        <v>145</v>
      </c>
      <c r="E139" s="38"/>
      <c r="F139" s="230" t="s">
        <v>187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145</v>
      </c>
      <c r="AU139" s="15" t="s">
        <v>89</v>
      </c>
    </row>
    <row r="140" s="2" customFormat="1" ht="24.15" customHeight="1">
      <c r="A140" s="36"/>
      <c r="B140" s="37"/>
      <c r="C140" s="216" t="s">
        <v>163</v>
      </c>
      <c r="D140" s="216" t="s">
        <v>138</v>
      </c>
      <c r="E140" s="217" t="s">
        <v>184</v>
      </c>
      <c r="F140" s="218" t="s">
        <v>185</v>
      </c>
      <c r="G140" s="219" t="s">
        <v>177</v>
      </c>
      <c r="H140" s="220">
        <v>144.143</v>
      </c>
      <c r="I140" s="221"/>
      <c r="J140" s="222">
        <f>ROUND(I140*H140,2)</f>
        <v>0</v>
      </c>
      <c r="K140" s="218" t="s">
        <v>142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143</v>
      </c>
      <c r="AT140" s="227" t="s">
        <v>138</v>
      </c>
      <c r="AU140" s="227" t="s">
        <v>89</v>
      </c>
      <c r="AY140" s="15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143</v>
      </c>
      <c r="BM140" s="227" t="s">
        <v>528</v>
      </c>
    </row>
    <row r="141" s="2" customFormat="1">
      <c r="A141" s="36"/>
      <c r="B141" s="37"/>
      <c r="C141" s="38"/>
      <c r="D141" s="229" t="s">
        <v>145</v>
      </c>
      <c r="E141" s="38"/>
      <c r="F141" s="230" t="s">
        <v>187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145</v>
      </c>
      <c r="AU141" s="15" t="s">
        <v>89</v>
      </c>
    </row>
    <row r="142" s="2" customFormat="1">
      <c r="A142" s="36"/>
      <c r="B142" s="37"/>
      <c r="C142" s="38"/>
      <c r="D142" s="229" t="s">
        <v>181</v>
      </c>
      <c r="E142" s="38"/>
      <c r="F142" s="245" t="s">
        <v>191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181</v>
      </c>
      <c r="AU142" s="15" t="s">
        <v>89</v>
      </c>
    </row>
    <row r="143" s="13" customFormat="1">
      <c r="A143" s="13"/>
      <c r="B143" s="234"/>
      <c r="C143" s="235"/>
      <c r="D143" s="229" t="s">
        <v>147</v>
      </c>
      <c r="E143" s="236" t="s">
        <v>1</v>
      </c>
      <c r="F143" s="237" t="s">
        <v>529</v>
      </c>
      <c r="G143" s="235"/>
      <c r="H143" s="238">
        <v>144.143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147</v>
      </c>
      <c r="AU143" s="244" t="s">
        <v>89</v>
      </c>
      <c r="AV143" s="13" t="s">
        <v>89</v>
      </c>
      <c r="AW143" s="13" t="s">
        <v>36</v>
      </c>
      <c r="AX143" s="13" t="s">
        <v>87</v>
      </c>
      <c r="AY143" s="244" t="s">
        <v>136</v>
      </c>
    </row>
    <row r="144" s="2" customFormat="1" ht="24.15" customHeight="1">
      <c r="A144" s="36"/>
      <c r="B144" s="37"/>
      <c r="C144" s="216" t="s">
        <v>168</v>
      </c>
      <c r="D144" s="216" t="s">
        <v>138</v>
      </c>
      <c r="E144" s="217" t="s">
        <v>205</v>
      </c>
      <c r="F144" s="218" t="s">
        <v>206</v>
      </c>
      <c r="G144" s="219" t="s">
        <v>177</v>
      </c>
      <c r="H144" s="220">
        <v>112.86</v>
      </c>
      <c r="I144" s="221"/>
      <c r="J144" s="222">
        <f>ROUND(I144*H144,2)</f>
        <v>0</v>
      </c>
      <c r="K144" s="218" t="s">
        <v>178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143</v>
      </c>
      <c r="AT144" s="227" t="s">
        <v>138</v>
      </c>
      <c r="AU144" s="227" t="s">
        <v>89</v>
      </c>
      <c r="AY144" s="15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143</v>
      </c>
      <c r="BM144" s="227" t="s">
        <v>530</v>
      </c>
    </row>
    <row r="145" s="2" customFormat="1">
      <c r="A145" s="36"/>
      <c r="B145" s="37"/>
      <c r="C145" s="38"/>
      <c r="D145" s="229" t="s">
        <v>145</v>
      </c>
      <c r="E145" s="38"/>
      <c r="F145" s="230" t="s">
        <v>208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145</v>
      </c>
      <c r="AU145" s="15" t="s">
        <v>89</v>
      </c>
    </row>
    <row r="146" s="2" customFormat="1">
      <c r="A146" s="36"/>
      <c r="B146" s="37"/>
      <c r="C146" s="38"/>
      <c r="D146" s="229" t="s">
        <v>181</v>
      </c>
      <c r="E146" s="38"/>
      <c r="F146" s="245" t="s">
        <v>209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89</v>
      </c>
    </row>
    <row r="147" s="13" customFormat="1">
      <c r="A147" s="13"/>
      <c r="B147" s="234"/>
      <c r="C147" s="235"/>
      <c r="D147" s="229" t="s">
        <v>147</v>
      </c>
      <c r="E147" s="236" t="s">
        <v>1</v>
      </c>
      <c r="F147" s="237" t="s">
        <v>531</v>
      </c>
      <c r="G147" s="235"/>
      <c r="H147" s="238">
        <v>112.86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147</v>
      </c>
      <c r="AU147" s="244" t="s">
        <v>89</v>
      </c>
      <c r="AV147" s="13" t="s">
        <v>89</v>
      </c>
      <c r="AW147" s="13" t="s">
        <v>36</v>
      </c>
      <c r="AX147" s="13" t="s">
        <v>87</v>
      </c>
      <c r="AY147" s="244" t="s">
        <v>136</v>
      </c>
    </row>
    <row r="148" s="2" customFormat="1" ht="24.15" customHeight="1">
      <c r="A148" s="36"/>
      <c r="B148" s="37"/>
      <c r="C148" s="216" t="s">
        <v>174</v>
      </c>
      <c r="D148" s="216" t="s">
        <v>138</v>
      </c>
      <c r="E148" s="217" t="s">
        <v>212</v>
      </c>
      <c r="F148" s="218" t="s">
        <v>213</v>
      </c>
      <c r="G148" s="219" t="s">
        <v>177</v>
      </c>
      <c r="H148" s="220">
        <v>51.677</v>
      </c>
      <c r="I148" s="221"/>
      <c r="J148" s="222">
        <f>ROUND(I148*H148,2)</f>
        <v>0</v>
      </c>
      <c r="K148" s="218" t="s">
        <v>142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143</v>
      </c>
      <c r="AT148" s="227" t="s">
        <v>138</v>
      </c>
      <c r="AU148" s="227" t="s">
        <v>89</v>
      </c>
      <c r="AY148" s="15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143</v>
      </c>
      <c r="BM148" s="227" t="s">
        <v>532</v>
      </c>
    </row>
    <row r="149" s="2" customFormat="1">
      <c r="A149" s="36"/>
      <c r="B149" s="37"/>
      <c r="C149" s="38"/>
      <c r="D149" s="229" t="s">
        <v>145</v>
      </c>
      <c r="E149" s="38"/>
      <c r="F149" s="230" t="s">
        <v>215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145</v>
      </c>
      <c r="AU149" s="15" t="s">
        <v>89</v>
      </c>
    </row>
    <row r="150" s="13" customFormat="1">
      <c r="A150" s="13"/>
      <c r="B150" s="234"/>
      <c r="C150" s="235"/>
      <c r="D150" s="229" t="s">
        <v>147</v>
      </c>
      <c r="E150" s="236" t="s">
        <v>1</v>
      </c>
      <c r="F150" s="237" t="s">
        <v>533</v>
      </c>
      <c r="G150" s="235"/>
      <c r="H150" s="238">
        <v>51.677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147</v>
      </c>
      <c r="AU150" s="244" t="s">
        <v>89</v>
      </c>
      <c r="AV150" s="13" t="s">
        <v>89</v>
      </c>
      <c r="AW150" s="13" t="s">
        <v>36</v>
      </c>
      <c r="AX150" s="13" t="s">
        <v>87</v>
      </c>
      <c r="AY150" s="244" t="s">
        <v>136</v>
      </c>
    </row>
    <row r="151" s="2" customFormat="1" ht="24.15" customHeight="1">
      <c r="A151" s="36"/>
      <c r="B151" s="37"/>
      <c r="C151" s="216" t="s">
        <v>183</v>
      </c>
      <c r="D151" s="216" t="s">
        <v>138</v>
      </c>
      <c r="E151" s="217" t="s">
        <v>212</v>
      </c>
      <c r="F151" s="218" t="s">
        <v>213</v>
      </c>
      <c r="G151" s="219" t="s">
        <v>177</v>
      </c>
      <c r="H151" s="220">
        <v>144.143</v>
      </c>
      <c r="I151" s="221"/>
      <c r="J151" s="222">
        <f>ROUND(I151*H151,2)</f>
        <v>0</v>
      </c>
      <c r="K151" s="218" t="s">
        <v>142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143</v>
      </c>
      <c r="AT151" s="227" t="s">
        <v>138</v>
      </c>
      <c r="AU151" s="227" t="s">
        <v>89</v>
      </c>
      <c r="AY151" s="15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143</v>
      </c>
      <c r="BM151" s="227" t="s">
        <v>534</v>
      </c>
    </row>
    <row r="152" s="2" customFormat="1">
      <c r="A152" s="36"/>
      <c r="B152" s="37"/>
      <c r="C152" s="38"/>
      <c r="D152" s="229" t="s">
        <v>145</v>
      </c>
      <c r="E152" s="38"/>
      <c r="F152" s="230" t="s">
        <v>215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145</v>
      </c>
      <c r="AU152" s="15" t="s">
        <v>89</v>
      </c>
    </row>
    <row r="153" s="2" customFormat="1">
      <c r="A153" s="36"/>
      <c r="B153" s="37"/>
      <c r="C153" s="38"/>
      <c r="D153" s="229" t="s">
        <v>181</v>
      </c>
      <c r="E153" s="38"/>
      <c r="F153" s="245" t="s">
        <v>535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181</v>
      </c>
      <c r="AU153" s="15" t="s">
        <v>89</v>
      </c>
    </row>
    <row r="154" s="13" customFormat="1">
      <c r="A154" s="13"/>
      <c r="B154" s="234"/>
      <c r="C154" s="235"/>
      <c r="D154" s="229" t="s">
        <v>147</v>
      </c>
      <c r="E154" s="236" t="s">
        <v>1</v>
      </c>
      <c r="F154" s="237" t="s">
        <v>536</v>
      </c>
      <c r="G154" s="235"/>
      <c r="H154" s="238">
        <v>144.143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147</v>
      </c>
      <c r="AU154" s="244" t="s">
        <v>89</v>
      </c>
      <c r="AV154" s="13" t="s">
        <v>89</v>
      </c>
      <c r="AW154" s="13" t="s">
        <v>36</v>
      </c>
      <c r="AX154" s="13" t="s">
        <v>87</v>
      </c>
      <c r="AY154" s="244" t="s">
        <v>136</v>
      </c>
    </row>
    <row r="155" s="2" customFormat="1" ht="24.15" customHeight="1">
      <c r="A155" s="36"/>
      <c r="B155" s="37"/>
      <c r="C155" s="216" t="s">
        <v>189</v>
      </c>
      <c r="D155" s="216" t="s">
        <v>138</v>
      </c>
      <c r="E155" s="217" t="s">
        <v>219</v>
      </c>
      <c r="F155" s="218" t="s">
        <v>220</v>
      </c>
      <c r="G155" s="219" t="s">
        <v>177</v>
      </c>
      <c r="H155" s="220">
        <v>56.43</v>
      </c>
      <c r="I155" s="221"/>
      <c r="J155" s="222">
        <f>ROUND(I155*H155,2)</f>
        <v>0</v>
      </c>
      <c r="K155" s="218" t="s">
        <v>178</v>
      </c>
      <c r="L155" s="42"/>
      <c r="M155" s="223" t="s">
        <v>1</v>
      </c>
      <c r="N155" s="224" t="s">
        <v>44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143</v>
      </c>
      <c r="AT155" s="227" t="s">
        <v>138</v>
      </c>
      <c r="AU155" s="227" t="s">
        <v>89</v>
      </c>
      <c r="AY155" s="15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143</v>
      </c>
      <c r="BM155" s="227" t="s">
        <v>537</v>
      </c>
    </row>
    <row r="156" s="2" customFormat="1">
      <c r="A156" s="36"/>
      <c r="B156" s="37"/>
      <c r="C156" s="38"/>
      <c r="D156" s="229" t="s">
        <v>145</v>
      </c>
      <c r="E156" s="38"/>
      <c r="F156" s="230" t="s">
        <v>220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145</v>
      </c>
      <c r="AU156" s="15" t="s">
        <v>89</v>
      </c>
    </row>
    <row r="157" s="2" customFormat="1">
      <c r="A157" s="36"/>
      <c r="B157" s="37"/>
      <c r="C157" s="38"/>
      <c r="D157" s="229" t="s">
        <v>181</v>
      </c>
      <c r="E157" s="38"/>
      <c r="F157" s="245" t="s">
        <v>222</v>
      </c>
      <c r="G157" s="38"/>
      <c r="H157" s="38"/>
      <c r="I157" s="231"/>
      <c r="J157" s="38"/>
      <c r="K157" s="38"/>
      <c r="L157" s="42"/>
      <c r="M157" s="232"/>
      <c r="N157" s="23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181</v>
      </c>
      <c r="AU157" s="15" t="s">
        <v>89</v>
      </c>
    </row>
    <row r="158" s="2" customFormat="1" ht="24.15" customHeight="1">
      <c r="A158" s="36"/>
      <c r="B158" s="37"/>
      <c r="C158" s="216" t="s">
        <v>193</v>
      </c>
      <c r="D158" s="216" t="s">
        <v>138</v>
      </c>
      <c r="E158" s="217" t="s">
        <v>224</v>
      </c>
      <c r="F158" s="218" t="s">
        <v>225</v>
      </c>
      <c r="G158" s="219" t="s">
        <v>177</v>
      </c>
      <c r="H158" s="220">
        <v>56.43</v>
      </c>
      <c r="I158" s="221"/>
      <c r="J158" s="222">
        <f>ROUND(I158*H158,2)</f>
        <v>0</v>
      </c>
      <c r="K158" s="218" t="s">
        <v>142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143</v>
      </c>
      <c r="AT158" s="227" t="s">
        <v>138</v>
      </c>
      <c r="AU158" s="227" t="s">
        <v>89</v>
      </c>
      <c r="AY158" s="15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143</v>
      </c>
      <c r="BM158" s="227" t="s">
        <v>538</v>
      </c>
    </row>
    <row r="159" s="2" customFormat="1">
      <c r="A159" s="36"/>
      <c r="B159" s="37"/>
      <c r="C159" s="38"/>
      <c r="D159" s="229" t="s">
        <v>145</v>
      </c>
      <c r="E159" s="38"/>
      <c r="F159" s="230" t="s">
        <v>227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145</v>
      </c>
      <c r="AU159" s="15" t="s">
        <v>89</v>
      </c>
    </row>
    <row r="160" s="2" customFormat="1" ht="14.4" customHeight="1">
      <c r="A160" s="36"/>
      <c r="B160" s="37"/>
      <c r="C160" s="216" t="s">
        <v>198</v>
      </c>
      <c r="D160" s="216" t="s">
        <v>138</v>
      </c>
      <c r="E160" s="217" t="s">
        <v>229</v>
      </c>
      <c r="F160" s="218" t="s">
        <v>230</v>
      </c>
      <c r="G160" s="219" t="s">
        <v>177</v>
      </c>
      <c r="H160" s="220">
        <v>108.107</v>
      </c>
      <c r="I160" s="221"/>
      <c r="J160" s="222">
        <f>ROUND(I160*H160,2)</f>
        <v>0</v>
      </c>
      <c r="K160" s="218" t="s">
        <v>178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143</v>
      </c>
      <c r="AT160" s="227" t="s">
        <v>138</v>
      </c>
      <c r="AU160" s="227" t="s">
        <v>89</v>
      </c>
      <c r="AY160" s="15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143</v>
      </c>
      <c r="BM160" s="227" t="s">
        <v>539</v>
      </c>
    </row>
    <row r="161" s="2" customFormat="1">
      <c r="A161" s="36"/>
      <c r="B161" s="37"/>
      <c r="C161" s="38"/>
      <c r="D161" s="229" t="s">
        <v>145</v>
      </c>
      <c r="E161" s="38"/>
      <c r="F161" s="230" t="s">
        <v>230</v>
      </c>
      <c r="G161" s="38"/>
      <c r="H161" s="38"/>
      <c r="I161" s="231"/>
      <c r="J161" s="38"/>
      <c r="K161" s="38"/>
      <c r="L161" s="42"/>
      <c r="M161" s="232"/>
      <c r="N161" s="233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145</v>
      </c>
      <c r="AU161" s="15" t="s">
        <v>89</v>
      </c>
    </row>
    <row r="162" s="13" customFormat="1">
      <c r="A162" s="13"/>
      <c r="B162" s="234"/>
      <c r="C162" s="235"/>
      <c r="D162" s="229" t="s">
        <v>147</v>
      </c>
      <c r="E162" s="236" t="s">
        <v>1</v>
      </c>
      <c r="F162" s="237" t="s">
        <v>540</v>
      </c>
      <c r="G162" s="235"/>
      <c r="H162" s="238">
        <v>108.107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147</v>
      </c>
      <c r="AU162" s="244" t="s">
        <v>89</v>
      </c>
      <c r="AV162" s="13" t="s">
        <v>89</v>
      </c>
      <c r="AW162" s="13" t="s">
        <v>36</v>
      </c>
      <c r="AX162" s="13" t="s">
        <v>87</v>
      </c>
      <c r="AY162" s="244" t="s">
        <v>136</v>
      </c>
    </row>
    <row r="163" s="2" customFormat="1" ht="14.4" customHeight="1">
      <c r="A163" s="36"/>
      <c r="B163" s="37"/>
      <c r="C163" s="216" t="s">
        <v>204</v>
      </c>
      <c r="D163" s="216" t="s">
        <v>138</v>
      </c>
      <c r="E163" s="217" t="s">
        <v>229</v>
      </c>
      <c r="F163" s="218" t="s">
        <v>230</v>
      </c>
      <c r="G163" s="219" t="s">
        <v>177</v>
      </c>
      <c r="H163" s="220">
        <v>144.143</v>
      </c>
      <c r="I163" s="221"/>
      <c r="J163" s="222">
        <f>ROUND(I163*H163,2)</f>
        <v>0</v>
      </c>
      <c r="K163" s="218" t="s">
        <v>178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143</v>
      </c>
      <c r="AT163" s="227" t="s">
        <v>138</v>
      </c>
      <c r="AU163" s="227" t="s">
        <v>89</v>
      </c>
      <c r="AY163" s="15" t="s">
        <v>136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143</v>
      </c>
      <c r="BM163" s="227" t="s">
        <v>541</v>
      </c>
    </row>
    <row r="164" s="2" customFormat="1">
      <c r="A164" s="36"/>
      <c r="B164" s="37"/>
      <c r="C164" s="38"/>
      <c r="D164" s="229" t="s">
        <v>145</v>
      </c>
      <c r="E164" s="38"/>
      <c r="F164" s="230" t="s">
        <v>230</v>
      </c>
      <c r="G164" s="38"/>
      <c r="H164" s="38"/>
      <c r="I164" s="231"/>
      <c r="J164" s="38"/>
      <c r="K164" s="38"/>
      <c r="L164" s="42"/>
      <c r="M164" s="232"/>
      <c r="N164" s="233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145</v>
      </c>
      <c r="AU164" s="15" t="s">
        <v>89</v>
      </c>
    </row>
    <row r="165" s="2" customFormat="1">
      <c r="A165" s="36"/>
      <c r="B165" s="37"/>
      <c r="C165" s="38"/>
      <c r="D165" s="229" t="s">
        <v>181</v>
      </c>
      <c r="E165" s="38"/>
      <c r="F165" s="245" t="s">
        <v>326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181</v>
      </c>
      <c r="AU165" s="15" t="s">
        <v>89</v>
      </c>
    </row>
    <row r="166" s="13" customFormat="1">
      <c r="A166" s="13"/>
      <c r="B166" s="234"/>
      <c r="C166" s="235"/>
      <c r="D166" s="229" t="s">
        <v>147</v>
      </c>
      <c r="E166" s="236" t="s">
        <v>1</v>
      </c>
      <c r="F166" s="237" t="s">
        <v>536</v>
      </c>
      <c r="G166" s="235"/>
      <c r="H166" s="238">
        <v>144.143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147</v>
      </c>
      <c r="AU166" s="244" t="s">
        <v>89</v>
      </c>
      <c r="AV166" s="13" t="s">
        <v>89</v>
      </c>
      <c r="AW166" s="13" t="s">
        <v>36</v>
      </c>
      <c r="AX166" s="13" t="s">
        <v>87</v>
      </c>
      <c r="AY166" s="244" t="s">
        <v>136</v>
      </c>
    </row>
    <row r="167" s="2" customFormat="1" ht="24.15" customHeight="1">
      <c r="A167" s="36"/>
      <c r="B167" s="37"/>
      <c r="C167" s="216" t="s">
        <v>211</v>
      </c>
      <c r="D167" s="216" t="s">
        <v>138</v>
      </c>
      <c r="E167" s="217" t="s">
        <v>236</v>
      </c>
      <c r="F167" s="218" t="s">
        <v>237</v>
      </c>
      <c r="G167" s="219" t="s">
        <v>177</v>
      </c>
      <c r="H167" s="220">
        <v>110.551</v>
      </c>
      <c r="I167" s="221"/>
      <c r="J167" s="222">
        <f>ROUND(I167*H167,2)</f>
        <v>0</v>
      </c>
      <c r="K167" s="218" t="s">
        <v>142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143</v>
      </c>
      <c r="AT167" s="227" t="s">
        <v>138</v>
      </c>
      <c r="AU167" s="227" t="s">
        <v>89</v>
      </c>
      <c r="AY167" s="15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143</v>
      </c>
      <c r="BM167" s="227" t="s">
        <v>542</v>
      </c>
    </row>
    <row r="168" s="2" customFormat="1">
      <c r="A168" s="36"/>
      <c r="B168" s="37"/>
      <c r="C168" s="38"/>
      <c r="D168" s="229" t="s">
        <v>145</v>
      </c>
      <c r="E168" s="38"/>
      <c r="F168" s="230" t="s">
        <v>239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145</v>
      </c>
      <c r="AU168" s="15" t="s">
        <v>89</v>
      </c>
    </row>
    <row r="169" s="13" customFormat="1">
      <c r="A169" s="13"/>
      <c r="B169" s="234"/>
      <c r="C169" s="235"/>
      <c r="D169" s="229" t="s">
        <v>147</v>
      </c>
      <c r="E169" s="236" t="s">
        <v>1</v>
      </c>
      <c r="F169" s="237" t="s">
        <v>543</v>
      </c>
      <c r="G169" s="235"/>
      <c r="H169" s="238">
        <v>110.551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147</v>
      </c>
      <c r="AU169" s="244" t="s">
        <v>89</v>
      </c>
      <c r="AV169" s="13" t="s">
        <v>89</v>
      </c>
      <c r="AW169" s="13" t="s">
        <v>36</v>
      </c>
      <c r="AX169" s="13" t="s">
        <v>87</v>
      </c>
      <c r="AY169" s="244" t="s">
        <v>136</v>
      </c>
    </row>
    <row r="170" s="2" customFormat="1" ht="24.15" customHeight="1">
      <c r="A170" s="36"/>
      <c r="B170" s="37"/>
      <c r="C170" s="216" t="s">
        <v>217</v>
      </c>
      <c r="D170" s="216" t="s">
        <v>138</v>
      </c>
      <c r="E170" s="217" t="s">
        <v>242</v>
      </c>
      <c r="F170" s="218" t="s">
        <v>243</v>
      </c>
      <c r="G170" s="219" t="s">
        <v>141</v>
      </c>
      <c r="H170" s="220">
        <v>737.00599999999997</v>
      </c>
      <c r="I170" s="221"/>
      <c r="J170" s="222">
        <f>ROUND(I170*H170,2)</f>
        <v>0</v>
      </c>
      <c r="K170" s="218" t="s">
        <v>142</v>
      </c>
      <c r="L170" s="42"/>
      <c r="M170" s="223" t="s">
        <v>1</v>
      </c>
      <c r="N170" s="224" t="s">
        <v>44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143</v>
      </c>
      <c r="AT170" s="227" t="s">
        <v>138</v>
      </c>
      <c r="AU170" s="227" t="s">
        <v>89</v>
      </c>
      <c r="AY170" s="15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143</v>
      </c>
      <c r="BM170" s="227" t="s">
        <v>544</v>
      </c>
    </row>
    <row r="171" s="2" customFormat="1">
      <c r="A171" s="36"/>
      <c r="B171" s="37"/>
      <c r="C171" s="38"/>
      <c r="D171" s="229" t="s">
        <v>145</v>
      </c>
      <c r="E171" s="38"/>
      <c r="F171" s="230" t="s">
        <v>245</v>
      </c>
      <c r="G171" s="38"/>
      <c r="H171" s="38"/>
      <c r="I171" s="231"/>
      <c r="J171" s="38"/>
      <c r="K171" s="38"/>
      <c r="L171" s="42"/>
      <c r="M171" s="232"/>
      <c r="N171" s="233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145</v>
      </c>
      <c r="AU171" s="15" t="s">
        <v>89</v>
      </c>
    </row>
    <row r="172" s="13" customFormat="1">
      <c r="A172" s="13"/>
      <c r="B172" s="234"/>
      <c r="C172" s="235"/>
      <c r="D172" s="229" t="s">
        <v>147</v>
      </c>
      <c r="E172" s="236" t="s">
        <v>1</v>
      </c>
      <c r="F172" s="237" t="s">
        <v>545</v>
      </c>
      <c r="G172" s="235"/>
      <c r="H172" s="238">
        <v>737.00599999999997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147</v>
      </c>
      <c r="AU172" s="244" t="s">
        <v>89</v>
      </c>
      <c r="AV172" s="13" t="s">
        <v>89</v>
      </c>
      <c r="AW172" s="13" t="s">
        <v>36</v>
      </c>
      <c r="AX172" s="13" t="s">
        <v>87</v>
      </c>
      <c r="AY172" s="244" t="s">
        <v>136</v>
      </c>
    </row>
    <row r="173" s="12" customFormat="1" ht="22.8" customHeight="1">
      <c r="A173" s="12"/>
      <c r="B173" s="200"/>
      <c r="C173" s="201"/>
      <c r="D173" s="202" t="s">
        <v>78</v>
      </c>
      <c r="E173" s="214" t="s">
        <v>163</v>
      </c>
      <c r="F173" s="214" t="s">
        <v>301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SUM(P174:P194)</f>
        <v>0</v>
      </c>
      <c r="Q173" s="208"/>
      <c r="R173" s="209">
        <f>SUM(R174:R194)</f>
        <v>1021.3374071999998</v>
      </c>
      <c r="S173" s="208"/>
      <c r="T173" s="210">
        <f>SUM(T174:T194)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87</v>
      </c>
      <c r="AT173" s="212" t="s">
        <v>78</v>
      </c>
      <c r="AU173" s="212" t="s">
        <v>87</v>
      </c>
      <c r="AY173" s="211" t="s">
        <v>136</v>
      </c>
      <c r="BK173" s="213">
        <f>SUM(BK174:BK194)</f>
        <v>0</v>
      </c>
    </row>
    <row r="174" s="2" customFormat="1" ht="14.4" customHeight="1">
      <c r="A174" s="36"/>
      <c r="B174" s="37"/>
      <c r="C174" s="216" t="s">
        <v>8</v>
      </c>
      <c r="D174" s="216" t="s">
        <v>138</v>
      </c>
      <c r="E174" s="217" t="s">
        <v>313</v>
      </c>
      <c r="F174" s="218" t="s">
        <v>314</v>
      </c>
      <c r="G174" s="219" t="s">
        <v>141</v>
      </c>
      <c r="H174" s="220">
        <v>693.048</v>
      </c>
      <c r="I174" s="221"/>
      <c r="J174" s="222">
        <f>ROUND(I174*H174,2)</f>
        <v>0</v>
      </c>
      <c r="K174" s="218" t="s">
        <v>142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0.34499999999999997</v>
      </c>
      <c r="R174" s="225">
        <f>Q174*H174</f>
        <v>239.10155999999998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143</v>
      </c>
      <c r="AT174" s="227" t="s">
        <v>138</v>
      </c>
      <c r="AU174" s="227" t="s">
        <v>89</v>
      </c>
      <c r="AY174" s="15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143</v>
      </c>
      <c r="BM174" s="227" t="s">
        <v>546</v>
      </c>
    </row>
    <row r="175" s="2" customFormat="1">
      <c r="A175" s="36"/>
      <c r="B175" s="37"/>
      <c r="C175" s="38"/>
      <c r="D175" s="229" t="s">
        <v>145</v>
      </c>
      <c r="E175" s="38"/>
      <c r="F175" s="230" t="s">
        <v>316</v>
      </c>
      <c r="G175" s="38"/>
      <c r="H175" s="38"/>
      <c r="I175" s="231"/>
      <c r="J175" s="38"/>
      <c r="K175" s="38"/>
      <c r="L175" s="42"/>
      <c r="M175" s="232"/>
      <c r="N175" s="233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145</v>
      </c>
      <c r="AU175" s="15" t="s">
        <v>89</v>
      </c>
    </row>
    <row r="176" s="13" customFormat="1">
      <c r="A176" s="13"/>
      <c r="B176" s="234"/>
      <c r="C176" s="235"/>
      <c r="D176" s="229" t="s">
        <v>147</v>
      </c>
      <c r="E176" s="236" t="s">
        <v>1</v>
      </c>
      <c r="F176" s="237" t="s">
        <v>547</v>
      </c>
      <c r="G176" s="235"/>
      <c r="H176" s="238">
        <v>693.048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147</v>
      </c>
      <c r="AU176" s="244" t="s">
        <v>89</v>
      </c>
      <c r="AV176" s="13" t="s">
        <v>89</v>
      </c>
      <c r="AW176" s="13" t="s">
        <v>36</v>
      </c>
      <c r="AX176" s="13" t="s">
        <v>87</v>
      </c>
      <c r="AY176" s="244" t="s">
        <v>136</v>
      </c>
    </row>
    <row r="177" s="2" customFormat="1" ht="14.4" customHeight="1">
      <c r="A177" s="36"/>
      <c r="B177" s="37"/>
      <c r="C177" s="216" t="s">
        <v>223</v>
      </c>
      <c r="D177" s="216" t="s">
        <v>138</v>
      </c>
      <c r="E177" s="217" t="s">
        <v>313</v>
      </c>
      <c r="F177" s="218" t="s">
        <v>314</v>
      </c>
      <c r="G177" s="219" t="s">
        <v>141</v>
      </c>
      <c r="H177" s="220">
        <v>737.00599999999997</v>
      </c>
      <c r="I177" s="221"/>
      <c r="J177" s="222">
        <f>ROUND(I177*H177,2)</f>
        <v>0</v>
      </c>
      <c r="K177" s="218" t="s">
        <v>142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0.34499999999999997</v>
      </c>
      <c r="R177" s="225">
        <f>Q177*H177</f>
        <v>254.26706999999996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143</v>
      </c>
      <c r="AT177" s="227" t="s">
        <v>138</v>
      </c>
      <c r="AU177" s="227" t="s">
        <v>89</v>
      </c>
      <c r="AY177" s="15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143</v>
      </c>
      <c r="BM177" s="227" t="s">
        <v>548</v>
      </c>
    </row>
    <row r="178" s="2" customFormat="1">
      <c r="A178" s="36"/>
      <c r="B178" s="37"/>
      <c r="C178" s="38"/>
      <c r="D178" s="229" t="s">
        <v>145</v>
      </c>
      <c r="E178" s="38"/>
      <c r="F178" s="230" t="s">
        <v>316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145</v>
      </c>
      <c r="AU178" s="15" t="s">
        <v>89</v>
      </c>
    </row>
    <row r="179" s="13" customFormat="1">
      <c r="A179" s="13"/>
      <c r="B179" s="234"/>
      <c r="C179" s="235"/>
      <c r="D179" s="229" t="s">
        <v>147</v>
      </c>
      <c r="E179" s="236" t="s">
        <v>1</v>
      </c>
      <c r="F179" s="237" t="s">
        <v>545</v>
      </c>
      <c r="G179" s="235"/>
      <c r="H179" s="238">
        <v>737.00599999999997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147</v>
      </c>
      <c r="AU179" s="244" t="s">
        <v>89</v>
      </c>
      <c r="AV179" s="13" t="s">
        <v>89</v>
      </c>
      <c r="AW179" s="13" t="s">
        <v>36</v>
      </c>
      <c r="AX179" s="13" t="s">
        <v>87</v>
      </c>
      <c r="AY179" s="244" t="s">
        <v>136</v>
      </c>
    </row>
    <row r="180" s="2" customFormat="1" ht="14.4" customHeight="1">
      <c r="A180" s="36"/>
      <c r="B180" s="37"/>
      <c r="C180" s="216" t="s">
        <v>228</v>
      </c>
      <c r="D180" s="216" t="s">
        <v>138</v>
      </c>
      <c r="E180" s="217" t="s">
        <v>322</v>
      </c>
      <c r="F180" s="218" t="s">
        <v>323</v>
      </c>
      <c r="G180" s="219" t="s">
        <v>141</v>
      </c>
      <c r="H180" s="220">
        <v>720.89499999999998</v>
      </c>
      <c r="I180" s="221"/>
      <c r="J180" s="222">
        <f>ROUND(I180*H180,2)</f>
        <v>0</v>
      </c>
      <c r="K180" s="218" t="s">
        <v>142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0.46000000000000002</v>
      </c>
      <c r="R180" s="225">
        <f>Q180*H180</f>
        <v>331.61169999999998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143</v>
      </c>
      <c r="AT180" s="227" t="s">
        <v>138</v>
      </c>
      <c r="AU180" s="227" t="s">
        <v>89</v>
      </c>
      <c r="AY180" s="15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143</v>
      </c>
      <c r="BM180" s="227" t="s">
        <v>549</v>
      </c>
    </row>
    <row r="181" s="2" customFormat="1">
      <c r="A181" s="36"/>
      <c r="B181" s="37"/>
      <c r="C181" s="38"/>
      <c r="D181" s="229" t="s">
        <v>145</v>
      </c>
      <c r="E181" s="38"/>
      <c r="F181" s="230" t="s">
        <v>325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145</v>
      </c>
      <c r="AU181" s="15" t="s">
        <v>89</v>
      </c>
    </row>
    <row r="182" s="2" customFormat="1">
      <c r="A182" s="36"/>
      <c r="B182" s="37"/>
      <c r="C182" s="38"/>
      <c r="D182" s="229" t="s">
        <v>181</v>
      </c>
      <c r="E182" s="38"/>
      <c r="F182" s="245" t="s">
        <v>326</v>
      </c>
      <c r="G182" s="38"/>
      <c r="H182" s="38"/>
      <c r="I182" s="231"/>
      <c r="J182" s="38"/>
      <c r="K182" s="38"/>
      <c r="L182" s="42"/>
      <c r="M182" s="232"/>
      <c r="N182" s="233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181</v>
      </c>
      <c r="AU182" s="15" t="s">
        <v>89</v>
      </c>
    </row>
    <row r="183" s="13" customFormat="1">
      <c r="A183" s="13"/>
      <c r="B183" s="234"/>
      <c r="C183" s="235"/>
      <c r="D183" s="229" t="s">
        <v>147</v>
      </c>
      <c r="E183" s="236" t="s">
        <v>1</v>
      </c>
      <c r="F183" s="237" t="s">
        <v>550</v>
      </c>
      <c r="G183" s="235"/>
      <c r="H183" s="238">
        <v>720.89499999999998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147</v>
      </c>
      <c r="AU183" s="244" t="s">
        <v>89</v>
      </c>
      <c r="AV183" s="13" t="s">
        <v>89</v>
      </c>
      <c r="AW183" s="13" t="s">
        <v>36</v>
      </c>
      <c r="AX183" s="13" t="s">
        <v>87</v>
      </c>
      <c r="AY183" s="244" t="s">
        <v>136</v>
      </c>
    </row>
    <row r="184" s="2" customFormat="1" ht="14.4" customHeight="1">
      <c r="A184" s="36"/>
      <c r="B184" s="37"/>
      <c r="C184" s="216" t="s">
        <v>233</v>
      </c>
      <c r="D184" s="216" t="s">
        <v>138</v>
      </c>
      <c r="E184" s="217" t="s">
        <v>329</v>
      </c>
      <c r="F184" s="218" t="s">
        <v>330</v>
      </c>
      <c r="G184" s="219" t="s">
        <v>141</v>
      </c>
      <c r="H184" s="220">
        <v>161.03</v>
      </c>
      <c r="I184" s="221"/>
      <c r="J184" s="222">
        <f>ROUND(I184*H184,2)</f>
        <v>0</v>
      </c>
      <c r="K184" s="218" t="s">
        <v>142</v>
      </c>
      <c r="L184" s="42"/>
      <c r="M184" s="223" t="s">
        <v>1</v>
      </c>
      <c r="N184" s="224" t="s">
        <v>44</v>
      </c>
      <c r="O184" s="89"/>
      <c r="P184" s="225">
        <f>O184*H184</f>
        <v>0</v>
      </c>
      <c r="Q184" s="225">
        <v>0.23000000000000001</v>
      </c>
      <c r="R184" s="225">
        <f>Q184*H184</f>
        <v>37.036900000000003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143</v>
      </c>
      <c r="AT184" s="227" t="s">
        <v>138</v>
      </c>
      <c r="AU184" s="227" t="s">
        <v>89</v>
      </c>
      <c r="AY184" s="15" t="s">
        <v>136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143</v>
      </c>
      <c r="BM184" s="227" t="s">
        <v>551</v>
      </c>
    </row>
    <row r="185" s="2" customFormat="1">
      <c r="A185" s="36"/>
      <c r="B185" s="37"/>
      <c r="C185" s="38"/>
      <c r="D185" s="229" t="s">
        <v>145</v>
      </c>
      <c r="E185" s="38"/>
      <c r="F185" s="230" t="s">
        <v>332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145</v>
      </c>
      <c r="AU185" s="15" t="s">
        <v>89</v>
      </c>
    </row>
    <row r="186" s="2" customFormat="1" ht="24.15" customHeight="1">
      <c r="A186" s="36"/>
      <c r="B186" s="37"/>
      <c r="C186" s="216" t="s">
        <v>235</v>
      </c>
      <c r="D186" s="216" t="s">
        <v>138</v>
      </c>
      <c r="E186" s="217" t="s">
        <v>334</v>
      </c>
      <c r="F186" s="218" t="s">
        <v>335</v>
      </c>
      <c r="G186" s="219" t="s">
        <v>141</v>
      </c>
      <c r="H186" s="220">
        <v>570.88</v>
      </c>
      <c r="I186" s="221"/>
      <c r="J186" s="222">
        <f>ROUND(I186*H186,2)</f>
        <v>0</v>
      </c>
      <c r="K186" s="218" t="s">
        <v>142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0.019720000000000001</v>
      </c>
      <c r="R186" s="225">
        <f>Q186*H186</f>
        <v>11.257753600000001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143</v>
      </c>
      <c r="AT186" s="227" t="s">
        <v>138</v>
      </c>
      <c r="AU186" s="227" t="s">
        <v>89</v>
      </c>
      <c r="AY186" s="15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143</v>
      </c>
      <c r="BM186" s="227" t="s">
        <v>552</v>
      </c>
    </row>
    <row r="187" s="2" customFormat="1">
      <c r="A187" s="36"/>
      <c r="B187" s="37"/>
      <c r="C187" s="38"/>
      <c r="D187" s="229" t="s">
        <v>145</v>
      </c>
      <c r="E187" s="38"/>
      <c r="F187" s="230" t="s">
        <v>337</v>
      </c>
      <c r="G187" s="38"/>
      <c r="H187" s="38"/>
      <c r="I187" s="231"/>
      <c r="J187" s="38"/>
      <c r="K187" s="38"/>
      <c r="L187" s="42"/>
      <c r="M187" s="232"/>
      <c r="N187" s="233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145</v>
      </c>
      <c r="AU187" s="15" t="s">
        <v>89</v>
      </c>
    </row>
    <row r="188" s="13" customFormat="1">
      <c r="A188" s="13"/>
      <c r="B188" s="234"/>
      <c r="C188" s="235"/>
      <c r="D188" s="229" t="s">
        <v>147</v>
      </c>
      <c r="E188" s="236" t="s">
        <v>1</v>
      </c>
      <c r="F188" s="237" t="s">
        <v>553</v>
      </c>
      <c r="G188" s="235"/>
      <c r="H188" s="238">
        <v>570.88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147</v>
      </c>
      <c r="AU188" s="244" t="s">
        <v>89</v>
      </c>
      <c r="AV188" s="13" t="s">
        <v>89</v>
      </c>
      <c r="AW188" s="13" t="s">
        <v>36</v>
      </c>
      <c r="AX188" s="13" t="s">
        <v>87</v>
      </c>
      <c r="AY188" s="244" t="s">
        <v>136</v>
      </c>
    </row>
    <row r="189" s="2" customFormat="1" ht="24.15" customHeight="1">
      <c r="A189" s="36"/>
      <c r="B189" s="37"/>
      <c r="C189" s="216" t="s">
        <v>241</v>
      </c>
      <c r="D189" s="216" t="s">
        <v>138</v>
      </c>
      <c r="E189" s="217" t="s">
        <v>340</v>
      </c>
      <c r="F189" s="218" t="s">
        <v>341</v>
      </c>
      <c r="G189" s="219" t="s">
        <v>141</v>
      </c>
      <c r="H189" s="220">
        <v>570.88</v>
      </c>
      <c r="I189" s="221"/>
      <c r="J189" s="222">
        <f>ROUND(I189*H189,2)</f>
        <v>0</v>
      </c>
      <c r="K189" s="218" t="s">
        <v>142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0.023939999999999999</v>
      </c>
      <c r="R189" s="225">
        <f>Q189*H189</f>
        <v>13.6668672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143</v>
      </c>
      <c r="AT189" s="227" t="s">
        <v>138</v>
      </c>
      <c r="AU189" s="227" t="s">
        <v>89</v>
      </c>
      <c r="AY189" s="15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143</v>
      </c>
      <c r="BM189" s="227" t="s">
        <v>554</v>
      </c>
    </row>
    <row r="190" s="2" customFormat="1">
      <c r="A190" s="36"/>
      <c r="B190" s="37"/>
      <c r="C190" s="38"/>
      <c r="D190" s="229" t="s">
        <v>145</v>
      </c>
      <c r="E190" s="38"/>
      <c r="F190" s="230" t="s">
        <v>343</v>
      </c>
      <c r="G190" s="38"/>
      <c r="H190" s="38"/>
      <c r="I190" s="231"/>
      <c r="J190" s="38"/>
      <c r="K190" s="38"/>
      <c r="L190" s="42"/>
      <c r="M190" s="232"/>
      <c r="N190" s="233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145</v>
      </c>
      <c r="AU190" s="15" t="s">
        <v>89</v>
      </c>
    </row>
    <row r="191" s="13" customFormat="1">
      <c r="A191" s="13"/>
      <c r="B191" s="234"/>
      <c r="C191" s="235"/>
      <c r="D191" s="229" t="s">
        <v>147</v>
      </c>
      <c r="E191" s="236" t="s">
        <v>1</v>
      </c>
      <c r="F191" s="237" t="s">
        <v>553</v>
      </c>
      <c r="G191" s="235"/>
      <c r="H191" s="238">
        <v>570.88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147</v>
      </c>
      <c r="AU191" s="244" t="s">
        <v>89</v>
      </c>
      <c r="AV191" s="13" t="s">
        <v>89</v>
      </c>
      <c r="AW191" s="13" t="s">
        <v>36</v>
      </c>
      <c r="AX191" s="13" t="s">
        <v>87</v>
      </c>
      <c r="AY191" s="244" t="s">
        <v>136</v>
      </c>
    </row>
    <row r="192" s="2" customFormat="1" ht="14.4" customHeight="1">
      <c r="A192" s="36"/>
      <c r="B192" s="37"/>
      <c r="C192" s="216" t="s">
        <v>7</v>
      </c>
      <c r="D192" s="216" t="s">
        <v>138</v>
      </c>
      <c r="E192" s="217" t="s">
        <v>345</v>
      </c>
      <c r="F192" s="218" t="s">
        <v>346</v>
      </c>
      <c r="G192" s="219" t="s">
        <v>141</v>
      </c>
      <c r="H192" s="220">
        <v>592.57299999999998</v>
      </c>
      <c r="I192" s="221"/>
      <c r="J192" s="222">
        <f>ROUND(I192*H192,2)</f>
        <v>0</v>
      </c>
      <c r="K192" s="218" t="s">
        <v>142</v>
      </c>
      <c r="L192" s="42"/>
      <c r="M192" s="223" t="s">
        <v>1</v>
      </c>
      <c r="N192" s="224" t="s">
        <v>44</v>
      </c>
      <c r="O192" s="89"/>
      <c r="P192" s="225">
        <f>O192*H192</f>
        <v>0</v>
      </c>
      <c r="Q192" s="225">
        <v>0.2268</v>
      </c>
      <c r="R192" s="225">
        <f>Q192*H192</f>
        <v>134.3955564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143</v>
      </c>
      <c r="AT192" s="227" t="s">
        <v>138</v>
      </c>
      <c r="AU192" s="227" t="s">
        <v>89</v>
      </c>
      <c r="AY192" s="15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143</v>
      </c>
      <c r="BM192" s="227" t="s">
        <v>555</v>
      </c>
    </row>
    <row r="193" s="2" customFormat="1">
      <c r="A193" s="36"/>
      <c r="B193" s="37"/>
      <c r="C193" s="38"/>
      <c r="D193" s="229" t="s">
        <v>145</v>
      </c>
      <c r="E193" s="38"/>
      <c r="F193" s="230" t="s">
        <v>348</v>
      </c>
      <c r="G193" s="38"/>
      <c r="H193" s="38"/>
      <c r="I193" s="231"/>
      <c r="J193" s="38"/>
      <c r="K193" s="38"/>
      <c r="L193" s="42"/>
      <c r="M193" s="232"/>
      <c r="N193" s="233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145</v>
      </c>
      <c r="AU193" s="15" t="s">
        <v>89</v>
      </c>
    </row>
    <row r="194" s="13" customFormat="1">
      <c r="A194" s="13"/>
      <c r="B194" s="234"/>
      <c r="C194" s="235"/>
      <c r="D194" s="229" t="s">
        <v>147</v>
      </c>
      <c r="E194" s="236" t="s">
        <v>1</v>
      </c>
      <c r="F194" s="237" t="s">
        <v>556</v>
      </c>
      <c r="G194" s="235"/>
      <c r="H194" s="238">
        <v>592.57299999999998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147</v>
      </c>
      <c r="AU194" s="244" t="s">
        <v>89</v>
      </c>
      <c r="AV194" s="13" t="s">
        <v>89</v>
      </c>
      <c r="AW194" s="13" t="s">
        <v>36</v>
      </c>
      <c r="AX194" s="13" t="s">
        <v>87</v>
      </c>
      <c r="AY194" s="244" t="s">
        <v>136</v>
      </c>
    </row>
    <row r="195" s="12" customFormat="1" ht="22.8" customHeight="1">
      <c r="A195" s="12"/>
      <c r="B195" s="200"/>
      <c r="C195" s="201"/>
      <c r="D195" s="202" t="s">
        <v>78</v>
      </c>
      <c r="E195" s="214" t="s">
        <v>437</v>
      </c>
      <c r="F195" s="214" t="s">
        <v>438</v>
      </c>
      <c r="G195" s="201"/>
      <c r="H195" s="201"/>
      <c r="I195" s="204"/>
      <c r="J195" s="215">
        <f>BK195</f>
        <v>0</v>
      </c>
      <c r="K195" s="201"/>
      <c r="L195" s="206"/>
      <c r="M195" s="207"/>
      <c r="N195" s="208"/>
      <c r="O195" s="208"/>
      <c r="P195" s="209">
        <f>SUM(P196:P197)</f>
        <v>0</v>
      </c>
      <c r="Q195" s="208"/>
      <c r="R195" s="209">
        <f>SUM(R196:R197)</f>
        <v>0</v>
      </c>
      <c r="S195" s="208"/>
      <c r="T195" s="210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1" t="s">
        <v>87</v>
      </c>
      <c r="AT195" s="212" t="s">
        <v>78</v>
      </c>
      <c r="AU195" s="212" t="s">
        <v>87</v>
      </c>
      <c r="AY195" s="211" t="s">
        <v>136</v>
      </c>
      <c r="BK195" s="213">
        <f>SUM(BK196:BK197)</f>
        <v>0</v>
      </c>
    </row>
    <row r="196" s="2" customFormat="1" ht="24.15" customHeight="1">
      <c r="A196" s="36"/>
      <c r="B196" s="37"/>
      <c r="C196" s="216" t="s">
        <v>253</v>
      </c>
      <c r="D196" s="216" t="s">
        <v>138</v>
      </c>
      <c r="E196" s="217" t="s">
        <v>440</v>
      </c>
      <c r="F196" s="218" t="s">
        <v>441</v>
      </c>
      <c r="G196" s="219" t="s">
        <v>262</v>
      </c>
      <c r="H196" s="220">
        <v>1021.337</v>
      </c>
      <c r="I196" s="221"/>
      <c r="J196" s="222">
        <f>ROUND(I196*H196,2)</f>
        <v>0</v>
      </c>
      <c r="K196" s="218" t="s">
        <v>142</v>
      </c>
      <c r="L196" s="42"/>
      <c r="M196" s="223" t="s">
        <v>1</v>
      </c>
      <c r="N196" s="224" t="s">
        <v>44</v>
      </c>
      <c r="O196" s="89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143</v>
      </c>
      <c r="AT196" s="227" t="s">
        <v>138</v>
      </c>
      <c r="AU196" s="227" t="s">
        <v>89</v>
      </c>
      <c r="AY196" s="15" t="s">
        <v>136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87</v>
      </c>
      <c r="BK196" s="228">
        <f>ROUND(I196*H196,2)</f>
        <v>0</v>
      </c>
      <c r="BL196" s="15" t="s">
        <v>143</v>
      </c>
      <c r="BM196" s="227" t="s">
        <v>557</v>
      </c>
    </row>
    <row r="197" s="2" customFormat="1">
      <c r="A197" s="36"/>
      <c r="B197" s="37"/>
      <c r="C197" s="38"/>
      <c r="D197" s="229" t="s">
        <v>145</v>
      </c>
      <c r="E197" s="38"/>
      <c r="F197" s="230" t="s">
        <v>443</v>
      </c>
      <c r="G197" s="38"/>
      <c r="H197" s="38"/>
      <c r="I197" s="231"/>
      <c r="J197" s="38"/>
      <c r="K197" s="38"/>
      <c r="L197" s="42"/>
      <c r="M197" s="232"/>
      <c r="N197" s="233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145</v>
      </c>
      <c r="AU197" s="15" t="s">
        <v>89</v>
      </c>
    </row>
    <row r="198" s="12" customFormat="1" ht="25.92" customHeight="1">
      <c r="A198" s="12"/>
      <c r="B198" s="200"/>
      <c r="C198" s="201"/>
      <c r="D198" s="202" t="s">
        <v>78</v>
      </c>
      <c r="E198" s="203" t="s">
        <v>444</v>
      </c>
      <c r="F198" s="203" t="s">
        <v>445</v>
      </c>
      <c r="G198" s="201"/>
      <c r="H198" s="201"/>
      <c r="I198" s="204"/>
      <c r="J198" s="205">
        <f>BK198</f>
        <v>0</v>
      </c>
      <c r="K198" s="201"/>
      <c r="L198" s="206"/>
      <c r="M198" s="207"/>
      <c r="N198" s="208"/>
      <c r="O198" s="208"/>
      <c r="P198" s="209">
        <f>P199+P212+P215+P220+P223+P226+P230</f>
        <v>0</v>
      </c>
      <c r="Q198" s="208"/>
      <c r="R198" s="209">
        <f>R199+R212+R215+R220+R223+R226+R230</f>
        <v>0</v>
      </c>
      <c r="S198" s="208"/>
      <c r="T198" s="210">
        <f>T199+T212+T215+T220+T223+T226+T230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163</v>
      </c>
      <c r="AT198" s="212" t="s">
        <v>78</v>
      </c>
      <c r="AU198" s="212" t="s">
        <v>79</v>
      </c>
      <c r="AY198" s="211" t="s">
        <v>136</v>
      </c>
      <c r="BK198" s="213">
        <f>BK199+BK212+BK215+BK220+BK223+BK226+BK230</f>
        <v>0</v>
      </c>
    </row>
    <row r="199" s="12" customFormat="1" ht="22.8" customHeight="1">
      <c r="A199" s="12"/>
      <c r="B199" s="200"/>
      <c r="C199" s="201"/>
      <c r="D199" s="202" t="s">
        <v>78</v>
      </c>
      <c r="E199" s="214" t="s">
        <v>446</v>
      </c>
      <c r="F199" s="214" t="s">
        <v>447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SUM(P200:P211)</f>
        <v>0</v>
      </c>
      <c r="Q199" s="208"/>
      <c r="R199" s="209">
        <f>SUM(R200:R211)</f>
        <v>0</v>
      </c>
      <c r="S199" s="208"/>
      <c r="T199" s="210">
        <f>SUM(T200:T211)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163</v>
      </c>
      <c r="AT199" s="212" t="s">
        <v>78</v>
      </c>
      <c r="AU199" s="212" t="s">
        <v>87</v>
      </c>
      <c r="AY199" s="211" t="s">
        <v>136</v>
      </c>
      <c r="BK199" s="213">
        <f>SUM(BK200:BK211)</f>
        <v>0</v>
      </c>
    </row>
    <row r="200" s="2" customFormat="1" ht="14.4" customHeight="1">
      <c r="A200" s="36"/>
      <c r="B200" s="37"/>
      <c r="C200" s="216" t="s">
        <v>258</v>
      </c>
      <c r="D200" s="216" t="s">
        <v>138</v>
      </c>
      <c r="E200" s="217" t="s">
        <v>449</v>
      </c>
      <c r="F200" s="218" t="s">
        <v>450</v>
      </c>
      <c r="G200" s="219" t="s">
        <v>451</v>
      </c>
      <c r="H200" s="220">
        <v>1</v>
      </c>
      <c r="I200" s="221"/>
      <c r="J200" s="222">
        <f>ROUND(I200*H200,2)</f>
        <v>0</v>
      </c>
      <c r="K200" s="218" t="s">
        <v>142</v>
      </c>
      <c r="L200" s="42"/>
      <c r="M200" s="223" t="s">
        <v>1</v>
      </c>
      <c r="N200" s="224" t="s">
        <v>44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452</v>
      </c>
      <c r="AT200" s="227" t="s">
        <v>138</v>
      </c>
      <c r="AU200" s="227" t="s">
        <v>89</v>
      </c>
      <c r="AY200" s="15" t="s">
        <v>136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87</v>
      </c>
      <c r="BK200" s="228">
        <f>ROUND(I200*H200,2)</f>
        <v>0</v>
      </c>
      <c r="BL200" s="15" t="s">
        <v>452</v>
      </c>
      <c r="BM200" s="227" t="s">
        <v>558</v>
      </c>
    </row>
    <row r="201" s="2" customFormat="1">
      <c r="A201" s="36"/>
      <c r="B201" s="37"/>
      <c r="C201" s="38"/>
      <c r="D201" s="229" t="s">
        <v>145</v>
      </c>
      <c r="E201" s="38"/>
      <c r="F201" s="230" t="s">
        <v>450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145</v>
      </c>
      <c r="AU201" s="15" t="s">
        <v>89</v>
      </c>
    </row>
    <row r="202" s="2" customFormat="1" ht="14.4" customHeight="1">
      <c r="A202" s="36"/>
      <c r="B202" s="37"/>
      <c r="C202" s="216" t="s">
        <v>265</v>
      </c>
      <c r="D202" s="216" t="s">
        <v>138</v>
      </c>
      <c r="E202" s="217" t="s">
        <v>455</v>
      </c>
      <c r="F202" s="218" t="s">
        <v>456</v>
      </c>
      <c r="G202" s="219" t="s">
        <v>451</v>
      </c>
      <c r="H202" s="220">
        <v>1</v>
      </c>
      <c r="I202" s="221"/>
      <c r="J202" s="222">
        <f>ROUND(I202*H202,2)</f>
        <v>0</v>
      </c>
      <c r="K202" s="218" t="s">
        <v>142</v>
      </c>
      <c r="L202" s="42"/>
      <c r="M202" s="223" t="s">
        <v>1</v>
      </c>
      <c r="N202" s="224" t="s">
        <v>44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452</v>
      </c>
      <c r="AT202" s="227" t="s">
        <v>138</v>
      </c>
      <c r="AU202" s="227" t="s">
        <v>89</v>
      </c>
      <c r="AY202" s="15" t="s">
        <v>136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87</v>
      </c>
      <c r="BK202" s="228">
        <f>ROUND(I202*H202,2)</f>
        <v>0</v>
      </c>
      <c r="BL202" s="15" t="s">
        <v>452</v>
      </c>
      <c r="BM202" s="227" t="s">
        <v>559</v>
      </c>
    </row>
    <row r="203" s="2" customFormat="1">
      <c r="A203" s="36"/>
      <c r="B203" s="37"/>
      <c r="C203" s="38"/>
      <c r="D203" s="229" t="s">
        <v>145</v>
      </c>
      <c r="E203" s="38"/>
      <c r="F203" s="230" t="s">
        <v>456</v>
      </c>
      <c r="G203" s="38"/>
      <c r="H203" s="38"/>
      <c r="I203" s="231"/>
      <c r="J203" s="38"/>
      <c r="K203" s="38"/>
      <c r="L203" s="42"/>
      <c r="M203" s="232"/>
      <c r="N203" s="233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145</v>
      </c>
      <c r="AU203" s="15" t="s">
        <v>89</v>
      </c>
    </row>
    <row r="204" s="2" customFormat="1" ht="14.4" customHeight="1">
      <c r="A204" s="36"/>
      <c r="B204" s="37"/>
      <c r="C204" s="216" t="s">
        <v>270</v>
      </c>
      <c r="D204" s="216" t="s">
        <v>138</v>
      </c>
      <c r="E204" s="217" t="s">
        <v>459</v>
      </c>
      <c r="F204" s="218" t="s">
        <v>460</v>
      </c>
      <c r="G204" s="219" t="s">
        <v>451</v>
      </c>
      <c r="H204" s="220">
        <v>1</v>
      </c>
      <c r="I204" s="221"/>
      <c r="J204" s="222">
        <f>ROUND(I204*H204,2)</f>
        <v>0</v>
      </c>
      <c r="K204" s="218" t="s">
        <v>142</v>
      </c>
      <c r="L204" s="42"/>
      <c r="M204" s="223" t="s">
        <v>1</v>
      </c>
      <c r="N204" s="224" t="s">
        <v>44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452</v>
      </c>
      <c r="AT204" s="227" t="s">
        <v>138</v>
      </c>
      <c r="AU204" s="227" t="s">
        <v>89</v>
      </c>
      <c r="AY204" s="15" t="s">
        <v>136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87</v>
      </c>
      <c r="BK204" s="228">
        <f>ROUND(I204*H204,2)</f>
        <v>0</v>
      </c>
      <c r="BL204" s="15" t="s">
        <v>452</v>
      </c>
      <c r="BM204" s="227" t="s">
        <v>560</v>
      </c>
    </row>
    <row r="205" s="2" customFormat="1">
      <c r="A205" s="36"/>
      <c r="B205" s="37"/>
      <c r="C205" s="38"/>
      <c r="D205" s="229" t="s">
        <v>145</v>
      </c>
      <c r="E205" s="38"/>
      <c r="F205" s="230" t="s">
        <v>462</v>
      </c>
      <c r="G205" s="38"/>
      <c r="H205" s="38"/>
      <c r="I205" s="231"/>
      <c r="J205" s="38"/>
      <c r="K205" s="38"/>
      <c r="L205" s="42"/>
      <c r="M205" s="232"/>
      <c r="N205" s="233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145</v>
      </c>
      <c r="AU205" s="15" t="s">
        <v>89</v>
      </c>
    </row>
    <row r="206" s="2" customFormat="1" ht="14.4" customHeight="1">
      <c r="A206" s="36"/>
      <c r="B206" s="37"/>
      <c r="C206" s="216" t="s">
        <v>275</v>
      </c>
      <c r="D206" s="216" t="s">
        <v>138</v>
      </c>
      <c r="E206" s="217" t="s">
        <v>464</v>
      </c>
      <c r="F206" s="218" t="s">
        <v>465</v>
      </c>
      <c r="G206" s="219" t="s">
        <v>451</v>
      </c>
      <c r="H206" s="220">
        <v>1</v>
      </c>
      <c r="I206" s="221"/>
      <c r="J206" s="222">
        <f>ROUND(I206*H206,2)</f>
        <v>0</v>
      </c>
      <c r="K206" s="218" t="s">
        <v>142</v>
      </c>
      <c r="L206" s="42"/>
      <c r="M206" s="223" t="s">
        <v>1</v>
      </c>
      <c r="N206" s="224" t="s">
        <v>44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452</v>
      </c>
      <c r="AT206" s="227" t="s">
        <v>138</v>
      </c>
      <c r="AU206" s="227" t="s">
        <v>89</v>
      </c>
      <c r="AY206" s="15" t="s">
        <v>136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87</v>
      </c>
      <c r="BK206" s="228">
        <f>ROUND(I206*H206,2)</f>
        <v>0</v>
      </c>
      <c r="BL206" s="15" t="s">
        <v>452</v>
      </c>
      <c r="BM206" s="227" t="s">
        <v>561</v>
      </c>
    </row>
    <row r="207" s="2" customFormat="1">
      <c r="A207" s="36"/>
      <c r="B207" s="37"/>
      <c r="C207" s="38"/>
      <c r="D207" s="229" t="s">
        <v>145</v>
      </c>
      <c r="E207" s="38"/>
      <c r="F207" s="230" t="s">
        <v>465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145</v>
      </c>
      <c r="AU207" s="15" t="s">
        <v>89</v>
      </c>
    </row>
    <row r="208" s="2" customFormat="1" ht="24.15" customHeight="1">
      <c r="A208" s="36"/>
      <c r="B208" s="37"/>
      <c r="C208" s="216" t="s">
        <v>280</v>
      </c>
      <c r="D208" s="216" t="s">
        <v>138</v>
      </c>
      <c r="E208" s="217" t="s">
        <v>468</v>
      </c>
      <c r="F208" s="218" t="s">
        <v>469</v>
      </c>
      <c r="G208" s="219" t="s">
        <v>451</v>
      </c>
      <c r="H208" s="220">
        <v>1</v>
      </c>
      <c r="I208" s="221"/>
      <c r="J208" s="222">
        <f>ROUND(I208*H208,2)</f>
        <v>0</v>
      </c>
      <c r="K208" s="218" t="s">
        <v>142</v>
      </c>
      <c r="L208" s="42"/>
      <c r="M208" s="223" t="s">
        <v>1</v>
      </c>
      <c r="N208" s="224" t="s">
        <v>44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452</v>
      </c>
      <c r="AT208" s="227" t="s">
        <v>138</v>
      </c>
      <c r="AU208" s="227" t="s">
        <v>89</v>
      </c>
      <c r="AY208" s="15" t="s">
        <v>136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87</v>
      </c>
      <c r="BK208" s="228">
        <f>ROUND(I208*H208,2)</f>
        <v>0</v>
      </c>
      <c r="BL208" s="15" t="s">
        <v>452</v>
      </c>
      <c r="BM208" s="227" t="s">
        <v>562</v>
      </c>
    </row>
    <row r="209" s="2" customFormat="1">
      <c r="A209" s="36"/>
      <c r="B209" s="37"/>
      <c r="C209" s="38"/>
      <c r="D209" s="229" t="s">
        <v>145</v>
      </c>
      <c r="E209" s="38"/>
      <c r="F209" s="230" t="s">
        <v>471</v>
      </c>
      <c r="G209" s="38"/>
      <c r="H209" s="38"/>
      <c r="I209" s="231"/>
      <c r="J209" s="38"/>
      <c r="K209" s="38"/>
      <c r="L209" s="42"/>
      <c r="M209" s="232"/>
      <c r="N209" s="233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145</v>
      </c>
      <c r="AU209" s="15" t="s">
        <v>89</v>
      </c>
    </row>
    <row r="210" s="2" customFormat="1" ht="14.4" customHeight="1">
      <c r="A210" s="36"/>
      <c r="B210" s="37"/>
      <c r="C210" s="216" t="s">
        <v>286</v>
      </c>
      <c r="D210" s="216" t="s">
        <v>138</v>
      </c>
      <c r="E210" s="217" t="s">
        <v>473</v>
      </c>
      <c r="F210" s="218" t="s">
        <v>474</v>
      </c>
      <c r="G210" s="219" t="s">
        <v>451</v>
      </c>
      <c r="H210" s="220">
        <v>1</v>
      </c>
      <c r="I210" s="221"/>
      <c r="J210" s="222">
        <f>ROUND(I210*H210,2)</f>
        <v>0</v>
      </c>
      <c r="K210" s="218" t="s">
        <v>142</v>
      </c>
      <c r="L210" s="42"/>
      <c r="M210" s="223" t="s">
        <v>1</v>
      </c>
      <c r="N210" s="224" t="s">
        <v>44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452</v>
      </c>
      <c r="AT210" s="227" t="s">
        <v>138</v>
      </c>
      <c r="AU210" s="227" t="s">
        <v>89</v>
      </c>
      <c r="AY210" s="15" t="s">
        <v>136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452</v>
      </c>
      <c r="BM210" s="227" t="s">
        <v>563</v>
      </c>
    </row>
    <row r="211" s="2" customFormat="1">
      <c r="A211" s="36"/>
      <c r="B211" s="37"/>
      <c r="C211" s="38"/>
      <c r="D211" s="229" t="s">
        <v>145</v>
      </c>
      <c r="E211" s="38"/>
      <c r="F211" s="230" t="s">
        <v>474</v>
      </c>
      <c r="G211" s="38"/>
      <c r="H211" s="38"/>
      <c r="I211" s="231"/>
      <c r="J211" s="38"/>
      <c r="K211" s="38"/>
      <c r="L211" s="42"/>
      <c r="M211" s="232"/>
      <c r="N211" s="233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145</v>
      </c>
      <c r="AU211" s="15" t="s">
        <v>89</v>
      </c>
    </row>
    <row r="212" s="12" customFormat="1" ht="22.8" customHeight="1">
      <c r="A212" s="12"/>
      <c r="B212" s="200"/>
      <c r="C212" s="201"/>
      <c r="D212" s="202" t="s">
        <v>78</v>
      </c>
      <c r="E212" s="214" t="s">
        <v>476</v>
      </c>
      <c r="F212" s="214" t="s">
        <v>477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SUM(P213:P214)</f>
        <v>0</v>
      </c>
      <c r="Q212" s="208"/>
      <c r="R212" s="209">
        <f>SUM(R213:R214)</f>
        <v>0</v>
      </c>
      <c r="S212" s="208"/>
      <c r="T212" s="210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163</v>
      </c>
      <c r="AT212" s="212" t="s">
        <v>78</v>
      </c>
      <c r="AU212" s="212" t="s">
        <v>87</v>
      </c>
      <c r="AY212" s="211" t="s">
        <v>136</v>
      </c>
      <c r="BK212" s="213">
        <f>SUM(BK213:BK214)</f>
        <v>0</v>
      </c>
    </row>
    <row r="213" s="2" customFormat="1" ht="24.15" customHeight="1">
      <c r="A213" s="36"/>
      <c r="B213" s="37"/>
      <c r="C213" s="216" t="s">
        <v>291</v>
      </c>
      <c r="D213" s="216" t="s">
        <v>138</v>
      </c>
      <c r="E213" s="217" t="s">
        <v>479</v>
      </c>
      <c r="F213" s="218" t="s">
        <v>480</v>
      </c>
      <c r="G213" s="219" t="s">
        <v>451</v>
      </c>
      <c r="H213" s="220">
        <v>1</v>
      </c>
      <c r="I213" s="221"/>
      <c r="J213" s="222">
        <f>ROUND(I213*H213,2)</f>
        <v>0</v>
      </c>
      <c r="K213" s="218" t="s">
        <v>142</v>
      </c>
      <c r="L213" s="42"/>
      <c r="M213" s="223" t="s">
        <v>1</v>
      </c>
      <c r="N213" s="224" t="s">
        <v>44</v>
      </c>
      <c r="O213" s="89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452</v>
      </c>
      <c r="AT213" s="227" t="s">
        <v>138</v>
      </c>
      <c r="AU213" s="227" t="s">
        <v>89</v>
      </c>
      <c r="AY213" s="15" t="s">
        <v>136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452</v>
      </c>
      <c r="BM213" s="227" t="s">
        <v>564</v>
      </c>
    </row>
    <row r="214" s="2" customFormat="1">
      <c r="A214" s="36"/>
      <c r="B214" s="37"/>
      <c r="C214" s="38"/>
      <c r="D214" s="229" t="s">
        <v>145</v>
      </c>
      <c r="E214" s="38"/>
      <c r="F214" s="230" t="s">
        <v>482</v>
      </c>
      <c r="G214" s="38"/>
      <c r="H214" s="38"/>
      <c r="I214" s="231"/>
      <c r="J214" s="38"/>
      <c r="K214" s="38"/>
      <c r="L214" s="42"/>
      <c r="M214" s="232"/>
      <c r="N214" s="233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145</v>
      </c>
      <c r="AU214" s="15" t="s">
        <v>89</v>
      </c>
    </row>
    <row r="215" s="12" customFormat="1" ht="22.8" customHeight="1">
      <c r="A215" s="12"/>
      <c r="B215" s="200"/>
      <c r="C215" s="201"/>
      <c r="D215" s="202" t="s">
        <v>78</v>
      </c>
      <c r="E215" s="214" t="s">
        <v>483</v>
      </c>
      <c r="F215" s="214" t="s">
        <v>484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SUM(P216:P219)</f>
        <v>0</v>
      </c>
      <c r="Q215" s="208"/>
      <c r="R215" s="209">
        <f>SUM(R216:R219)</f>
        <v>0</v>
      </c>
      <c r="S215" s="208"/>
      <c r="T215" s="210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163</v>
      </c>
      <c r="AT215" s="212" t="s">
        <v>78</v>
      </c>
      <c r="AU215" s="212" t="s">
        <v>87</v>
      </c>
      <c r="AY215" s="211" t="s">
        <v>136</v>
      </c>
      <c r="BK215" s="213">
        <f>SUM(BK216:BK219)</f>
        <v>0</v>
      </c>
    </row>
    <row r="216" s="2" customFormat="1" ht="14.4" customHeight="1">
      <c r="A216" s="36"/>
      <c r="B216" s="37"/>
      <c r="C216" s="216" t="s">
        <v>296</v>
      </c>
      <c r="D216" s="216" t="s">
        <v>138</v>
      </c>
      <c r="E216" s="217" t="s">
        <v>486</v>
      </c>
      <c r="F216" s="218" t="s">
        <v>487</v>
      </c>
      <c r="G216" s="219" t="s">
        <v>451</v>
      </c>
      <c r="H216" s="220">
        <v>1</v>
      </c>
      <c r="I216" s="221"/>
      <c r="J216" s="222">
        <f>ROUND(I216*H216,2)</f>
        <v>0</v>
      </c>
      <c r="K216" s="218" t="s">
        <v>142</v>
      </c>
      <c r="L216" s="42"/>
      <c r="M216" s="223" t="s">
        <v>1</v>
      </c>
      <c r="N216" s="224" t="s">
        <v>44</v>
      </c>
      <c r="O216" s="89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452</v>
      </c>
      <c r="AT216" s="227" t="s">
        <v>138</v>
      </c>
      <c r="AU216" s="227" t="s">
        <v>89</v>
      </c>
      <c r="AY216" s="15" t="s">
        <v>136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87</v>
      </c>
      <c r="BK216" s="228">
        <f>ROUND(I216*H216,2)</f>
        <v>0</v>
      </c>
      <c r="BL216" s="15" t="s">
        <v>452</v>
      </c>
      <c r="BM216" s="227" t="s">
        <v>565</v>
      </c>
    </row>
    <row r="217" s="2" customFormat="1">
      <c r="A217" s="36"/>
      <c r="B217" s="37"/>
      <c r="C217" s="38"/>
      <c r="D217" s="229" t="s">
        <v>145</v>
      </c>
      <c r="E217" s="38"/>
      <c r="F217" s="230" t="s">
        <v>487</v>
      </c>
      <c r="G217" s="38"/>
      <c r="H217" s="38"/>
      <c r="I217" s="231"/>
      <c r="J217" s="38"/>
      <c r="K217" s="38"/>
      <c r="L217" s="42"/>
      <c r="M217" s="232"/>
      <c r="N217" s="233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145</v>
      </c>
      <c r="AU217" s="15" t="s">
        <v>89</v>
      </c>
    </row>
    <row r="218" s="2" customFormat="1" ht="14.4" customHeight="1">
      <c r="A218" s="36"/>
      <c r="B218" s="37"/>
      <c r="C218" s="216" t="s">
        <v>302</v>
      </c>
      <c r="D218" s="216" t="s">
        <v>138</v>
      </c>
      <c r="E218" s="217" t="s">
        <v>490</v>
      </c>
      <c r="F218" s="218" t="s">
        <v>491</v>
      </c>
      <c r="G218" s="219" t="s">
        <v>492</v>
      </c>
      <c r="H218" s="220">
        <v>1</v>
      </c>
      <c r="I218" s="221"/>
      <c r="J218" s="222">
        <f>ROUND(I218*H218,2)</f>
        <v>0</v>
      </c>
      <c r="K218" s="218" t="s">
        <v>1</v>
      </c>
      <c r="L218" s="42"/>
      <c r="M218" s="223" t="s">
        <v>1</v>
      </c>
      <c r="N218" s="224" t="s">
        <v>44</v>
      </c>
      <c r="O218" s="89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452</v>
      </c>
      <c r="AT218" s="227" t="s">
        <v>138</v>
      </c>
      <c r="AU218" s="227" t="s">
        <v>89</v>
      </c>
      <c r="AY218" s="15" t="s">
        <v>136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87</v>
      </c>
      <c r="BK218" s="228">
        <f>ROUND(I218*H218,2)</f>
        <v>0</v>
      </c>
      <c r="BL218" s="15" t="s">
        <v>452</v>
      </c>
      <c r="BM218" s="227" t="s">
        <v>566</v>
      </c>
    </row>
    <row r="219" s="2" customFormat="1">
      <c r="A219" s="36"/>
      <c r="B219" s="37"/>
      <c r="C219" s="38"/>
      <c r="D219" s="229" t="s">
        <v>145</v>
      </c>
      <c r="E219" s="38"/>
      <c r="F219" s="230" t="s">
        <v>491</v>
      </c>
      <c r="G219" s="38"/>
      <c r="H219" s="38"/>
      <c r="I219" s="231"/>
      <c r="J219" s="38"/>
      <c r="K219" s="38"/>
      <c r="L219" s="42"/>
      <c r="M219" s="232"/>
      <c r="N219" s="233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145</v>
      </c>
      <c r="AU219" s="15" t="s">
        <v>89</v>
      </c>
    </row>
    <row r="220" s="12" customFormat="1" ht="22.8" customHeight="1">
      <c r="A220" s="12"/>
      <c r="B220" s="200"/>
      <c r="C220" s="201"/>
      <c r="D220" s="202" t="s">
        <v>78</v>
      </c>
      <c r="E220" s="214" t="s">
        <v>494</v>
      </c>
      <c r="F220" s="214" t="s">
        <v>495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SUM(P221:P222)</f>
        <v>0</v>
      </c>
      <c r="Q220" s="208"/>
      <c r="R220" s="209">
        <f>SUM(R221:R222)</f>
        <v>0</v>
      </c>
      <c r="S220" s="208"/>
      <c r="T220" s="210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163</v>
      </c>
      <c r="AT220" s="212" t="s">
        <v>78</v>
      </c>
      <c r="AU220" s="212" t="s">
        <v>87</v>
      </c>
      <c r="AY220" s="211" t="s">
        <v>136</v>
      </c>
      <c r="BK220" s="213">
        <f>SUM(BK221:BK222)</f>
        <v>0</v>
      </c>
    </row>
    <row r="221" s="2" customFormat="1" ht="14.4" customHeight="1">
      <c r="A221" s="36"/>
      <c r="B221" s="37"/>
      <c r="C221" s="216" t="s">
        <v>307</v>
      </c>
      <c r="D221" s="216" t="s">
        <v>138</v>
      </c>
      <c r="E221" s="217" t="s">
        <v>497</v>
      </c>
      <c r="F221" s="218" t="s">
        <v>498</v>
      </c>
      <c r="G221" s="219" t="s">
        <v>451</v>
      </c>
      <c r="H221" s="220">
        <v>4</v>
      </c>
      <c r="I221" s="221"/>
      <c r="J221" s="222">
        <f>ROUND(I221*H221,2)</f>
        <v>0</v>
      </c>
      <c r="K221" s="218" t="s">
        <v>142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452</v>
      </c>
      <c r="AT221" s="227" t="s">
        <v>138</v>
      </c>
      <c r="AU221" s="227" t="s">
        <v>89</v>
      </c>
      <c r="AY221" s="15" t="s">
        <v>136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452</v>
      </c>
      <c r="BM221" s="227" t="s">
        <v>567</v>
      </c>
    </row>
    <row r="222" s="2" customFormat="1">
      <c r="A222" s="36"/>
      <c r="B222" s="37"/>
      <c r="C222" s="38"/>
      <c r="D222" s="229" t="s">
        <v>145</v>
      </c>
      <c r="E222" s="38"/>
      <c r="F222" s="230" t="s">
        <v>500</v>
      </c>
      <c r="G222" s="38"/>
      <c r="H222" s="38"/>
      <c r="I222" s="231"/>
      <c r="J222" s="38"/>
      <c r="K222" s="38"/>
      <c r="L222" s="42"/>
      <c r="M222" s="232"/>
      <c r="N222" s="233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145</v>
      </c>
      <c r="AU222" s="15" t="s">
        <v>89</v>
      </c>
    </row>
    <row r="223" s="12" customFormat="1" ht="22.8" customHeight="1">
      <c r="A223" s="12"/>
      <c r="B223" s="200"/>
      <c r="C223" s="201"/>
      <c r="D223" s="202" t="s">
        <v>78</v>
      </c>
      <c r="E223" s="214" t="s">
        <v>501</v>
      </c>
      <c r="F223" s="214" t="s">
        <v>502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SUM(P224:P225)</f>
        <v>0</v>
      </c>
      <c r="Q223" s="208"/>
      <c r="R223" s="209">
        <f>SUM(R224:R225)</f>
        <v>0</v>
      </c>
      <c r="S223" s="208"/>
      <c r="T223" s="210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163</v>
      </c>
      <c r="AT223" s="212" t="s">
        <v>78</v>
      </c>
      <c r="AU223" s="212" t="s">
        <v>87</v>
      </c>
      <c r="AY223" s="211" t="s">
        <v>136</v>
      </c>
      <c r="BK223" s="213">
        <f>SUM(BK224:BK225)</f>
        <v>0</v>
      </c>
    </row>
    <row r="224" s="2" customFormat="1" ht="14.4" customHeight="1">
      <c r="A224" s="36"/>
      <c r="B224" s="37"/>
      <c r="C224" s="216" t="s">
        <v>312</v>
      </c>
      <c r="D224" s="216" t="s">
        <v>138</v>
      </c>
      <c r="E224" s="217" t="s">
        <v>504</v>
      </c>
      <c r="F224" s="218" t="s">
        <v>505</v>
      </c>
      <c r="G224" s="219" t="s">
        <v>451</v>
      </c>
      <c r="H224" s="220">
        <v>1</v>
      </c>
      <c r="I224" s="221"/>
      <c r="J224" s="222">
        <f>ROUND(I224*H224,2)</f>
        <v>0</v>
      </c>
      <c r="K224" s="218" t="s">
        <v>142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452</v>
      </c>
      <c r="AT224" s="227" t="s">
        <v>138</v>
      </c>
      <c r="AU224" s="227" t="s">
        <v>89</v>
      </c>
      <c r="AY224" s="15" t="s">
        <v>136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452</v>
      </c>
      <c r="BM224" s="227" t="s">
        <v>568</v>
      </c>
    </row>
    <row r="225" s="2" customFormat="1">
      <c r="A225" s="36"/>
      <c r="B225" s="37"/>
      <c r="C225" s="38"/>
      <c r="D225" s="229" t="s">
        <v>145</v>
      </c>
      <c r="E225" s="38"/>
      <c r="F225" s="230" t="s">
        <v>505</v>
      </c>
      <c r="G225" s="38"/>
      <c r="H225" s="38"/>
      <c r="I225" s="231"/>
      <c r="J225" s="38"/>
      <c r="K225" s="38"/>
      <c r="L225" s="42"/>
      <c r="M225" s="232"/>
      <c r="N225" s="233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145</v>
      </c>
      <c r="AU225" s="15" t="s">
        <v>89</v>
      </c>
    </row>
    <row r="226" s="12" customFormat="1" ht="22.8" customHeight="1">
      <c r="A226" s="12"/>
      <c r="B226" s="200"/>
      <c r="C226" s="201"/>
      <c r="D226" s="202" t="s">
        <v>78</v>
      </c>
      <c r="E226" s="214" t="s">
        <v>507</v>
      </c>
      <c r="F226" s="214" t="s">
        <v>508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SUM(P227:P229)</f>
        <v>0</v>
      </c>
      <c r="Q226" s="208"/>
      <c r="R226" s="209">
        <f>SUM(R227:R229)</f>
        <v>0</v>
      </c>
      <c r="S226" s="208"/>
      <c r="T226" s="210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163</v>
      </c>
      <c r="AT226" s="212" t="s">
        <v>78</v>
      </c>
      <c r="AU226" s="212" t="s">
        <v>87</v>
      </c>
      <c r="AY226" s="211" t="s">
        <v>136</v>
      </c>
      <c r="BK226" s="213">
        <f>SUM(BK227:BK229)</f>
        <v>0</v>
      </c>
    </row>
    <row r="227" s="2" customFormat="1" ht="14.4" customHeight="1">
      <c r="A227" s="36"/>
      <c r="B227" s="37"/>
      <c r="C227" s="216" t="s">
        <v>318</v>
      </c>
      <c r="D227" s="216" t="s">
        <v>138</v>
      </c>
      <c r="E227" s="217" t="s">
        <v>510</v>
      </c>
      <c r="F227" s="218" t="s">
        <v>511</v>
      </c>
      <c r="G227" s="219" t="s">
        <v>512</v>
      </c>
      <c r="H227" s="220">
        <v>1</v>
      </c>
      <c r="I227" s="221"/>
      <c r="J227" s="222">
        <f>ROUND(I227*H227,2)</f>
        <v>0</v>
      </c>
      <c r="K227" s="218" t="s">
        <v>142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452</v>
      </c>
      <c r="AT227" s="227" t="s">
        <v>138</v>
      </c>
      <c r="AU227" s="227" t="s">
        <v>89</v>
      </c>
      <c r="AY227" s="15" t="s">
        <v>136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452</v>
      </c>
      <c r="BM227" s="227" t="s">
        <v>569</v>
      </c>
    </row>
    <row r="228" s="2" customFormat="1">
      <c r="A228" s="36"/>
      <c r="B228" s="37"/>
      <c r="C228" s="38"/>
      <c r="D228" s="229" t="s">
        <v>145</v>
      </c>
      <c r="E228" s="38"/>
      <c r="F228" s="230" t="s">
        <v>514</v>
      </c>
      <c r="G228" s="38"/>
      <c r="H228" s="38"/>
      <c r="I228" s="231"/>
      <c r="J228" s="38"/>
      <c r="K228" s="38"/>
      <c r="L228" s="42"/>
      <c r="M228" s="232"/>
      <c r="N228" s="233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145</v>
      </c>
      <c r="AU228" s="15" t="s">
        <v>89</v>
      </c>
    </row>
    <row r="229" s="2" customFormat="1">
      <c r="A229" s="36"/>
      <c r="B229" s="37"/>
      <c r="C229" s="38"/>
      <c r="D229" s="229" t="s">
        <v>181</v>
      </c>
      <c r="E229" s="38"/>
      <c r="F229" s="245" t="s">
        <v>515</v>
      </c>
      <c r="G229" s="38"/>
      <c r="H229" s="38"/>
      <c r="I229" s="231"/>
      <c r="J229" s="38"/>
      <c r="K229" s="38"/>
      <c r="L229" s="42"/>
      <c r="M229" s="232"/>
      <c r="N229" s="233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181</v>
      </c>
      <c r="AU229" s="15" t="s">
        <v>89</v>
      </c>
    </row>
    <row r="230" s="12" customFormat="1" ht="22.8" customHeight="1">
      <c r="A230" s="12"/>
      <c r="B230" s="200"/>
      <c r="C230" s="201"/>
      <c r="D230" s="202" t="s">
        <v>78</v>
      </c>
      <c r="E230" s="214" t="s">
        <v>516</v>
      </c>
      <c r="F230" s="214" t="s">
        <v>517</v>
      </c>
      <c r="G230" s="201"/>
      <c r="H230" s="201"/>
      <c r="I230" s="204"/>
      <c r="J230" s="215">
        <f>BK230</f>
        <v>0</v>
      </c>
      <c r="K230" s="201"/>
      <c r="L230" s="206"/>
      <c r="M230" s="207"/>
      <c r="N230" s="208"/>
      <c r="O230" s="208"/>
      <c r="P230" s="209">
        <f>SUM(P231:P232)</f>
        <v>0</v>
      </c>
      <c r="Q230" s="208"/>
      <c r="R230" s="209">
        <f>SUM(R231:R232)</f>
        <v>0</v>
      </c>
      <c r="S230" s="208"/>
      <c r="T230" s="210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163</v>
      </c>
      <c r="AT230" s="212" t="s">
        <v>78</v>
      </c>
      <c r="AU230" s="212" t="s">
        <v>87</v>
      </c>
      <c r="AY230" s="211" t="s">
        <v>136</v>
      </c>
      <c r="BK230" s="213">
        <f>SUM(BK231:BK232)</f>
        <v>0</v>
      </c>
    </row>
    <row r="231" s="2" customFormat="1" ht="14.4" customHeight="1">
      <c r="A231" s="36"/>
      <c r="B231" s="37"/>
      <c r="C231" s="216" t="s">
        <v>321</v>
      </c>
      <c r="D231" s="216" t="s">
        <v>138</v>
      </c>
      <c r="E231" s="217" t="s">
        <v>519</v>
      </c>
      <c r="F231" s="218" t="s">
        <v>520</v>
      </c>
      <c r="G231" s="219" t="s">
        <v>451</v>
      </c>
      <c r="H231" s="220">
        <v>1</v>
      </c>
      <c r="I231" s="221"/>
      <c r="J231" s="222">
        <f>ROUND(I231*H231,2)</f>
        <v>0</v>
      </c>
      <c r="K231" s="218" t="s">
        <v>142</v>
      </c>
      <c r="L231" s="42"/>
      <c r="M231" s="223" t="s">
        <v>1</v>
      </c>
      <c r="N231" s="224" t="s">
        <v>44</v>
      </c>
      <c r="O231" s="89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452</v>
      </c>
      <c r="AT231" s="227" t="s">
        <v>138</v>
      </c>
      <c r="AU231" s="227" t="s">
        <v>89</v>
      </c>
      <c r="AY231" s="15" t="s">
        <v>136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87</v>
      </c>
      <c r="BK231" s="228">
        <f>ROUND(I231*H231,2)</f>
        <v>0</v>
      </c>
      <c r="BL231" s="15" t="s">
        <v>452</v>
      </c>
      <c r="BM231" s="227" t="s">
        <v>570</v>
      </c>
    </row>
    <row r="232" s="2" customFormat="1">
      <c r="A232" s="36"/>
      <c r="B232" s="37"/>
      <c r="C232" s="38"/>
      <c r="D232" s="229" t="s">
        <v>145</v>
      </c>
      <c r="E232" s="38"/>
      <c r="F232" s="230" t="s">
        <v>522</v>
      </c>
      <c r="G232" s="38"/>
      <c r="H232" s="38"/>
      <c r="I232" s="231"/>
      <c r="J232" s="38"/>
      <c r="K232" s="38"/>
      <c r="L232" s="42"/>
      <c r="M232" s="256"/>
      <c r="N232" s="257"/>
      <c r="O232" s="258"/>
      <c r="P232" s="258"/>
      <c r="Q232" s="258"/>
      <c r="R232" s="258"/>
      <c r="S232" s="258"/>
      <c r="T232" s="259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145</v>
      </c>
      <c r="AU232" s="15" t="s">
        <v>89</v>
      </c>
    </row>
    <row r="233" s="2" customFormat="1" ht="6.96" customHeight="1">
      <c r="A233" s="36"/>
      <c r="B233" s="64"/>
      <c r="C233" s="65"/>
      <c r="D233" s="65"/>
      <c r="E233" s="65"/>
      <c r="F233" s="65"/>
      <c r="G233" s="65"/>
      <c r="H233" s="65"/>
      <c r="I233" s="65"/>
      <c r="J233" s="65"/>
      <c r="K233" s="65"/>
      <c r="L233" s="42"/>
      <c r="M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</row>
  </sheetData>
  <sheetProtection sheet="1" autoFilter="0" formatColumns="0" formatRows="0" objects="1" scenarios="1" spinCount="100000" saltValue="VivJxUbEIcij78tpDY/O3U1lmaVu76fZMv4Xj8QNnz58juz2v9Dc08PE+p9GWeqFDFSK05TcM49s54aEA5B6/g==" hashValue="NBPZOmc3eXHURPBjtyM+C50fI11d+gOX8LjMpiZQqTETWgfl0sVtpzDI7o3C7uTH4jSjeC/NM84ZDYh8RZHrqQ==" algorithmName="SHA-512" password="CC35"/>
  <autoFilter ref="C127:K23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571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ROUND((SUM(BE129:BE225)),  2)</f>
        <v>0</v>
      </c>
      <c r="G33" s="36"/>
      <c r="H33" s="36"/>
      <c r="I33" s="153">
        <v>0.20999999999999999</v>
      </c>
      <c r="J33" s="152">
        <f>ROUND(((SUM(BE129:BE225))*I33),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ROUND((SUM(BF129:BF225)),  2)</f>
        <v>0</v>
      </c>
      <c r="G34" s="36"/>
      <c r="H34" s="36"/>
      <c r="I34" s="153">
        <v>0.14999999999999999</v>
      </c>
      <c r="J34" s="152">
        <f>ROUND(((SUM(BF129:BF225))*I34),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ROUND((SUM(BG129:BG225)),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ROUND((SUM(BH129:BH225)),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ROUND((SUM(BI129:BI225)),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202110093 - SO 103 - LESNÍ CESTA C1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J161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108</v>
      </c>
      <c r="E100" s="186"/>
      <c r="F100" s="186"/>
      <c r="G100" s="186"/>
      <c r="H100" s="186"/>
      <c r="I100" s="186"/>
      <c r="J100" s="187">
        <f>J170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112</v>
      </c>
      <c r="E101" s="186"/>
      <c r="F101" s="186"/>
      <c r="G101" s="186"/>
      <c r="H101" s="186"/>
      <c r="I101" s="186"/>
      <c r="J101" s="187">
        <f>J188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113</v>
      </c>
      <c r="E102" s="180"/>
      <c r="F102" s="180"/>
      <c r="G102" s="180"/>
      <c r="H102" s="180"/>
      <c r="I102" s="180"/>
      <c r="J102" s="181">
        <f>J191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114</v>
      </c>
      <c r="E103" s="186"/>
      <c r="F103" s="186"/>
      <c r="G103" s="186"/>
      <c r="H103" s="186"/>
      <c r="I103" s="186"/>
      <c r="J103" s="187">
        <f>J192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115</v>
      </c>
      <c r="E104" s="186"/>
      <c r="F104" s="186"/>
      <c r="G104" s="186"/>
      <c r="H104" s="186"/>
      <c r="I104" s="186"/>
      <c r="J104" s="187">
        <f>J205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116</v>
      </c>
      <c r="E105" s="186"/>
      <c r="F105" s="186"/>
      <c r="G105" s="186"/>
      <c r="H105" s="186"/>
      <c r="I105" s="186"/>
      <c r="J105" s="187">
        <f>J208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117</v>
      </c>
      <c r="E106" s="186"/>
      <c r="F106" s="186"/>
      <c r="G106" s="186"/>
      <c r="H106" s="186"/>
      <c r="I106" s="186"/>
      <c r="J106" s="187">
        <f>J213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118</v>
      </c>
      <c r="E107" s="186"/>
      <c r="F107" s="186"/>
      <c r="G107" s="186"/>
      <c r="H107" s="186"/>
      <c r="I107" s="186"/>
      <c r="J107" s="187">
        <f>J216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119</v>
      </c>
      <c r="E108" s="186"/>
      <c r="F108" s="186"/>
      <c r="G108" s="186"/>
      <c r="H108" s="186"/>
      <c r="I108" s="186"/>
      <c r="J108" s="187">
        <f>J219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120</v>
      </c>
      <c r="E109" s="186"/>
      <c r="F109" s="186"/>
      <c r="G109" s="186"/>
      <c r="H109" s="186"/>
      <c r="I109" s="186"/>
      <c r="J109" s="187">
        <f>J223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121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172" t="str">
        <f>E7</f>
        <v>POLNÍ CESTY BĚLČICE - ZÁHROBÍ (2)</v>
      </c>
      <c r="F119" s="30"/>
      <c r="G119" s="30"/>
      <c r="H119" s="30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97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74" t="str">
        <f>E9</f>
        <v>202110093 - SO 103 - LESNÍ CESTA C1 k.ú. ZÁHROBÍ</v>
      </c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8"/>
      <c r="E123" s="38"/>
      <c r="F123" s="25" t="str">
        <f>F12</f>
        <v>Záhrobí</v>
      </c>
      <c r="G123" s="38"/>
      <c r="H123" s="38"/>
      <c r="I123" s="30" t="s">
        <v>22</v>
      </c>
      <c r="J123" s="77" t="str">
        <f>IF(J12="","",J12)</f>
        <v>30. 10. 2021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8"/>
      <c r="E125" s="38"/>
      <c r="F125" s="25" t="str">
        <f>E15</f>
        <v>SPU Strakonice</v>
      </c>
      <c r="G125" s="38"/>
      <c r="H125" s="38"/>
      <c r="I125" s="30" t="s">
        <v>32</v>
      </c>
      <c r="J125" s="34" t="str">
        <f>E21</f>
        <v>S-pro servis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30</v>
      </c>
      <c r="D126" s="38"/>
      <c r="E126" s="38"/>
      <c r="F126" s="25" t="str">
        <f>IF(E18="","",E18)</f>
        <v>Vyplň údaj</v>
      </c>
      <c r="G126" s="38"/>
      <c r="H126" s="38"/>
      <c r="I126" s="30" t="s">
        <v>37</v>
      </c>
      <c r="J126" s="34" t="str">
        <f>E24</f>
        <v>S-pro servis s.r.o.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89"/>
      <c r="B128" s="190"/>
      <c r="C128" s="191" t="s">
        <v>122</v>
      </c>
      <c r="D128" s="192" t="s">
        <v>64</v>
      </c>
      <c r="E128" s="192" t="s">
        <v>60</v>
      </c>
      <c r="F128" s="192" t="s">
        <v>61</v>
      </c>
      <c r="G128" s="192" t="s">
        <v>123</v>
      </c>
      <c r="H128" s="192" t="s">
        <v>124</v>
      </c>
      <c r="I128" s="192" t="s">
        <v>125</v>
      </c>
      <c r="J128" s="192" t="s">
        <v>101</v>
      </c>
      <c r="K128" s="193" t="s">
        <v>126</v>
      </c>
      <c r="L128" s="194"/>
      <c r="M128" s="98" t="s">
        <v>1</v>
      </c>
      <c r="N128" s="99" t="s">
        <v>43</v>
      </c>
      <c r="O128" s="99" t="s">
        <v>127</v>
      </c>
      <c r="P128" s="99" t="s">
        <v>128</v>
      </c>
      <c r="Q128" s="99" t="s">
        <v>129</v>
      </c>
      <c r="R128" s="99" t="s">
        <v>130</v>
      </c>
      <c r="S128" s="99" t="s">
        <v>131</v>
      </c>
      <c r="T128" s="100" t="s">
        <v>132</v>
      </c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</row>
    <row r="129" s="2" customFormat="1" ht="22.8" customHeight="1">
      <c r="A129" s="36"/>
      <c r="B129" s="37"/>
      <c r="C129" s="105" t="s">
        <v>133</v>
      </c>
      <c r="D129" s="38"/>
      <c r="E129" s="38"/>
      <c r="F129" s="38"/>
      <c r="G129" s="38"/>
      <c r="H129" s="38"/>
      <c r="I129" s="38"/>
      <c r="J129" s="195">
        <f>BK129</f>
        <v>0</v>
      </c>
      <c r="K129" s="38"/>
      <c r="L129" s="42"/>
      <c r="M129" s="101"/>
      <c r="N129" s="196"/>
      <c r="O129" s="102"/>
      <c r="P129" s="197">
        <f>P130+P191</f>
        <v>0</v>
      </c>
      <c r="Q129" s="102"/>
      <c r="R129" s="197">
        <f>R130+R191</f>
        <v>954.98819609999998</v>
      </c>
      <c r="S129" s="102"/>
      <c r="T129" s="198">
        <f>T130+T191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78</v>
      </c>
      <c r="AU129" s="15" t="s">
        <v>103</v>
      </c>
      <c r="BK129" s="199">
        <f>BK130+BK191</f>
        <v>0</v>
      </c>
    </row>
    <row r="130" s="12" customFormat="1" ht="25.92" customHeight="1">
      <c r="A130" s="12"/>
      <c r="B130" s="200"/>
      <c r="C130" s="201"/>
      <c r="D130" s="202" t="s">
        <v>78</v>
      </c>
      <c r="E130" s="203" t="s">
        <v>134</v>
      </c>
      <c r="F130" s="203" t="s">
        <v>135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P131+P161+P170+P188</f>
        <v>0</v>
      </c>
      <c r="Q130" s="208"/>
      <c r="R130" s="209">
        <f>R131+R161+R170+R188</f>
        <v>954.98819609999998</v>
      </c>
      <c r="S130" s="208"/>
      <c r="T130" s="210">
        <f>T131+T161+T170+T188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87</v>
      </c>
      <c r="AT130" s="212" t="s">
        <v>78</v>
      </c>
      <c r="AU130" s="212" t="s">
        <v>79</v>
      </c>
      <c r="AY130" s="211" t="s">
        <v>136</v>
      </c>
      <c r="BK130" s="213">
        <f>BK131+BK161+BK170+BK188</f>
        <v>0</v>
      </c>
    </row>
    <row r="131" s="12" customFormat="1" ht="22.8" customHeight="1">
      <c r="A131" s="12"/>
      <c r="B131" s="200"/>
      <c r="C131" s="201"/>
      <c r="D131" s="202" t="s">
        <v>78</v>
      </c>
      <c r="E131" s="214" t="s">
        <v>87</v>
      </c>
      <c r="F131" s="214" t="s">
        <v>137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SUM(P132:P160)</f>
        <v>0</v>
      </c>
      <c r="Q131" s="208"/>
      <c r="R131" s="209">
        <f>SUM(R132:R160)</f>
        <v>0</v>
      </c>
      <c r="S131" s="208"/>
      <c r="T131" s="210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87</v>
      </c>
      <c r="AT131" s="212" t="s">
        <v>78</v>
      </c>
      <c r="AU131" s="212" t="s">
        <v>87</v>
      </c>
      <c r="AY131" s="211" t="s">
        <v>136</v>
      </c>
      <c r="BK131" s="213">
        <f>SUM(BK132:BK160)</f>
        <v>0</v>
      </c>
    </row>
    <row r="132" s="2" customFormat="1" ht="24.15" customHeight="1">
      <c r="A132" s="36"/>
      <c r="B132" s="37"/>
      <c r="C132" s="216" t="s">
        <v>87</v>
      </c>
      <c r="D132" s="216" t="s">
        <v>138</v>
      </c>
      <c r="E132" s="217" t="s">
        <v>175</v>
      </c>
      <c r="F132" s="218" t="s">
        <v>176</v>
      </c>
      <c r="G132" s="219" t="s">
        <v>177</v>
      </c>
      <c r="H132" s="220">
        <v>86.861000000000004</v>
      </c>
      <c r="I132" s="221"/>
      <c r="J132" s="222">
        <f>ROUND(I132*H132,2)</f>
        <v>0</v>
      </c>
      <c r="K132" s="218" t="s">
        <v>178</v>
      </c>
      <c r="L132" s="42"/>
      <c r="M132" s="223" t="s">
        <v>1</v>
      </c>
      <c r="N132" s="224" t="s">
        <v>44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143</v>
      </c>
      <c r="AT132" s="227" t="s">
        <v>138</v>
      </c>
      <c r="AU132" s="227" t="s">
        <v>89</v>
      </c>
      <c r="AY132" s="15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87</v>
      </c>
      <c r="BK132" s="228">
        <f>ROUND(I132*H132,2)</f>
        <v>0</v>
      </c>
      <c r="BL132" s="15" t="s">
        <v>143</v>
      </c>
      <c r="BM132" s="227" t="s">
        <v>572</v>
      </c>
    </row>
    <row r="133" s="2" customFormat="1">
      <c r="A133" s="36"/>
      <c r="B133" s="37"/>
      <c r="C133" s="38"/>
      <c r="D133" s="229" t="s">
        <v>145</v>
      </c>
      <c r="E133" s="38"/>
      <c r="F133" s="230" t="s">
        <v>180</v>
      </c>
      <c r="G133" s="38"/>
      <c r="H133" s="38"/>
      <c r="I133" s="231"/>
      <c r="J133" s="38"/>
      <c r="K133" s="38"/>
      <c r="L133" s="42"/>
      <c r="M133" s="232"/>
      <c r="N133" s="23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145</v>
      </c>
      <c r="AU133" s="15" t="s">
        <v>89</v>
      </c>
    </row>
    <row r="134" s="2" customFormat="1">
      <c r="A134" s="36"/>
      <c r="B134" s="37"/>
      <c r="C134" s="38"/>
      <c r="D134" s="229" t="s">
        <v>181</v>
      </c>
      <c r="E134" s="38"/>
      <c r="F134" s="245" t="s">
        <v>182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181</v>
      </c>
      <c r="AU134" s="15" t="s">
        <v>89</v>
      </c>
    </row>
    <row r="135" s="2" customFormat="1" ht="24.15" customHeight="1">
      <c r="A135" s="36"/>
      <c r="B135" s="37"/>
      <c r="C135" s="216" t="s">
        <v>89</v>
      </c>
      <c r="D135" s="216" t="s">
        <v>138</v>
      </c>
      <c r="E135" s="217" t="s">
        <v>184</v>
      </c>
      <c r="F135" s="218" t="s">
        <v>185</v>
      </c>
      <c r="G135" s="219" t="s">
        <v>177</v>
      </c>
      <c r="H135" s="220">
        <v>168.81999999999999</v>
      </c>
      <c r="I135" s="221"/>
      <c r="J135" s="222">
        <f>ROUND(I135*H135,2)</f>
        <v>0</v>
      </c>
      <c r="K135" s="218" t="s">
        <v>142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143</v>
      </c>
      <c r="AT135" s="227" t="s">
        <v>138</v>
      </c>
      <c r="AU135" s="227" t="s">
        <v>89</v>
      </c>
      <c r="AY135" s="15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143</v>
      </c>
      <c r="BM135" s="227" t="s">
        <v>573</v>
      </c>
    </row>
    <row r="136" s="2" customFormat="1">
      <c r="A136" s="36"/>
      <c r="B136" s="37"/>
      <c r="C136" s="38"/>
      <c r="D136" s="229" t="s">
        <v>145</v>
      </c>
      <c r="E136" s="38"/>
      <c r="F136" s="230" t="s">
        <v>187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145</v>
      </c>
      <c r="AU136" s="15" t="s">
        <v>89</v>
      </c>
    </row>
    <row r="137" s="2" customFormat="1">
      <c r="A137" s="36"/>
      <c r="B137" s="37"/>
      <c r="C137" s="38"/>
      <c r="D137" s="229" t="s">
        <v>181</v>
      </c>
      <c r="E137" s="38"/>
      <c r="F137" s="245" t="s">
        <v>574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181</v>
      </c>
      <c r="AU137" s="15" t="s">
        <v>89</v>
      </c>
    </row>
    <row r="138" s="2" customFormat="1" ht="24.15" customHeight="1">
      <c r="A138" s="36"/>
      <c r="B138" s="37"/>
      <c r="C138" s="216" t="s">
        <v>154</v>
      </c>
      <c r="D138" s="216" t="s">
        <v>138</v>
      </c>
      <c r="E138" s="217" t="s">
        <v>199</v>
      </c>
      <c r="F138" s="218" t="s">
        <v>200</v>
      </c>
      <c r="G138" s="219" t="s">
        <v>177</v>
      </c>
      <c r="H138" s="220">
        <v>116.58499999999999</v>
      </c>
      <c r="I138" s="221"/>
      <c r="J138" s="222">
        <f>ROUND(I138*H138,2)</f>
        <v>0</v>
      </c>
      <c r="K138" s="218" t="s">
        <v>142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143</v>
      </c>
      <c r="AT138" s="227" t="s">
        <v>138</v>
      </c>
      <c r="AU138" s="227" t="s">
        <v>89</v>
      </c>
      <c r="AY138" s="15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143</v>
      </c>
      <c r="BM138" s="227" t="s">
        <v>575</v>
      </c>
    </row>
    <row r="139" s="2" customFormat="1">
      <c r="A139" s="36"/>
      <c r="B139" s="37"/>
      <c r="C139" s="38"/>
      <c r="D139" s="229" t="s">
        <v>145</v>
      </c>
      <c r="E139" s="38"/>
      <c r="F139" s="230" t="s">
        <v>202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145</v>
      </c>
      <c r="AU139" s="15" t="s">
        <v>89</v>
      </c>
    </row>
    <row r="140" s="13" customFormat="1">
      <c r="A140" s="13"/>
      <c r="B140" s="234"/>
      <c r="C140" s="235"/>
      <c r="D140" s="229" t="s">
        <v>147</v>
      </c>
      <c r="E140" s="236" t="s">
        <v>1</v>
      </c>
      <c r="F140" s="237" t="s">
        <v>576</v>
      </c>
      <c r="G140" s="235"/>
      <c r="H140" s="238">
        <v>116.58499999999999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147</v>
      </c>
      <c r="AU140" s="244" t="s">
        <v>89</v>
      </c>
      <c r="AV140" s="13" t="s">
        <v>89</v>
      </c>
      <c r="AW140" s="13" t="s">
        <v>36</v>
      </c>
      <c r="AX140" s="13" t="s">
        <v>87</v>
      </c>
      <c r="AY140" s="244" t="s">
        <v>136</v>
      </c>
    </row>
    <row r="141" s="2" customFormat="1" ht="24.15" customHeight="1">
      <c r="A141" s="36"/>
      <c r="B141" s="37"/>
      <c r="C141" s="216" t="s">
        <v>143</v>
      </c>
      <c r="D141" s="216" t="s">
        <v>138</v>
      </c>
      <c r="E141" s="217" t="s">
        <v>205</v>
      </c>
      <c r="F141" s="218" t="s">
        <v>206</v>
      </c>
      <c r="G141" s="219" t="s">
        <v>177</v>
      </c>
      <c r="H141" s="220">
        <v>173.72200000000001</v>
      </c>
      <c r="I141" s="221"/>
      <c r="J141" s="222">
        <f>ROUND(I141*H141,2)</f>
        <v>0</v>
      </c>
      <c r="K141" s="218" t="s">
        <v>178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143</v>
      </c>
      <c r="AT141" s="227" t="s">
        <v>138</v>
      </c>
      <c r="AU141" s="227" t="s">
        <v>89</v>
      </c>
      <c r="AY141" s="15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143</v>
      </c>
      <c r="BM141" s="227" t="s">
        <v>577</v>
      </c>
    </row>
    <row r="142" s="2" customFormat="1">
      <c r="A142" s="36"/>
      <c r="B142" s="37"/>
      <c r="C142" s="38"/>
      <c r="D142" s="229" t="s">
        <v>145</v>
      </c>
      <c r="E142" s="38"/>
      <c r="F142" s="230" t="s">
        <v>208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145</v>
      </c>
      <c r="AU142" s="15" t="s">
        <v>89</v>
      </c>
    </row>
    <row r="143" s="13" customFormat="1">
      <c r="A143" s="13"/>
      <c r="B143" s="234"/>
      <c r="C143" s="235"/>
      <c r="D143" s="229" t="s">
        <v>147</v>
      </c>
      <c r="E143" s="236" t="s">
        <v>1</v>
      </c>
      <c r="F143" s="237" t="s">
        <v>578</v>
      </c>
      <c r="G143" s="235"/>
      <c r="H143" s="238">
        <v>173.72200000000001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147</v>
      </c>
      <c r="AU143" s="244" t="s">
        <v>89</v>
      </c>
      <c r="AV143" s="13" t="s">
        <v>89</v>
      </c>
      <c r="AW143" s="13" t="s">
        <v>36</v>
      </c>
      <c r="AX143" s="13" t="s">
        <v>87</v>
      </c>
      <c r="AY143" s="244" t="s">
        <v>136</v>
      </c>
    </row>
    <row r="144" s="2" customFormat="1" ht="24.15" customHeight="1">
      <c r="A144" s="36"/>
      <c r="B144" s="37"/>
      <c r="C144" s="216" t="s">
        <v>163</v>
      </c>
      <c r="D144" s="216" t="s">
        <v>138</v>
      </c>
      <c r="E144" s="217" t="s">
        <v>212</v>
      </c>
      <c r="F144" s="218" t="s">
        <v>213</v>
      </c>
      <c r="G144" s="219" t="s">
        <v>177</v>
      </c>
      <c r="H144" s="220">
        <v>198.54400000000001</v>
      </c>
      <c r="I144" s="221"/>
      <c r="J144" s="222">
        <f>ROUND(I144*H144,2)</f>
        <v>0</v>
      </c>
      <c r="K144" s="218" t="s">
        <v>142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143</v>
      </c>
      <c r="AT144" s="227" t="s">
        <v>138</v>
      </c>
      <c r="AU144" s="227" t="s">
        <v>89</v>
      </c>
      <c r="AY144" s="15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143</v>
      </c>
      <c r="BM144" s="227" t="s">
        <v>579</v>
      </c>
    </row>
    <row r="145" s="2" customFormat="1">
      <c r="A145" s="36"/>
      <c r="B145" s="37"/>
      <c r="C145" s="38"/>
      <c r="D145" s="229" t="s">
        <v>145</v>
      </c>
      <c r="E145" s="38"/>
      <c r="F145" s="230" t="s">
        <v>215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145</v>
      </c>
      <c r="AU145" s="15" t="s">
        <v>89</v>
      </c>
    </row>
    <row r="146" s="13" customFormat="1">
      <c r="A146" s="13"/>
      <c r="B146" s="234"/>
      <c r="C146" s="235"/>
      <c r="D146" s="229" t="s">
        <v>147</v>
      </c>
      <c r="E146" s="236" t="s">
        <v>1</v>
      </c>
      <c r="F146" s="237" t="s">
        <v>580</v>
      </c>
      <c r="G146" s="235"/>
      <c r="H146" s="238">
        <v>198.54400000000001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147</v>
      </c>
      <c r="AU146" s="244" t="s">
        <v>89</v>
      </c>
      <c r="AV146" s="13" t="s">
        <v>89</v>
      </c>
      <c r="AW146" s="13" t="s">
        <v>36</v>
      </c>
      <c r="AX146" s="13" t="s">
        <v>87</v>
      </c>
      <c r="AY146" s="244" t="s">
        <v>136</v>
      </c>
    </row>
    <row r="147" s="2" customFormat="1" ht="24.15" customHeight="1">
      <c r="A147" s="36"/>
      <c r="B147" s="37"/>
      <c r="C147" s="216" t="s">
        <v>168</v>
      </c>
      <c r="D147" s="216" t="s">
        <v>138</v>
      </c>
      <c r="E147" s="217" t="s">
        <v>219</v>
      </c>
      <c r="F147" s="218" t="s">
        <v>220</v>
      </c>
      <c r="G147" s="219" t="s">
        <v>177</v>
      </c>
      <c r="H147" s="220">
        <v>86.861000000000004</v>
      </c>
      <c r="I147" s="221"/>
      <c r="J147" s="222">
        <f>ROUND(I147*H147,2)</f>
        <v>0</v>
      </c>
      <c r="K147" s="218" t="s">
        <v>178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143</v>
      </c>
      <c r="AT147" s="227" t="s">
        <v>138</v>
      </c>
      <c r="AU147" s="227" t="s">
        <v>89</v>
      </c>
      <c r="AY147" s="15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143</v>
      </c>
      <c r="BM147" s="227" t="s">
        <v>581</v>
      </c>
    </row>
    <row r="148" s="2" customFormat="1">
      <c r="A148" s="36"/>
      <c r="B148" s="37"/>
      <c r="C148" s="38"/>
      <c r="D148" s="229" t="s">
        <v>145</v>
      </c>
      <c r="E148" s="38"/>
      <c r="F148" s="230" t="s">
        <v>220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145</v>
      </c>
      <c r="AU148" s="15" t="s">
        <v>89</v>
      </c>
    </row>
    <row r="149" s="2" customFormat="1">
      <c r="A149" s="36"/>
      <c r="B149" s="37"/>
      <c r="C149" s="38"/>
      <c r="D149" s="229" t="s">
        <v>181</v>
      </c>
      <c r="E149" s="38"/>
      <c r="F149" s="245" t="s">
        <v>222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181</v>
      </c>
      <c r="AU149" s="15" t="s">
        <v>89</v>
      </c>
    </row>
    <row r="150" s="2" customFormat="1" ht="24.15" customHeight="1">
      <c r="A150" s="36"/>
      <c r="B150" s="37"/>
      <c r="C150" s="216" t="s">
        <v>174</v>
      </c>
      <c r="D150" s="216" t="s">
        <v>138</v>
      </c>
      <c r="E150" s="217" t="s">
        <v>224</v>
      </c>
      <c r="F150" s="218" t="s">
        <v>225</v>
      </c>
      <c r="G150" s="219" t="s">
        <v>177</v>
      </c>
      <c r="H150" s="220">
        <v>86.861000000000004</v>
      </c>
      <c r="I150" s="221"/>
      <c r="J150" s="222">
        <f>ROUND(I150*H150,2)</f>
        <v>0</v>
      </c>
      <c r="K150" s="218" t="s">
        <v>142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143</v>
      </c>
      <c r="AT150" s="227" t="s">
        <v>138</v>
      </c>
      <c r="AU150" s="227" t="s">
        <v>89</v>
      </c>
      <c r="AY150" s="15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143</v>
      </c>
      <c r="BM150" s="227" t="s">
        <v>582</v>
      </c>
    </row>
    <row r="151" s="2" customFormat="1">
      <c r="A151" s="36"/>
      <c r="B151" s="37"/>
      <c r="C151" s="38"/>
      <c r="D151" s="229" t="s">
        <v>145</v>
      </c>
      <c r="E151" s="38"/>
      <c r="F151" s="230" t="s">
        <v>227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145</v>
      </c>
      <c r="AU151" s="15" t="s">
        <v>89</v>
      </c>
    </row>
    <row r="152" s="2" customFormat="1" ht="14.4" customHeight="1">
      <c r="A152" s="36"/>
      <c r="B152" s="37"/>
      <c r="C152" s="216" t="s">
        <v>183</v>
      </c>
      <c r="D152" s="216" t="s">
        <v>138</v>
      </c>
      <c r="E152" s="217" t="s">
        <v>229</v>
      </c>
      <c r="F152" s="218" t="s">
        <v>230</v>
      </c>
      <c r="G152" s="219" t="s">
        <v>177</v>
      </c>
      <c r="H152" s="220">
        <v>285.40499999999997</v>
      </c>
      <c r="I152" s="221"/>
      <c r="J152" s="222">
        <f>ROUND(I152*H152,2)</f>
        <v>0</v>
      </c>
      <c r="K152" s="218" t="s">
        <v>178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143</v>
      </c>
      <c r="AT152" s="227" t="s">
        <v>138</v>
      </c>
      <c r="AU152" s="227" t="s">
        <v>89</v>
      </c>
      <c r="AY152" s="15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143</v>
      </c>
      <c r="BM152" s="227" t="s">
        <v>583</v>
      </c>
    </row>
    <row r="153" s="2" customFormat="1">
      <c r="A153" s="36"/>
      <c r="B153" s="37"/>
      <c r="C153" s="38"/>
      <c r="D153" s="229" t="s">
        <v>145</v>
      </c>
      <c r="E153" s="38"/>
      <c r="F153" s="230" t="s">
        <v>230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145</v>
      </c>
      <c r="AU153" s="15" t="s">
        <v>89</v>
      </c>
    </row>
    <row r="154" s="13" customFormat="1">
      <c r="A154" s="13"/>
      <c r="B154" s="234"/>
      <c r="C154" s="235"/>
      <c r="D154" s="229" t="s">
        <v>147</v>
      </c>
      <c r="E154" s="236" t="s">
        <v>1</v>
      </c>
      <c r="F154" s="237" t="s">
        <v>584</v>
      </c>
      <c r="G154" s="235"/>
      <c r="H154" s="238">
        <v>285.40499999999997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147</v>
      </c>
      <c r="AU154" s="244" t="s">
        <v>89</v>
      </c>
      <c r="AV154" s="13" t="s">
        <v>89</v>
      </c>
      <c r="AW154" s="13" t="s">
        <v>36</v>
      </c>
      <c r="AX154" s="13" t="s">
        <v>87</v>
      </c>
      <c r="AY154" s="244" t="s">
        <v>136</v>
      </c>
    </row>
    <row r="155" s="2" customFormat="1" ht="24.15" customHeight="1">
      <c r="A155" s="36"/>
      <c r="B155" s="37"/>
      <c r="C155" s="216" t="s">
        <v>189</v>
      </c>
      <c r="D155" s="216" t="s">
        <v>138</v>
      </c>
      <c r="E155" s="217" t="s">
        <v>236</v>
      </c>
      <c r="F155" s="218" t="s">
        <v>237</v>
      </c>
      <c r="G155" s="219" t="s">
        <v>177</v>
      </c>
      <c r="H155" s="220">
        <v>97.293999999999997</v>
      </c>
      <c r="I155" s="221"/>
      <c r="J155" s="222">
        <f>ROUND(I155*H155,2)</f>
        <v>0</v>
      </c>
      <c r="K155" s="218" t="s">
        <v>142</v>
      </c>
      <c r="L155" s="42"/>
      <c r="M155" s="223" t="s">
        <v>1</v>
      </c>
      <c r="N155" s="224" t="s">
        <v>44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143</v>
      </c>
      <c r="AT155" s="227" t="s">
        <v>138</v>
      </c>
      <c r="AU155" s="227" t="s">
        <v>89</v>
      </c>
      <c r="AY155" s="15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143</v>
      </c>
      <c r="BM155" s="227" t="s">
        <v>585</v>
      </c>
    </row>
    <row r="156" s="2" customFormat="1">
      <c r="A156" s="36"/>
      <c r="B156" s="37"/>
      <c r="C156" s="38"/>
      <c r="D156" s="229" t="s">
        <v>145</v>
      </c>
      <c r="E156" s="38"/>
      <c r="F156" s="230" t="s">
        <v>239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145</v>
      </c>
      <c r="AU156" s="15" t="s">
        <v>89</v>
      </c>
    </row>
    <row r="157" s="13" customFormat="1">
      <c r="A157" s="13"/>
      <c r="B157" s="234"/>
      <c r="C157" s="235"/>
      <c r="D157" s="229" t="s">
        <v>147</v>
      </c>
      <c r="E157" s="236" t="s">
        <v>1</v>
      </c>
      <c r="F157" s="237" t="s">
        <v>586</v>
      </c>
      <c r="G157" s="235"/>
      <c r="H157" s="238">
        <v>97.293999999999997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147</v>
      </c>
      <c r="AU157" s="244" t="s">
        <v>89</v>
      </c>
      <c r="AV157" s="13" t="s">
        <v>89</v>
      </c>
      <c r="AW157" s="13" t="s">
        <v>36</v>
      </c>
      <c r="AX157" s="13" t="s">
        <v>87</v>
      </c>
      <c r="AY157" s="244" t="s">
        <v>136</v>
      </c>
    </row>
    <row r="158" s="2" customFormat="1" ht="24.15" customHeight="1">
      <c r="A158" s="36"/>
      <c r="B158" s="37"/>
      <c r="C158" s="216" t="s">
        <v>193</v>
      </c>
      <c r="D158" s="216" t="s">
        <v>138</v>
      </c>
      <c r="E158" s="217" t="s">
        <v>242</v>
      </c>
      <c r="F158" s="218" t="s">
        <v>243</v>
      </c>
      <c r="G158" s="219" t="s">
        <v>141</v>
      </c>
      <c r="H158" s="220">
        <v>648.62400000000002</v>
      </c>
      <c r="I158" s="221"/>
      <c r="J158" s="222">
        <f>ROUND(I158*H158,2)</f>
        <v>0</v>
      </c>
      <c r="K158" s="218" t="s">
        <v>142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143</v>
      </c>
      <c r="AT158" s="227" t="s">
        <v>138</v>
      </c>
      <c r="AU158" s="227" t="s">
        <v>89</v>
      </c>
      <c r="AY158" s="15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143</v>
      </c>
      <c r="BM158" s="227" t="s">
        <v>587</v>
      </c>
    </row>
    <row r="159" s="2" customFormat="1">
      <c r="A159" s="36"/>
      <c r="B159" s="37"/>
      <c r="C159" s="38"/>
      <c r="D159" s="229" t="s">
        <v>145</v>
      </c>
      <c r="E159" s="38"/>
      <c r="F159" s="230" t="s">
        <v>245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145</v>
      </c>
      <c r="AU159" s="15" t="s">
        <v>89</v>
      </c>
    </row>
    <row r="160" s="13" customFormat="1">
      <c r="A160" s="13"/>
      <c r="B160" s="234"/>
      <c r="C160" s="235"/>
      <c r="D160" s="229" t="s">
        <v>147</v>
      </c>
      <c r="E160" s="236" t="s">
        <v>1</v>
      </c>
      <c r="F160" s="237" t="s">
        <v>588</v>
      </c>
      <c r="G160" s="235"/>
      <c r="H160" s="238">
        <v>648.62400000000002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147</v>
      </c>
      <c r="AU160" s="244" t="s">
        <v>89</v>
      </c>
      <c r="AV160" s="13" t="s">
        <v>89</v>
      </c>
      <c r="AW160" s="13" t="s">
        <v>36</v>
      </c>
      <c r="AX160" s="13" t="s">
        <v>87</v>
      </c>
      <c r="AY160" s="244" t="s">
        <v>136</v>
      </c>
    </row>
    <row r="161" s="12" customFormat="1" ht="22.8" customHeight="1">
      <c r="A161" s="12"/>
      <c r="B161" s="200"/>
      <c r="C161" s="201"/>
      <c r="D161" s="202" t="s">
        <v>78</v>
      </c>
      <c r="E161" s="214" t="s">
        <v>89</v>
      </c>
      <c r="F161" s="214" t="s">
        <v>247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SUM(P162:P169)</f>
        <v>0</v>
      </c>
      <c r="Q161" s="208"/>
      <c r="R161" s="209">
        <f>SUM(R162:R169)</f>
        <v>318.85612730000003</v>
      </c>
      <c r="S161" s="208"/>
      <c r="T161" s="210">
        <f>SUM(T162:T169)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87</v>
      </c>
      <c r="AT161" s="212" t="s">
        <v>78</v>
      </c>
      <c r="AU161" s="212" t="s">
        <v>87</v>
      </c>
      <c r="AY161" s="211" t="s">
        <v>136</v>
      </c>
      <c r="BK161" s="213">
        <f>SUM(BK162:BK169)</f>
        <v>0</v>
      </c>
    </row>
    <row r="162" s="2" customFormat="1" ht="37.8" customHeight="1">
      <c r="A162" s="36"/>
      <c r="B162" s="37"/>
      <c r="C162" s="216" t="s">
        <v>198</v>
      </c>
      <c r="D162" s="216" t="s">
        <v>138</v>
      </c>
      <c r="E162" s="217" t="s">
        <v>248</v>
      </c>
      <c r="F162" s="218" t="s">
        <v>249</v>
      </c>
      <c r="G162" s="219" t="s">
        <v>250</v>
      </c>
      <c r="H162" s="220">
        <v>466.43000000000001</v>
      </c>
      <c r="I162" s="221"/>
      <c r="J162" s="222">
        <f>ROUND(I162*H162,2)</f>
        <v>0</v>
      </c>
      <c r="K162" s="218" t="s">
        <v>142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0.27411000000000002</v>
      </c>
      <c r="R162" s="225">
        <f>Q162*H162</f>
        <v>127.85312730000001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143</v>
      </c>
      <c r="AT162" s="227" t="s">
        <v>138</v>
      </c>
      <c r="AU162" s="227" t="s">
        <v>89</v>
      </c>
      <c r="AY162" s="15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143</v>
      </c>
      <c r="BM162" s="227" t="s">
        <v>589</v>
      </c>
    </row>
    <row r="163" s="2" customFormat="1">
      <c r="A163" s="36"/>
      <c r="B163" s="37"/>
      <c r="C163" s="38"/>
      <c r="D163" s="229" t="s">
        <v>145</v>
      </c>
      <c r="E163" s="38"/>
      <c r="F163" s="230" t="s">
        <v>252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145</v>
      </c>
      <c r="AU163" s="15" t="s">
        <v>89</v>
      </c>
    </row>
    <row r="164" s="2" customFormat="1" ht="24.15" customHeight="1">
      <c r="A164" s="36"/>
      <c r="B164" s="37"/>
      <c r="C164" s="216" t="s">
        <v>204</v>
      </c>
      <c r="D164" s="216" t="s">
        <v>138</v>
      </c>
      <c r="E164" s="217" t="s">
        <v>254</v>
      </c>
      <c r="F164" s="218" t="s">
        <v>255</v>
      </c>
      <c r="G164" s="219" t="s">
        <v>250</v>
      </c>
      <c r="H164" s="220">
        <v>466.43000000000001</v>
      </c>
      <c r="I164" s="221"/>
      <c r="J164" s="222">
        <f>ROUND(I164*H164,2)</f>
        <v>0</v>
      </c>
      <c r="K164" s="218" t="s">
        <v>142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143</v>
      </c>
      <c r="AT164" s="227" t="s">
        <v>138</v>
      </c>
      <c r="AU164" s="227" t="s">
        <v>89</v>
      </c>
      <c r="AY164" s="15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143</v>
      </c>
      <c r="BM164" s="227" t="s">
        <v>590</v>
      </c>
    </row>
    <row r="165" s="2" customFormat="1">
      <c r="A165" s="36"/>
      <c r="B165" s="37"/>
      <c r="C165" s="38"/>
      <c r="D165" s="229" t="s">
        <v>145</v>
      </c>
      <c r="E165" s="38"/>
      <c r="F165" s="230" t="s">
        <v>255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145</v>
      </c>
      <c r="AU165" s="15" t="s">
        <v>89</v>
      </c>
    </row>
    <row r="166" s="2" customFormat="1">
      <c r="A166" s="36"/>
      <c r="B166" s="37"/>
      <c r="C166" s="38"/>
      <c r="D166" s="229" t="s">
        <v>181</v>
      </c>
      <c r="E166" s="38"/>
      <c r="F166" s="245" t="s">
        <v>257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181</v>
      </c>
      <c r="AU166" s="15" t="s">
        <v>89</v>
      </c>
    </row>
    <row r="167" s="2" customFormat="1" ht="14.4" customHeight="1">
      <c r="A167" s="36"/>
      <c r="B167" s="37"/>
      <c r="C167" s="246" t="s">
        <v>211</v>
      </c>
      <c r="D167" s="246" t="s">
        <v>259</v>
      </c>
      <c r="E167" s="247" t="s">
        <v>260</v>
      </c>
      <c r="F167" s="248" t="s">
        <v>261</v>
      </c>
      <c r="G167" s="249" t="s">
        <v>262</v>
      </c>
      <c r="H167" s="250">
        <v>191.00299999999999</v>
      </c>
      <c r="I167" s="251"/>
      <c r="J167" s="252">
        <f>ROUND(I167*H167,2)</f>
        <v>0</v>
      </c>
      <c r="K167" s="248" t="s">
        <v>142</v>
      </c>
      <c r="L167" s="253"/>
      <c r="M167" s="254" t="s">
        <v>1</v>
      </c>
      <c r="N167" s="255" t="s">
        <v>44</v>
      </c>
      <c r="O167" s="89"/>
      <c r="P167" s="225">
        <f>O167*H167</f>
        <v>0</v>
      </c>
      <c r="Q167" s="225">
        <v>1</v>
      </c>
      <c r="R167" s="225">
        <f>Q167*H167</f>
        <v>191.00299999999999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183</v>
      </c>
      <c r="AT167" s="227" t="s">
        <v>259</v>
      </c>
      <c r="AU167" s="227" t="s">
        <v>89</v>
      </c>
      <c r="AY167" s="15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143</v>
      </c>
      <c r="BM167" s="227" t="s">
        <v>591</v>
      </c>
    </row>
    <row r="168" s="2" customFormat="1">
      <c r="A168" s="36"/>
      <c r="B168" s="37"/>
      <c r="C168" s="38"/>
      <c r="D168" s="229" t="s">
        <v>145</v>
      </c>
      <c r="E168" s="38"/>
      <c r="F168" s="230" t="s">
        <v>261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145</v>
      </c>
      <c r="AU168" s="15" t="s">
        <v>89</v>
      </c>
    </row>
    <row r="169" s="13" customFormat="1">
      <c r="A169" s="13"/>
      <c r="B169" s="234"/>
      <c r="C169" s="235"/>
      <c r="D169" s="229" t="s">
        <v>147</v>
      </c>
      <c r="E169" s="236" t="s">
        <v>1</v>
      </c>
      <c r="F169" s="237" t="s">
        <v>592</v>
      </c>
      <c r="G169" s="235"/>
      <c r="H169" s="238">
        <v>191.00299999999999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147</v>
      </c>
      <c r="AU169" s="244" t="s">
        <v>89</v>
      </c>
      <c r="AV169" s="13" t="s">
        <v>89</v>
      </c>
      <c r="AW169" s="13" t="s">
        <v>36</v>
      </c>
      <c r="AX169" s="13" t="s">
        <v>87</v>
      </c>
      <c r="AY169" s="244" t="s">
        <v>136</v>
      </c>
    </row>
    <row r="170" s="12" customFormat="1" ht="22.8" customHeight="1">
      <c r="A170" s="12"/>
      <c r="B170" s="200"/>
      <c r="C170" s="201"/>
      <c r="D170" s="202" t="s">
        <v>78</v>
      </c>
      <c r="E170" s="214" t="s">
        <v>163</v>
      </c>
      <c r="F170" s="214" t="s">
        <v>301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SUM(P171:P187)</f>
        <v>0</v>
      </c>
      <c r="Q170" s="208"/>
      <c r="R170" s="209">
        <f>SUM(R171:R187)</f>
        <v>636.13206879999996</v>
      </c>
      <c r="S170" s="208"/>
      <c r="T170" s="210">
        <f>SUM(T171:T187)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87</v>
      </c>
      <c r="AT170" s="212" t="s">
        <v>78</v>
      </c>
      <c r="AU170" s="212" t="s">
        <v>87</v>
      </c>
      <c r="AY170" s="211" t="s">
        <v>136</v>
      </c>
      <c r="BK170" s="213">
        <f>SUM(BK171:BK187)</f>
        <v>0</v>
      </c>
    </row>
    <row r="171" s="2" customFormat="1" ht="14.4" customHeight="1">
      <c r="A171" s="36"/>
      <c r="B171" s="37"/>
      <c r="C171" s="216" t="s">
        <v>217</v>
      </c>
      <c r="D171" s="216" t="s">
        <v>138</v>
      </c>
      <c r="E171" s="217" t="s">
        <v>313</v>
      </c>
      <c r="F171" s="218" t="s">
        <v>314</v>
      </c>
      <c r="G171" s="219" t="s">
        <v>141</v>
      </c>
      <c r="H171" s="220">
        <v>609.93799999999999</v>
      </c>
      <c r="I171" s="221"/>
      <c r="J171" s="222">
        <f>ROUND(I171*H171,2)</f>
        <v>0</v>
      </c>
      <c r="K171" s="218" t="s">
        <v>142</v>
      </c>
      <c r="L171" s="42"/>
      <c r="M171" s="223" t="s">
        <v>1</v>
      </c>
      <c r="N171" s="224" t="s">
        <v>44</v>
      </c>
      <c r="O171" s="89"/>
      <c r="P171" s="225">
        <f>O171*H171</f>
        <v>0</v>
      </c>
      <c r="Q171" s="225">
        <v>0.34499999999999997</v>
      </c>
      <c r="R171" s="225">
        <f>Q171*H171</f>
        <v>210.42860999999999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143</v>
      </c>
      <c r="AT171" s="227" t="s">
        <v>138</v>
      </c>
      <c r="AU171" s="227" t="s">
        <v>89</v>
      </c>
      <c r="AY171" s="15" t="s">
        <v>136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87</v>
      </c>
      <c r="BK171" s="228">
        <f>ROUND(I171*H171,2)</f>
        <v>0</v>
      </c>
      <c r="BL171" s="15" t="s">
        <v>143</v>
      </c>
      <c r="BM171" s="227" t="s">
        <v>593</v>
      </c>
    </row>
    <row r="172" s="2" customFormat="1">
      <c r="A172" s="36"/>
      <c r="B172" s="37"/>
      <c r="C172" s="38"/>
      <c r="D172" s="229" t="s">
        <v>145</v>
      </c>
      <c r="E172" s="38"/>
      <c r="F172" s="230" t="s">
        <v>316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145</v>
      </c>
      <c r="AU172" s="15" t="s">
        <v>89</v>
      </c>
    </row>
    <row r="173" s="13" customFormat="1">
      <c r="A173" s="13"/>
      <c r="B173" s="234"/>
      <c r="C173" s="235"/>
      <c r="D173" s="229" t="s">
        <v>147</v>
      </c>
      <c r="E173" s="236" t="s">
        <v>1</v>
      </c>
      <c r="F173" s="237" t="s">
        <v>594</v>
      </c>
      <c r="G173" s="235"/>
      <c r="H173" s="238">
        <v>609.93799999999999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147</v>
      </c>
      <c r="AU173" s="244" t="s">
        <v>89</v>
      </c>
      <c r="AV173" s="13" t="s">
        <v>89</v>
      </c>
      <c r="AW173" s="13" t="s">
        <v>36</v>
      </c>
      <c r="AX173" s="13" t="s">
        <v>87</v>
      </c>
      <c r="AY173" s="244" t="s">
        <v>136</v>
      </c>
    </row>
    <row r="174" s="2" customFormat="1" ht="14.4" customHeight="1">
      <c r="A174" s="36"/>
      <c r="B174" s="37"/>
      <c r="C174" s="216" t="s">
        <v>8</v>
      </c>
      <c r="D174" s="216" t="s">
        <v>138</v>
      </c>
      <c r="E174" s="217" t="s">
        <v>313</v>
      </c>
      <c r="F174" s="218" t="s">
        <v>314</v>
      </c>
      <c r="G174" s="219" t="s">
        <v>141</v>
      </c>
      <c r="H174" s="220">
        <v>648.62400000000002</v>
      </c>
      <c r="I174" s="221"/>
      <c r="J174" s="222">
        <f>ROUND(I174*H174,2)</f>
        <v>0</v>
      </c>
      <c r="K174" s="218" t="s">
        <v>142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0.34499999999999997</v>
      </c>
      <c r="R174" s="225">
        <f>Q174*H174</f>
        <v>223.77527999999998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143</v>
      </c>
      <c r="AT174" s="227" t="s">
        <v>138</v>
      </c>
      <c r="AU174" s="227" t="s">
        <v>89</v>
      </c>
      <c r="AY174" s="15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143</v>
      </c>
      <c r="BM174" s="227" t="s">
        <v>595</v>
      </c>
    </row>
    <row r="175" s="2" customFormat="1">
      <c r="A175" s="36"/>
      <c r="B175" s="37"/>
      <c r="C175" s="38"/>
      <c r="D175" s="229" t="s">
        <v>145</v>
      </c>
      <c r="E175" s="38"/>
      <c r="F175" s="230" t="s">
        <v>316</v>
      </c>
      <c r="G175" s="38"/>
      <c r="H175" s="38"/>
      <c r="I175" s="231"/>
      <c r="J175" s="38"/>
      <c r="K175" s="38"/>
      <c r="L175" s="42"/>
      <c r="M175" s="232"/>
      <c r="N175" s="233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145</v>
      </c>
      <c r="AU175" s="15" t="s">
        <v>89</v>
      </c>
    </row>
    <row r="176" s="13" customFormat="1">
      <c r="A176" s="13"/>
      <c r="B176" s="234"/>
      <c r="C176" s="235"/>
      <c r="D176" s="229" t="s">
        <v>147</v>
      </c>
      <c r="E176" s="236" t="s">
        <v>1</v>
      </c>
      <c r="F176" s="237" t="s">
        <v>588</v>
      </c>
      <c r="G176" s="235"/>
      <c r="H176" s="238">
        <v>648.62400000000002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147</v>
      </c>
      <c r="AU176" s="244" t="s">
        <v>89</v>
      </c>
      <c r="AV176" s="13" t="s">
        <v>89</v>
      </c>
      <c r="AW176" s="13" t="s">
        <v>36</v>
      </c>
      <c r="AX176" s="13" t="s">
        <v>87</v>
      </c>
      <c r="AY176" s="244" t="s">
        <v>136</v>
      </c>
    </row>
    <row r="177" s="2" customFormat="1" ht="14.4" customHeight="1">
      <c r="A177" s="36"/>
      <c r="B177" s="37"/>
      <c r="C177" s="216" t="s">
        <v>223</v>
      </c>
      <c r="D177" s="216" t="s">
        <v>138</v>
      </c>
      <c r="E177" s="217" t="s">
        <v>329</v>
      </c>
      <c r="F177" s="218" t="s">
        <v>330</v>
      </c>
      <c r="G177" s="219" t="s">
        <v>141</v>
      </c>
      <c r="H177" s="220">
        <v>268.31999999999999</v>
      </c>
      <c r="I177" s="221"/>
      <c r="J177" s="222">
        <f>ROUND(I177*H177,2)</f>
        <v>0</v>
      </c>
      <c r="K177" s="218" t="s">
        <v>142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0.23000000000000001</v>
      </c>
      <c r="R177" s="225">
        <f>Q177*H177</f>
        <v>61.7136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143</v>
      </c>
      <c r="AT177" s="227" t="s">
        <v>138</v>
      </c>
      <c r="AU177" s="227" t="s">
        <v>89</v>
      </c>
      <c r="AY177" s="15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143</v>
      </c>
      <c r="BM177" s="227" t="s">
        <v>596</v>
      </c>
    </row>
    <row r="178" s="2" customFormat="1">
      <c r="A178" s="36"/>
      <c r="B178" s="37"/>
      <c r="C178" s="38"/>
      <c r="D178" s="229" t="s">
        <v>145</v>
      </c>
      <c r="E178" s="38"/>
      <c r="F178" s="230" t="s">
        <v>332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145</v>
      </c>
      <c r="AU178" s="15" t="s">
        <v>89</v>
      </c>
    </row>
    <row r="179" s="2" customFormat="1" ht="24.15" customHeight="1">
      <c r="A179" s="36"/>
      <c r="B179" s="37"/>
      <c r="C179" s="216" t="s">
        <v>228</v>
      </c>
      <c r="D179" s="216" t="s">
        <v>138</v>
      </c>
      <c r="E179" s="217" t="s">
        <v>334</v>
      </c>
      <c r="F179" s="218" t="s">
        <v>335</v>
      </c>
      <c r="G179" s="219" t="s">
        <v>141</v>
      </c>
      <c r="H179" s="220">
        <v>502.42000000000002</v>
      </c>
      <c r="I179" s="221"/>
      <c r="J179" s="222">
        <f>ROUND(I179*H179,2)</f>
        <v>0</v>
      </c>
      <c r="K179" s="218" t="s">
        <v>142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0.019720000000000001</v>
      </c>
      <c r="R179" s="225">
        <f>Q179*H179</f>
        <v>9.9077224000000008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143</v>
      </c>
      <c r="AT179" s="227" t="s">
        <v>138</v>
      </c>
      <c r="AU179" s="227" t="s">
        <v>89</v>
      </c>
      <c r="AY179" s="15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143</v>
      </c>
      <c r="BM179" s="227" t="s">
        <v>597</v>
      </c>
    </row>
    <row r="180" s="2" customFormat="1">
      <c r="A180" s="36"/>
      <c r="B180" s="37"/>
      <c r="C180" s="38"/>
      <c r="D180" s="229" t="s">
        <v>145</v>
      </c>
      <c r="E180" s="38"/>
      <c r="F180" s="230" t="s">
        <v>337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145</v>
      </c>
      <c r="AU180" s="15" t="s">
        <v>89</v>
      </c>
    </row>
    <row r="181" s="13" customFormat="1">
      <c r="A181" s="13"/>
      <c r="B181" s="234"/>
      <c r="C181" s="235"/>
      <c r="D181" s="229" t="s">
        <v>147</v>
      </c>
      <c r="E181" s="236" t="s">
        <v>1</v>
      </c>
      <c r="F181" s="237" t="s">
        <v>598</v>
      </c>
      <c r="G181" s="235"/>
      <c r="H181" s="238">
        <v>502.42000000000002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147</v>
      </c>
      <c r="AU181" s="244" t="s">
        <v>89</v>
      </c>
      <c r="AV181" s="13" t="s">
        <v>89</v>
      </c>
      <c r="AW181" s="13" t="s">
        <v>36</v>
      </c>
      <c r="AX181" s="13" t="s">
        <v>87</v>
      </c>
      <c r="AY181" s="244" t="s">
        <v>136</v>
      </c>
    </row>
    <row r="182" s="2" customFormat="1" ht="24.15" customHeight="1">
      <c r="A182" s="36"/>
      <c r="B182" s="37"/>
      <c r="C182" s="216" t="s">
        <v>233</v>
      </c>
      <c r="D182" s="216" t="s">
        <v>138</v>
      </c>
      <c r="E182" s="217" t="s">
        <v>340</v>
      </c>
      <c r="F182" s="218" t="s">
        <v>341</v>
      </c>
      <c r="G182" s="219" t="s">
        <v>141</v>
      </c>
      <c r="H182" s="220">
        <v>502.42000000000002</v>
      </c>
      <c r="I182" s="221"/>
      <c r="J182" s="222">
        <f>ROUND(I182*H182,2)</f>
        <v>0</v>
      </c>
      <c r="K182" s="218" t="s">
        <v>142</v>
      </c>
      <c r="L182" s="42"/>
      <c r="M182" s="223" t="s">
        <v>1</v>
      </c>
      <c r="N182" s="224" t="s">
        <v>44</v>
      </c>
      <c r="O182" s="89"/>
      <c r="P182" s="225">
        <f>O182*H182</f>
        <v>0</v>
      </c>
      <c r="Q182" s="225">
        <v>0.023939999999999999</v>
      </c>
      <c r="R182" s="225">
        <f>Q182*H182</f>
        <v>12.027934800000001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143</v>
      </c>
      <c r="AT182" s="227" t="s">
        <v>138</v>
      </c>
      <c r="AU182" s="227" t="s">
        <v>89</v>
      </c>
      <c r="AY182" s="15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143</v>
      </c>
      <c r="BM182" s="227" t="s">
        <v>599</v>
      </c>
    </row>
    <row r="183" s="2" customFormat="1">
      <c r="A183" s="36"/>
      <c r="B183" s="37"/>
      <c r="C183" s="38"/>
      <c r="D183" s="229" t="s">
        <v>145</v>
      </c>
      <c r="E183" s="38"/>
      <c r="F183" s="230" t="s">
        <v>343</v>
      </c>
      <c r="G183" s="38"/>
      <c r="H183" s="38"/>
      <c r="I183" s="231"/>
      <c r="J183" s="38"/>
      <c r="K183" s="38"/>
      <c r="L183" s="42"/>
      <c r="M183" s="232"/>
      <c r="N183" s="233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145</v>
      </c>
      <c r="AU183" s="15" t="s">
        <v>89</v>
      </c>
    </row>
    <row r="184" s="13" customFormat="1">
      <c r="A184" s="13"/>
      <c r="B184" s="234"/>
      <c r="C184" s="235"/>
      <c r="D184" s="229" t="s">
        <v>147</v>
      </c>
      <c r="E184" s="236" t="s">
        <v>1</v>
      </c>
      <c r="F184" s="237" t="s">
        <v>598</v>
      </c>
      <c r="G184" s="235"/>
      <c r="H184" s="238">
        <v>502.42000000000002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147</v>
      </c>
      <c r="AU184" s="244" t="s">
        <v>89</v>
      </c>
      <c r="AV184" s="13" t="s">
        <v>89</v>
      </c>
      <c r="AW184" s="13" t="s">
        <v>36</v>
      </c>
      <c r="AX184" s="13" t="s">
        <v>87</v>
      </c>
      <c r="AY184" s="244" t="s">
        <v>136</v>
      </c>
    </row>
    <row r="185" s="2" customFormat="1" ht="14.4" customHeight="1">
      <c r="A185" s="36"/>
      <c r="B185" s="37"/>
      <c r="C185" s="216" t="s">
        <v>235</v>
      </c>
      <c r="D185" s="216" t="s">
        <v>138</v>
      </c>
      <c r="E185" s="217" t="s">
        <v>345</v>
      </c>
      <c r="F185" s="218" t="s">
        <v>346</v>
      </c>
      <c r="G185" s="219" t="s">
        <v>141</v>
      </c>
      <c r="H185" s="220">
        <v>521.51199999999994</v>
      </c>
      <c r="I185" s="221"/>
      <c r="J185" s="222">
        <f>ROUND(I185*H185,2)</f>
        <v>0</v>
      </c>
      <c r="K185" s="218" t="s">
        <v>142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0.2268</v>
      </c>
      <c r="R185" s="225">
        <f>Q185*H185</f>
        <v>118.27892159999999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143</v>
      </c>
      <c r="AT185" s="227" t="s">
        <v>138</v>
      </c>
      <c r="AU185" s="227" t="s">
        <v>89</v>
      </c>
      <c r="AY185" s="15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143</v>
      </c>
      <c r="BM185" s="227" t="s">
        <v>600</v>
      </c>
    </row>
    <row r="186" s="2" customFormat="1">
      <c r="A186" s="36"/>
      <c r="B186" s="37"/>
      <c r="C186" s="38"/>
      <c r="D186" s="229" t="s">
        <v>145</v>
      </c>
      <c r="E186" s="38"/>
      <c r="F186" s="230" t="s">
        <v>348</v>
      </c>
      <c r="G186" s="38"/>
      <c r="H186" s="38"/>
      <c r="I186" s="231"/>
      <c r="J186" s="38"/>
      <c r="K186" s="38"/>
      <c r="L186" s="42"/>
      <c r="M186" s="232"/>
      <c r="N186" s="233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145</v>
      </c>
      <c r="AU186" s="15" t="s">
        <v>89</v>
      </c>
    </row>
    <row r="187" s="13" customFormat="1">
      <c r="A187" s="13"/>
      <c r="B187" s="234"/>
      <c r="C187" s="235"/>
      <c r="D187" s="229" t="s">
        <v>147</v>
      </c>
      <c r="E187" s="236" t="s">
        <v>1</v>
      </c>
      <c r="F187" s="237" t="s">
        <v>601</v>
      </c>
      <c r="G187" s="235"/>
      <c r="H187" s="238">
        <v>521.51199999999994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147</v>
      </c>
      <c r="AU187" s="244" t="s">
        <v>89</v>
      </c>
      <c r="AV187" s="13" t="s">
        <v>89</v>
      </c>
      <c r="AW187" s="13" t="s">
        <v>36</v>
      </c>
      <c r="AX187" s="13" t="s">
        <v>87</v>
      </c>
      <c r="AY187" s="244" t="s">
        <v>136</v>
      </c>
    </row>
    <row r="188" s="12" customFormat="1" ht="22.8" customHeight="1">
      <c r="A188" s="12"/>
      <c r="B188" s="200"/>
      <c r="C188" s="201"/>
      <c r="D188" s="202" t="s">
        <v>78</v>
      </c>
      <c r="E188" s="214" t="s">
        <v>437</v>
      </c>
      <c r="F188" s="214" t="s">
        <v>438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SUM(P189:P190)</f>
        <v>0</v>
      </c>
      <c r="Q188" s="208"/>
      <c r="R188" s="209">
        <f>SUM(R189:R190)</f>
        <v>0</v>
      </c>
      <c r="S188" s="208"/>
      <c r="T188" s="210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87</v>
      </c>
      <c r="AT188" s="212" t="s">
        <v>78</v>
      </c>
      <c r="AU188" s="212" t="s">
        <v>87</v>
      </c>
      <c r="AY188" s="211" t="s">
        <v>136</v>
      </c>
      <c r="BK188" s="213">
        <f>SUM(BK189:BK190)</f>
        <v>0</v>
      </c>
    </row>
    <row r="189" s="2" customFormat="1" ht="24.15" customHeight="1">
      <c r="A189" s="36"/>
      <c r="B189" s="37"/>
      <c r="C189" s="216" t="s">
        <v>241</v>
      </c>
      <c r="D189" s="216" t="s">
        <v>138</v>
      </c>
      <c r="E189" s="217" t="s">
        <v>440</v>
      </c>
      <c r="F189" s="218" t="s">
        <v>441</v>
      </c>
      <c r="G189" s="219" t="s">
        <v>262</v>
      </c>
      <c r="H189" s="220">
        <v>954.98800000000006</v>
      </c>
      <c r="I189" s="221"/>
      <c r="J189" s="222">
        <f>ROUND(I189*H189,2)</f>
        <v>0</v>
      </c>
      <c r="K189" s="218" t="s">
        <v>142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143</v>
      </c>
      <c r="AT189" s="227" t="s">
        <v>138</v>
      </c>
      <c r="AU189" s="227" t="s">
        <v>89</v>
      </c>
      <c r="AY189" s="15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143</v>
      </c>
      <c r="BM189" s="227" t="s">
        <v>602</v>
      </c>
    </row>
    <row r="190" s="2" customFormat="1">
      <c r="A190" s="36"/>
      <c r="B190" s="37"/>
      <c r="C190" s="38"/>
      <c r="D190" s="229" t="s">
        <v>145</v>
      </c>
      <c r="E190" s="38"/>
      <c r="F190" s="230" t="s">
        <v>443</v>
      </c>
      <c r="G190" s="38"/>
      <c r="H190" s="38"/>
      <c r="I190" s="231"/>
      <c r="J190" s="38"/>
      <c r="K190" s="38"/>
      <c r="L190" s="42"/>
      <c r="M190" s="232"/>
      <c r="N190" s="233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145</v>
      </c>
      <c r="AU190" s="15" t="s">
        <v>89</v>
      </c>
    </row>
    <row r="191" s="12" customFormat="1" ht="25.92" customHeight="1">
      <c r="A191" s="12"/>
      <c r="B191" s="200"/>
      <c r="C191" s="201"/>
      <c r="D191" s="202" t="s">
        <v>78</v>
      </c>
      <c r="E191" s="203" t="s">
        <v>444</v>
      </c>
      <c r="F191" s="203" t="s">
        <v>445</v>
      </c>
      <c r="G191" s="201"/>
      <c r="H191" s="201"/>
      <c r="I191" s="204"/>
      <c r="J191" s="205">
        <f>BK191</f>
        <v>0</v>
      </c>
      <c r="K191" s="201"/>
      <c r="L191" s="206"/>
      <c r="M191" s="207"/>
      <c r="N191" s="208"/>
      <c r="O191" s="208"/>
      <c r="P191" s="209">
        <f>P192+P205+P208+P213+P216+P219+P223</f>
        <v>0</v>
      </c>
      <c r="Q191" s="208"/>
      <c r="R191" s="209">
        <f>R192+R205+R208+R213+R216+R219+R223</f>
        <v>0</v>
      </c>
      <c r="S191" s="208"/>
      <c r="T191" s="210">
        <f>T192+T205+T208+T213+T216+T219+T223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163</v>
      </c>
      <c r="AT191" s="212" t="s">
        <v>78</v>
      </c>
      <c r="AU191" s="212" t="s">
        <v>79</v>
      </c>
      <c r="AY191" s="211" t="s">
        <v>136</v>
      </c>
      <c r="BK191" s="213">
        <f>BK192+BK205+BK208+BK213+BK216+BK219+BK223</f>
        <v>0</v>
      </c>
    </row>
    <row r="192" s="12" customFormat="1" ht="22.8" customHeight="1">
      <c r="A192" s="12"/>
      <c r="B192" s="200"/>
      <c r="C192" s="201"/>
      <c r="D192" s="202" t="s">
        <v>78</v>
      </c>
      <c r="E192" s="214" t="s">
        <v>446</v>
      </c>
      <c r="F192" s="214" t="s">
        <v>447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SUM(P193:P204)</f>
        <v>0</v>
      </c>
      <c r="Q192" s="208"/>
      <c r="R192" s="209">
        <f>SUM(R193:R204)</f>
        <v>0</v>
      </c>
      <c r="S192" s="208"/>
      <c r="T192" s="210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163</v>
      </c>
      <c r="AT192" s="212" t="s">
        <v>78</v>
      </c>
      <c r="AU192" s="212" t="s">
        <v>87</v>
      </c>
      <c r="AY192" s="211" t="s">
        <v>136</v>
      </c>
      <c r="BK192" s="213">
        <f>SUM(BK193:BK204)</f>
        <v>0</v>
      </c>
    </row>
    <row r="193" s="2" customFormat="1" ht="14.4" customHeight="1">
      <c r="A193" s="36"/>
      <c r="B193" s="37"/>
      <c r="C193" s="216" t="s">
        <v>7</v>
      </c>
      <c r="D193" s="216" t="s">
        <v>138</v>
      </c>
      <c r="E193" s="217" t="s">
        <v>449</v>
      </c>
      <c r="F193" s="218" t="s">
        <v>450</v>
      </c>
      <c r="G193" s="219" t="s">
        <v>451</v>
      </c>
      <c r="H193" s="220">
        <v>1</v>
      </c>
      <c r="I193" s="221"/>
      <c r="J193" s="222">
        <f>ROUND(I193*H193,2)</f>
        <v>0</v>
      </c>
      <c r="K193" s="218" t="s">
        <v>142</v>
      </c>
      <c r="L193" s="42"/>
      <c r="M193" s="223" t="s">
        <v>1</v>
      </c>
      <c r="N193" s="224" t="s">
        <v>44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452</v>
      </c>
      <c r="AT193" s="227" t="s">
        <v>138</v>
      </c>
      <c r="AU193" s="227" t="s">
        <v>89</v>
      </c>
      <c r="AY193" s="15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87</v>
      </c>
      <c r="BK193" s="228">
        <f>ROUND(I193*H193,2)</f>
        <v>0</v>
      </c>
      <c r="BL193" s="15" t="s">
        <v>452</v>
      </c>
      <c r="BM193" s="227" t="s">
        <v>603</v>
      </c>
    </row>
    <row r="194" s="2" customFormat="1">
      <c r="A194" s="36"/>
      <c r="B194" s="37"/>
      <c r="C194" s="38"/>
      <c r="D194" s="229" t="s">
        <v>145</v>
      </c>
      <c r="E194" s="38"/>
      <c r="F194" s="230" t="s">
        <v>450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145</v>
      </c>
      <c r="AU194" s="15" t="s">
        <v>89</v>
      </c>
    </row>
    <row r="195" s="2" customFormat="1" ht="14.4" customHeight="1">
      <c r="A195" s="36"/>
      <c r="B195" s="37"/>
      <c r="C195" s="216" t="s">
        <v>253</v>
      </c>
      <c r="D195" s="216" t="s">
        <v>138</v>
      </c>
      <c r="E195" s="217" t="s">
        <v>455</v>
      </c>
      <c r="F195" s="218" t="s">
        <v>456</v>
      </c>
      <c r="G195" s="219" t="s">
        <v>451</v>
      </c>
      <c r="H195" s="220">
        <v>1</v>
      </c>
      <c r="I195" s="221"/>
      <c r="J195" s="222">
        <f>ROUND(I195*H195,2)</f>
        <v>0</v>
      </c>
      <c r="K195" s="218" t="s">
        <v>142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452</v>
      </c>
      <c r="AT195" s="227" t="s">
        <v>138</v>
      </c>
      <c r="AU195" s="227" t="s">
        <v>89</v>
      </c>
      <c r="AY195" s="15" t="s">
        <v>136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452</v>
      </c>
      <c r="BM195" s="227" t="s">
        <v>604</v>
      </c>
    </row>
    <row r="196" s="2" customFormat="1">
      <c r="A196" s="36"/>
      <c r="B196" s="37"/>
      <c r="C196" s="38"/>
      <c r="D196" s="229" t="s">
        <v>145</v>
      </c>
      <c r="E196" s="38"/>
      <c r="F196" s="230" t="s">
        <v>456</v>
      </c>
      <c r="G196" s="38"/>
      <c r="H196" s="38"/>
      <c r="I196" s="231"/>
      <c r="J196" s="38"/>
      <c r="K196" s="38"/>
      <c r="L196" s="42"/>
      <c r="M196" s="232"/>
      <c r="N196" s="233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145</v>
      </c>
      <c r="AU196" s="15" t="s">
        <v>89</v>
      </c>
    </row>
    <row r="197" s="2" customFormat="1" ht="14.4" customHeight="1">
      <c r="A197" s="36"/>
      <c r="B197" s="37"/>
      <c r="C197" s="216" t="s">
        <v>258</v>
      </c>
      <c r="D197" s="216" t="s">
        <v>138</v>
      </c>
      <c r="E197" s="217" t="s">
        <v>459</v>
      </c>
      <c r="F197" s="218" t="s">
        <v>460</v>
      </c>
      <c r="G197" s="219" t="s">
        <v>451</v>
      </c>
      <c r="H197" s="220">
        <v>1</v>
      </c>
      <c r="I197" s="221"/>
      <c r="J197" s="222">
        <f>ROUND(I197*H197,2)</f>
        <v>0</v>
      </c>
      <c r="K197" s="218" t="s">
        <v>142</v>
      </c>
      <c r="L197" s="42"/>
      <c r="M197" s="223" t="s">
        <v>1</v>
      </c>
      <c r="N197" s="224" t="s">
        <v>44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452</v>
      </c>
      <c r="AT197" s="227" t="s">
        <v>138</v>
      </c>
      <c r="AU197" s="227" t="s">
        <v>89</v>
      </c>
      <c r="AY197" s="15" t="s">
        <v>136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87</v>
      </c>
      <c r="BK197" s="228">
        <f>ROUND(I197*H197,2)</f>
        <v>0</v>
      </c>
      <c r="BL197" s="15" t="s">
        <v>452</v>
      </c>
      <c r="BM197" s="227" t="s">
        <v>605</v>
      </c>
    </row>
    <row r="198" s="2" customFormat="1">
      <c r="A198" s="36"/>
      <c r="B198" s="37"/>
      <c r="C198" s="38"/>
      <c r="D198" s="229" t="s">
        <v>145</v>
      </c>
      <c r="E198" s="38"/>
      <c r="F198" s="230" t="s">
        <v>462</v>
      </c>
      <c r="G198" s="38"/>
      <c r="H198" s="38"/>
      <c r="I198" s="231"/>
      <c r="J198" s="38"/>
      <c r="K198" s="38"/>
      <c r="L198" s="42"/>
      <c r="M198" s="232"/>
      <c r="N198" s="233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145</v>
      </c>
      <c r="AU198" s="15" t="s">
        <v>89</v>
      </c>
    </row>
    <row r="199" s="2" customFormat="1" ht="14.4" customHeight="1">
      <c r="A199" s="36"/>
      <c r="B199" s="37"/>
      <c r="C199" s="216" t="s">
        <v>265</v>
      </c>
      <c r="D199" s="216" t="s">
        <v>138</v>
      </c>
      <c r="E199" s="217" t="s">
        <v>464</v>
      </c>
      <c r="F199" s="218" t="s">
        <v>465</v>
      </c>
      <c r="G199" s="219" t="s">
        <v>451</v>
      </c>
      <c r="H199" s="220">
        <v>1</v>
      </c>
      <c r="I199" s="221"/>
      <c r="J199" s="222">
        <f>ROUND(I199*H199,2)</f>
        <v>0</v>
      </c>
      <c r="K199" s="218" t="s">
        <v>142</v>
      </c>
      <c r="L199" s="42"/>
      <c r="M199" s="223" t="s">
        <v>1</v>
      </c>
      <c r="N199" s="224" t="s">
        <v>44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452</v>
      </c>
      <c r="AT199" s="227" t="s">
        <v>138</v>
      </c>
      <c r="AU199" s="227" t="s">
        <v>89</v>
      </c>
      <c r="AY199" s="15" t="s">
        <v>136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87</v>
      </c>
      <c r="BK199" s="228">
        <f>ROUND(I199*H199,2)</f>
        <v>0</v>
      </c>
      <c r="BL199" s="15" t="s">
        <v>452</v>
      </c>
      <c r="BM199" s="227" t="s">
        <v>606</v>
      </c>
    </row>
    <row r="200" s="2" customFormat="1">
      <c r="A200" s="36"/>
      <c r="B200" s="37"/>
      <c r="C200" s="38"/>
      <c r="D200" s="229" t="s">
        <v>145</v>
      </c>
      <c r="E200" s="38"/>
      <c r="F200" s="230" t="s">
        <v>465</v>
      </c>
      <c r="G200" s="38"/>
      <c r="H200" s="38"/>
      <c r="I200" s="231"/>
      <c r="J200" s="38"/>
      <c r="K200" s="38"/>
      <c r="L200" s="42"/>
      <c r="M200" s="232"/>
      <c r="N200" s="233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145</v>
      </c>
      <c r="AU200" s="15" t="s">
        <v>89</v>
      </c>
    </row>
    <row r="201" s="2" customFormat="1" ht="24.15" customHeight="1">
      <c r="A201" s="36"/>
      <c r="B201" s="37"/>
      <c r="C201" s="216" t="s">
        <v>270</v>
      </c>
      <c r="D201" s="216" t="s">
        <v>138</v>
      </c>
      <c r="E201" s="217" t="s">
        <v>468</v>
      </c>
      <c r="F201" s="218" t="s">
        <v>469</v>
      </c>
      <c r="G201" s="219" t="s">
        <v>451</v>
      </c>
      <c r="H201" s="220">
        <v>1</v>
      </c>
      <c r="I201" s="221"/>
      <c r="J201" s="222">
        <f>ROUND(I201*H201,2)</f>
        <v>0</v>
      </c>
      <c r="K201" s="218" t="s">
        <v>142</v>
      </c>
      <c r="L201" s="42"/>
      <c r="M201" s="223" t="s">
        <v>1</v>
      </c>
      <c r="N201" s="224" t="s">
        <v>44</v>
      </c>
      <c r="O201" s="89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452</v>
      </c>
      <c r="AT201" s="227" t="s">
        <v>138</v>
      </c>
      <c r="AU201" s="227" t="s">
        <v>89</v>
      </c>
      <c r="AY201" s="15" t="s">
        <v>136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87</v>
      </c>
      <c r="BK201" s="228">
        <f>ROUND(I201*H201,2)</f>
        <v>0</v>
      </c>
      <c r="BL201" s="15" t="s">
        <v>452</v>
      </c>
      <c r="BM201" s="227" t="s">
        <v>607</v>
      </c>
    </row>
    <row r="202" s="2" customFormat="1">
      <c r="A202" s="36"/>
      <c r="B202" s="37"/>
      <c r="C202" s="38"/>
      <c r="D202" s="229" t="s">
        <v>145</v>
      </c>
      <c r="E202" s="38"/>
      <c r="F202" s="230" t="s">
        <v>471</v>
      </c>
      <c r="G202" s="38"/>
      <c r="H202" s="38"/>
      <c r="I202" s="231"/>
      <c r="J202" s="38"/>
      <c r="K202" s="38"/>
      <c r="L202" s="42"/>
      <c r="M202" s="232"/>
      <c r="N202" s="233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145</v>
      </c>
      <c r="AU202" s="15" t="s">
        <v>89</v>
      </c>
    </row>
    <row r="203" s="2" customFormat="1" ht="14.4" customHeight="1">
      <c r="A203" s="36"/>
      <c r="B203" s="37"/>
      <c r="C203" s="216" t="s">
        <v>275</v>
      </c>
      <c r="D203" s="216" t="s">
        <v>138</v>
      </c>
      <c r="E203" s="217" t="s">
        <v>473</v>
      </c>
      <c r="F203" s="218" t="s">
        <v>474</v>
      </c>
      <c r="G203" s="219" t="s">
        <v>451</v>
      </c>
      <c r="H203" s="220">
        <v>1</v>
      </c>
      <c r="I203" s="221"/>
      <c r="J203" s="222">
        <f>ROUND(I203*H203,2)</f>
        <v>0</v>
      </c>
      <c r="K203" s="218" t="s">
        <v>142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452</v>
      </c>
      <c r="AT203" s="227" t="s">
        <v>138</v>
      </c>
      <c r="AU203" s="227" t="s">
        <v>89</v>
      </c>
      <c r="AY203" s="15" t="s">
        <v>136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452</v>
      </c>
      <c r="BM203" s="227" t="s">
        <v>608</v>
      </c>
    </row>
    <row r="204" s="2" customFormat="1">
      <c r="A204" s="36"/>
      <c r="B204" s="37"/>
      <c r="C204" s="38"/>
      <c r="D204" s="229" t="s">
        <v>145</v>
      </c>
      <c r="E204" s="38"/>
      <c r="F204" s="230" t="s">
        <v>474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145</v>
      </c>
      <c r="AU204" s="15" t="s">
        <v>89</v>
      </c>
    </row>
    <row r="205" s="12" customFormat="1" ht="22.8" customHeight="1">
      <c r="A205" s="12"/>
      <c r="B205" s="200"/>
      <c r="C205" s="201"/>
      <c r="D205" s="202" t="s">
        <v>78</v>
      </c>
      <c r="E205" s="214" t="s">
        <v>476</v>
      </c>
      <c r="F205" s="214" t="s">
        <v>477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SUM(P206:P207)</f>
        <v>0</v>
      </c>
      <c r="Q205" s="208"/>
      <c r="R205" s="209">
        <f>SUM(R206:R207)</f>
        <v>0</v>
      </c>
      <c r="S205" s="208"/>
      <c r="T205" s="210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163</v>
      </c>
      <c r="AT205" s="212" t="s">
        <v>78</v>
      </c>
      <c r="AU205" s="212" t="s">
        <v>87</v>
      </c>
      <c r="AY205" s="211" t="s">
        <v>136</v>
      </c>
      <c r="BK205" s="213">
        <f>SUM(BK206:BK207)</f>
        <v>0</v>
      </c>
    </row>
    <row r="206" s="2" customFormat="1" ht="24.15" customHeight="1">
      <c r="A206" s="36"/>
      <c r="B206" s="37"/>
      <c r="C206" s="216" t="s">
        <v>280</v>
      </c>
      <c r="D206" s="216" t="s">
        <v>138</v>
      </c>
      <c r="E206" s="217" t="s">
        <v>479</v>
      </c>
      <c r="F206" s="218" t="s">
        <v>480</v>
      </c>
      <c r="G206" s="219" t="s">
        <v>451</v>
      </c>
      <c r="H206" s="220">
        <v>1</v>
      </c>
      <c r="I206" s="221"/>
      <c r="J206" s="222">
        <f>ROUND(I206*H206,2)</f>
        <v>0</v>
      </c>
      <c r="K206" s="218" t="s">
        <v>142</v>
      </c>
      <c r="L206" s="42"/>
      <c r="M206" s="223" t="s">
        <v>1</v>
      </c>
      <c r="N206" s="224" t="s">
        <v>44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452</v>
      </c>
      <c r="AT206" s="227" t="s">
        <v>138</v>
      </c>
      <c r="AU206" s="227" t="s">
        <v>89</v>
      </c>
      <c r="AY206" s="15" t="s">
        <v>136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87</v>
      </c>
      <c r="BK206" s="228">
        <f>ROUND(I206*H206,2)</f>
        <v>0</v>
      </c>
      <c r="BL206" s="15" t="s">
        <v>452</v>
      </c>
      <c r="BM206" s="227" t="s">
        <v>609</v>
      </c>
    </row>
    <row r="207" s="2" customFormat="1">
      <c r="A207" s="36"/>
      <c r="B207" s="37"/>
      <c r="C207" s="38"/>
      <c r="D207" s="229" t="s">
        <v>145</v>
      </c>
      <c r="E207" s="38"/>
      <c r="F207" s="230" t="s">
        <v>482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145</v>
      </c>
      <c r="AU207" s="15" t="s">
        <v>89</v>
      </c>
    </row>
    <row r="208" s="12" customFormat="1" ht="22.8" customHeight="1">
      <c r="A208" s="12"/>
      <c r="B208" s="200"/>
      <c r="C208" s="201"/>
      <c r="D208" s="202" t="s">
        <v>78</v>
      </c>
      <c r="E208" s="214" t="s">
        <v>483</v>
      </c>
      <c r="F208" s="214" t="s">
        <v>484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SUM(P209:P212)</f>
        <v>0</v>
      </c>
      <c r="Q208" s="208"/>
      <c r="R208" s="209">
        <f>SUM(R209:R212)</f>
        <v>0</v>
      </c>
      <c r="S208" s="208"/>
      <c r="T208" s="210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163</v>
      </c>
      <c r="AT208" s="212" t="s">
        <v>78</v>
      </c>
      <c r="AU208" s="212" t="s">
        <v>87</v>
      </c>
      <c r="AY208" s="211" t="s">
        <v>136</v>
      </c>
      <c r="BK208" s="213">
        <f>SUM(BK209:BK212)</f>
        <v>0</v>
      </c>
    </row>
    <row r="209" s="2" customFormat="1" ht="14.4" customHeight="1">
      <c r="A209" s="36"/>
      <c r="B209" s="37"/>
      <c r="C209" s="216" t="s">
        <v>286</v>
      </c>
      <c r="D209" s="216" t="s">
        <v>138</v>
      </c>
      <c r="E209" s="217" t="s">
        <v>486</v>
      </c>
      <c r="F209" s="218" t="s">
        <v>487</v>
      </c>
      <c r="G209" s="219" t="s">
        <v>451</v>
      </c>
      <c r="H209" s="220">
        <v>1</v>
      </c>
      <c r="I209" s="221"/>
      <c r="J209" s="222">
        <f>ROUND(I209*H209,2)</f>
        <v>0</v>
      </c>
      <c r="K209" s="218" t="s">
        <v>142</v>
      </c>
      <c r="L209" s="42"/>
      <c r="M209" s="223" t="s">
        <v>1</v>
      </c>
      <c r="N209" s="224" t="s">
        <v>44</v>
      </c>
      <c r="O209" s="89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452</v>
      </c>
      <c r="AT209" s="227" t="s">
        <v>138</v>
      </c>
      <c r="AU209" s="227" t="s">
        <v>89</v>
      </c>
      <c r="AY209" s="15" t="s">
        <v>136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87</v>
      </c>
      <c r="BK209" s="228">
        <f>ROUND(I209*H209,2)</f>
        <v>0</v>
      </c>
      <c r="BL209" s="15" t="s">
        <v>452</v>
      </c>
      <c r="BM209" s="227" t="s">
        <v>610</v>
      </c>
    </row>
    <row r="210" s="2" customFormat="1">
      <c r="A210" s="36"/>
      <c r="B210" s="37"/>
      <c r="C210" s="38"/>
      <c r="D210" s="229" t="s">
        <v>145</v>
      </c>
      <c r="E210" s="38"/>
      <c r="F210" s="230" t="s">
        <v>487</v>
      </c>
      <c r="G210" s="38"/>
      <c r="H210" s="38"/>
      <c r="I210" s="231"/>
      <c r="J210" s="38"/>
      <c r="K210" s="38"/>
      <c r="L210" s="42"/>
      <c r="M210" s="232"/>
      <c r="N210" s="233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145</v>
      </c>
      <c r="AU210" s="15" t="s">
        <v>89</v>
      </c>
    </row>
    <row r="211" s="2" customFormat="1" ht="14.4" customHeight="1">
      <c r="A211" s="36"/>
      <c r="B211" s="37"/>
      <c r="C211" s="216" t="s">
        <v>291</v>
      </c>
      <c r="D211" s="216" t="s">
        <v>138</v>
      </c>
      <c r="E211" s="217" t="s">
        <v>490</v>
      </c>
      <c r="F211" s="218" t="s">
        <v>491</v>
      </c>
      <c r="G211" s="219" t="s">
        <v>492</v>
      </c>
      <c r="H211" s="220">
        <v>1</v>
      </c>
      <c r="I211" s="221"/>
      <c r="J211" s="222">
        <f>ROUND(I211*H211,2)</f>
        <v>0</v>
      </c>
      <c r="K211" s="218" t="s">
        <v>1</v>
      </c>
      <c r="L211" s="42"/>
      <c r="M211" s="223" t="s">
        <v>1</v>
      </c>
      <c r="N211" s="224" t="s">
        <v>44</v>
      </c>
      <c r="O211" s="89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452</v>
      </c>
      <c r="AT211" s="227" t="s">
        <v>138</v>
      </c>
      <c r="AU211" s="227" t="s">
        <v>89</v>
      </c>
      <c r="AY211" s="15" t="s">
        <v>136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87</v>
      </c>
      <c r="BK211" s="228">
        <f>ROUND(I211*H211,2)</f>
        <v>0</v>
      </c>
      <c r="BL211" s="15" t="s">
        <v>452</v>
      </c>
      <c r="BM211" s="227" t="s">
        <v>611</v>
      </c>
    </row>
    <row r="212" s="2" customFormat="1">
      <c r="A212" s="36"/>
      <c r="B212" s="37"/>
      <c r="C212" s="38"/>
      <c r="D212" s="229" t="s">
        <v>145</v>
      </c>
      <c r="E212" s="38"/>
      <c r="F212" s="230" t="s">
        <v>491</v>
      </c>
      <c r="G212" s="38"/>
      <c r="H212" s="38"/>
      <c r="I212" s="231"/>
      <c r="J212" s="38"/>
      <c r="K212" s="38"/>
      <c r="L212" s="42"/>
      <c r="M212" s="232"/>
      <c r="N212" s="233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145</v>
      </c>
      <c r="AU212" s="15" t="s">
        <v>89</v>
      </c>
    </row>
    <row r="213" s="12" customFormat="1" ht="22.8" customHeight="1">
      <c r="A213" s="12"/>
      <c r="B213" s="200"/>
      <c r="C213" s="201"/>
      <c r="D213" s="202" t="s">
        <v>78</v>
      </c>
      <c r="E213" s="214" t="s">
        <v>494</v>
      </c>
      <c r="F213" s="214" t="s">
        <v>495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SUM(P214:P215)</f>
        <v>0</v>
      </c>
      <c r="Q213" s="208"/>
      <c r="R213" s="209">
        <f>SUM(R214:R215)</f>
        <v>0</v>
      </c>
      <c r="S213" s="208"/>
      <c r="T213" s="210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163</v>
      </c>
      <c r="AT213" s="212" t="s">
        <v>78</v>
      </c>
      <c r="AU213" s="212" t="s">
        <v>87</v>
      </c>
      <c r="AY213" s="211" t="s">
        <v>136</v>
      </c>
      <c r="BK213" s="213">
        <f>SUM(BK214:BK215)</f>
        <v>0</v>
      </c>
    </row>
    <row r="214" s="2" customFormat="1" ht="14.4" customHeight="1">
      <c r="A214" s="36"/>
      <c r="B214" s="37"/>
      <c r="C214" s="216" t="s">
        <v>296</v>
      </c>
      <c r="D214" s="216" t="s">
        <v>138</v>
      </c>
      <c r="E214" s="217" t="s">
        <v>497</v>
      </c>
      <c r="F214" s="218" t="s">
        <v>498</v>
      </c>
      <c r="G214" s="219" t="s">
        <v>451</v>
      </c>
      <c r="H214" s="220">
        <v>4</v>
      </c>
      <c r="I214" s="221"/>
      <c r="J214" s="222">
        <f>ROUND(I214*H214,2)</f>
        <v>0</v>
      </c>
      <c r="K214" s="218" t="s">
        <v>142</v>
      </c>
      <c r="L214" s="42"/>
      <c r="M214" s="223" t="s">
        <v>1</v>
      </c>
      <c r="N214" s="224" t="s">
        <v>44</v>
      </c>
      <c r="O214" s="89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452</v>
      </c>
      <c r="AT214" s="227" t="s">
        <v>138</v>
      </c>
      <c r="AU214" s="227" t="s">
        <v>89</v>
      </c>
      <c r="AY214" s="15" t="s">
        <v>136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87</v>
      </c>
      <c r="BK214" s="228">
        <f>ROUND(I214*H214,2)</f>
        <v>0</v>
      </c>
      <c r="BL214" s="15" t="s">
        <v>452</v>
      </c>
      <c r="BM214" s="227" t="s">
        <v>612</v>
      </c>
    </row>
    <row r="215" s="2" customFormat="1">
      <c r="A215" s="36"/>
      <c r="B215" s="37"/>
      <c r="C215" s="38"/>
      <c r="D215" s="229" t="s">
        <v>145</v>
      </c>
      <c r="E215" s="38"/>
      <c r="F215" s="230" t="s">
        <v>500</v>
      </c>
      <c r="G215" s="38"/>
      <c r="H215" s="38"/>
      <c r="I215" s="231"/>
      <c r="J215" s="38"/>
      <c r="K215" s="38"/>
      <c r="L215" s="42"/>
      <c r="M215" s="232"/>
      <c r="N215" s="233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145</v>
      </c>
      <c r="AU215" s="15" t="s">
        <v>89</v>
      </c>
    </row>
    <row r="216" s="12" customFormat="1" ht="22.8" customHeight="1">
      <c r="A216" s="12"/>
      <c r="B216" s="200"/>
      <c r="C216" s="201"/>
      <c r="D216" s="202" t="s">
        <v>78</v>
      </c>
      <c r="E216" s="214" t="s">
        <v>501</v>
      </c>
      <c r="F216" s="214" t="s">
        <v>502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SUM(P217:P218)</f>
        <v>0</v>
      </c>
      <c r="Q216" s="208"/>
      <c r="R216" s="209">
        <f>SUM(R217:R218)</f>
        <v>0</v>
      </c>
      <c r="S216" s="208"/>
      <c r="T216" s="210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163</v>
      </c>
      <c r="AT216" s="212" t="s">
        <v>78</v>
      </c>
      <c r="AU216" s="212" t="s">
        <v>87</v>
      </c>
      <c r="AY216" s="211" t="s">
        <v>136</v>
      </c>
      <c r="BK216" s="213">
        <f>SUM(BK217:BK218)</f>
        <v>0</v>
      </c>
    </row>
    <row r="217" s="2" customFormat="1" ht="14.4" customHeight="1">
      <c r="A217" s="36"/>
      <c r="B217" s="37"/>
      <c r="C217" s="216" t="s">
        <v>302</v>
      </c>
      <c r="D217" s="216" t="s">
        <v>138</v>
      </c>
      <c r="E217" s="217" t="s">
        <v>504</v>
      </c>
      <c r="F217" s="218" t="s">
        <v>505</v>
      </c>
      <c r="G217" s="219" t="s">
        <v>451</v>
      </c>
      <c r="H217" s="220">
        <v>1</v>
      </c>
      <c r="I217" s="221"/>
      <c r="J217" s="222">
        <f>ROUND(I217*H217,2)</f>
        <v>0</v>
      </c>
      <c r="K217" s="218" t="s">
        <v>142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452</v>
      </c>
      <c r="AT217" s="227" t="s">
        <v>138</v>
      </c>
      <c r="AU217" s="227" t="s">
        <v>89</v>
      </c>
      <c r="AY217" s="15" t="s">
        <v>136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452</v>
      </c>
      <c r="BM217" s="227" t="s">
        <v>613</v>
      </c>
    </row>
    <row r="218" s="2" customFormat="1">
      <c r="A218" s="36"/>
      <c r="B218" s="37"/>
      <c r="C218" s="38"/>
      <c r="D218" s="229" t="s">
        <v>145</v>
      </c>
      <c r="E218" s="38"/>
      <c r="F218" s="230" t="s">
        <v>505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145</v>
      </c>
      <c r="AU218" s="15" t="s">
        <v>89</v>
      </c>
    </row>
    <row r="219" s="12" customFormat="1" ht="22.8" customHeight="1">
      <c r="A219" s="12"/>
      <c r="B219" s="200"/>
      <c r="C219" s="201"/>
      <c r="D219" s="202" t="s">
        <v>78</v>
      </c>
      <c r="E219" s="214" t="s">
        <v>507</v>
      </c>
      <c r="F219" s="214" t="s">
        <v>508</v>
      </c>
      <c r="G219" s="201"/>
      <c r="H219" s="201"/>
      <c r="I219" s="204"/>
      <c r="J219" s="215">
        <f>BK219</f>
        <v>0</v>
      </c>
      <c r="K219" s="201"/>
      <c r="L219" s="206"/>
      <c r="M219" s="207"/>
      <c r="N219" s="208"/>
      <c r="O219" s="208"/>
      <c r="P219" s="209">
        <f>SUM(P220:P222)</f>
        <v>0</v>
      </c>
      <c r="Q219" s="208"/>
      <c r="R219" s="209">
        <f>SUM(R220:R222)</f>
        <v>0</v>
      </c>
      <c r="S219" s="208"/>
      <c r="T219" s="210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163</v>
      </c>
      <c r="AT219" s="212" t="s">
        <v>78</v>
      </c>
      <c r="AU219" s="212" t="s">
        <v>87</v>
      </c>
      <c r="AY219" s="211" t="s">
        <v>136</v>
      </c>
      <c r="BK219" s="213">
        <f>SUM(BK220:BK222)</f>
        <v>0</v>
      </c>
    </row>
    <row r="220" s="2" customFormat="1" ht="14.4" customHeight="1">
      <c r="A220" s="36"/>
      <c r="B220" s="37"/>
      <c r="C220" s="216" t="s">
        <v>307</v>
      </c>
      <c r="D220" s="216" t="s">
        <v>138</v>
      </c>
      <c r="E220" s="217" t="s">
        <v>510</v>
      </c>
      <c r="F220" s="218" t="s">
        <v>511</v>
      </c>
      <c r="G220" s="219" t="s">
        <v>512</v>
      </c>
      <c r="H220" s="220">
        <v>1</v>
      </c>
      <c r="I220" s="221"/>
      <c r="J220" s="222">
        <f>ROUND(I220*H220,2)</f>
        <v>0</v>
      </c>
      <c r="K220" s="218" t="s">
        <v>142</v>
      </c>
      <c r="L220" s="42"/>
      <c r="M220" s="223" t="s">
        <v>1</v>
      </c>
      <c r="N220" s="224" t="s">
        <v>44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452</v>
      </c>
      <c r="AT220" s="227" t="s">
        <v>138</v>
      </c>
      <c r="AU220" s="227" t="s">
        <v>89</v>
      </c>
      <c r="AY220" s="15" t="s">
        <v>136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87</v>
      </c>
      <c r="BK220" s="228">
        <f>ROUND(I220*H220,2)</f>
        <v>0</v>
      </c>
      <c r="BL220" s="15" t="s">
        <v>452</v>
      </c>
      <c r="BM220" s="227" t="s">
        <v>614</v>
      </c>
    </row>
    <row r="221" s="2" customFormat="1">
      <c r="A221" s="36"/>
      <c r="B221" s="37"/>
      <c r="C221" s="38"/>
      <c r="D221" s="229" t="s">
        <v>145</v>
      </c>
      <c r="E221" s="38"/>
      <c r="F221" s="230" t="s">
        <v>514</v>
      </c>
      <c r="G221" s="38"/>
      <c r="H221" s="38"/>
      <c r="I221" s="231"/>
      <c r="J221" s="38"/>
      <c r="K221" s="38"/>
      <c r="L221" s="42"/>
      <c r="M221" s="232"/>
      <c r="N221" s="233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145</v>
      </c>
      <c r="AU221" s="15" t="s">
        <v>89</v>
      </c>
    </row>
    <row r="222" s="2" customFormat="1">
      <c r="A222" s="36"/>
      <c r="B222" s="37"/>
      <c r="C222" s="38"/>
      <c r="D222" s="229" t="s">
        <v>181</v>
      </c>
      <c r="E222" s="38"/>
      <c r="F222" s="245" t="s">
        <v>515</v>
      </c>
      <c r="G222" s="38"/>
      <c r="H222" s="38"/>
      <c r="I222" s="231"/>
      <c r="J222" s="38"/>
      <c r="K222" s="38"/>
      <c r="L222" s="42"/>
      <c r="M222" s="232"/>
      <c r="N222" s="233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181</v>
      </c>
      <c r="AU222" s="15" t="s">
        <v>89</v>
      </c>
    </row>
    <row r="223" s="12" customFormat="1" ht="22.8" customHeight="1">
      <c r="A223" s="12"/>
      <c r="B223" s="200"/>
      <c r="C223" s="201"/>
      <c r="D223" s="202" t="s">
        <v>78</v>
      </c>
      <c r="E223" s="214" t="s">
        <v>516</v>
      </c>
      <c r="F223" s="214" t="s">
        <v>517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SUM(P224:P225)</f>
        <v>0</v>
      </c>
      <c r="Q223" s="208"/>
      <c r="R223" s="209">
        <f>SUM(R224:R225)</f>
        <v>0</v>
      </c>
      <c r="S223" s="208"/>
      <c r="T223" s="210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163</v>
      </c>
      <c r="AT223" s="212" t="s">
        <v>78</v>
      </c>
      <c r="AU223" s="212" t="s">
        <v>87</v>
      </c>
      <c r="AY223" s="211" t="s">
        <v>136</v>
      </c>
      <c r="BK223" s="213">
        <f>SUM(BK224:BK225)</f>
        <v>0</v>
      </c>
    </row>
    <row r="224" s="2" customFormat="1" ht="14.4" customHeight="1">
      <c r="A224" s="36"/>
      <c r="B224" s="37"/>
      <c r="C224" s="216" t="s">
        <v>312</v>
      </c>
      <c r="D224" s="216" t="s">
        <v>138</v>
      </c>
      <c r="E224" s="217" t="s">
        <v>519</v>
      </c>
      <c r="F224" s="218" t="s">
        <v>520</v>
      </c>
      <c r="G224" s="219" t="s">
        <v>451</v>
      </c>
      <c r="H224" s="220">
        <v>1</v>
      </c>
      <c r="I224" s="221"/>
      <c r="J224" s="222">
        <f>ROUND(I224*H224,2)</f>
        <v>0</v>
      </c>
      <c r="K224" s="218" t="s">
        <v>142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452</v>
      </c>
      <c r="AT224" s="227" t="s">
        <v>138</v>
      </c>
      <c r="AU224" s="227" t="s">
        <v>89</v>
      </c>
      <c r="AY224" s="15" t="s">
        <v>136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452</v>
      </c>
      <c r="BM224" s="227" t="s">
        <v>615</v>
      </c>
    </row>
    <row r="225" s="2" customFormat="1">
      <c r="A225" s="36"/>
      <c r="B225" s="37"/>
      <c r="C225" s="38"/>
      <c r="D225" s="229" t="s">
        <v>145</v>
      </c>
      <c r="E225" s="38"/>
      <c r="F225" s="230" t="s">
        <v>522</v>
      </c>
      <c r="G225" s="38"/>
      <c r="H225" s="38"/>
      <c r="I225" s="231"/>
      <c r="J225" s="38"/>
      <c r="K225" s="38"/>
      <c r="L225" s="42"/>
      <c r="M225" s="256"/>
      <c r="N225" s="257"/>
      <c r="O225" s="258"/>
      <c r="P225" s="258"/>
      <c r="Q225" s="258"/>
      <c r="R225" s="258"/>
      <c r="S225" s="258"/>
      <c r="T225" s="259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145</v>
      </c>
      <c r="AU225" s="15" t="s">
        <v>89</v>
      </c>
    </row>
    <row r="226" s="2" customFormat="1" ht="6.96" customHeight="1">
      <c r="A226" s="36"/>
      <c r="B226" s="64"/>
      <c r="C226" s="65"/>
      <c r="D226" s="65"/>
      <c r="E226" s="65"/>
      <c r="F226" s="65"/>
      <c r="G226" s="65"/>
      <c r="H226" s="65"/>
      <c r="I226" s="65"/>
      <c r="J226" s="65"/>
      <c r="K226" s="65"/>
      <c r="L226" s="42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sheet="1" autoFilter="0" formatColumns="0" formatRows="0" objects="1" scenarios="1" spinCount="100000" saltValue="jLSBmm5aVBkfDYxcLmc5Vr+T73sB3be2w85K2h2wH1k32tuAVvRijwRozemOhvVVh2UIN35OgIPZ+3ygHqKkVw==" hashValue="71GDKZnK62PKZixyjZ6ZDT10/dJlayenwv4PF3m/t8D1//HJaYdO1wZpjIXksM13dk4g1dljEChUVL1QVv/HrA==" algorithmName="SHA-512" password="CC35"/>
  <autoFilter ref="C128:K22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2021-12-15T11:40:36Z</dcterms:created>
  <dcterms:modified xsi:type="dcterms:W3CDTF">2021-12-15T11:40:40Z</dcterms:modified>
</cp:coreProperties>
</file>