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P:\společné G\Šliková\KROS\Ves Touškov_větrolamy\Oprava R_VZ\"/>
    </mc:Choice>
  </mc:AlternateContent>
  <bookViews>
    <workbookView xWindow="0" yWindow="0" windowWidth="0" windowHeight="0"/>
  </bookViews>
  <sheets>
    <sheet name="Rekapitulace stavby" sheetId="1" r:id="rId1"/>
    <sheet name="210030-02-01 - Příprava s..." sheetId="2" r:id="rId2"/>
    <sheet name="210030-02-02 - Výsadba" sheetId="3" r:id="rId3"/>
    <sheet name="210030-02-03-01 - Následn..." sheetId="4" r:id="rId4"/>
    <sheet name="210030-02-03-02 - Následn..." sheetId="5" r:id="rId5"/>
    <sheet name="210030-02-03-03 - Následn..." sheetId="6" r:id="rId6"/>
    <sheet name="210030-02-04 - VRN" sheetId="7" r:id="rId7"/>
  </sheets>
  <definedNames>
    <definedName name="_xlnm.Print_Area" localSheetId="0">'Rekapitulace stavby'!$D$4:$AO$76,'Rekapitulace stavby'!$C$82:$AQ$102</definedName>
    <definedName name="_xlnm.Print_Titles" localSheetId="0">'Rekapitulace stavby'!$92:$92</definedName>
    <definedName name="_xlnm._FilterDatabase" localSheetId="1" hidden="1">'210030-02-01 - Příprava s...'!$C$119:$K$166</definedName>
    <definedName name="_xlnm.Print_Area" localSheetId="1">'210030-02-01 - Příprava s...'!$C$4:$J$76,'210030-02-01 - Příprava s...'!$C$82:$J$101,'210030-02-01 - Příprava s...'!$C$107:$K$166</definedName>
    <definedName name="_xlnm.Print_Titles" localSheetId="1">'210030-02-01 - Příprava s...'!$119:$119</definedName>
    <definedName name="_xlnm._FilterDatabase" localSheetId="2" hidden="1">'210030-02-02 - Výsadba'!$C$118:$K$190</definedName>
    <definedName name="_xlnm.Print_Area" localSheetId="2">'210030-02-02 - Výsadba'!$C$4:$J$76,'210030-02-02 - Výsadba'!$C$82:$J$100,'210030-02-02 - Výsadba'!$C$106:$K$190</definedName>
    <definedName name="_xlnm.Print_Titles" localSheetId="2">'210030-02-02 - Výsadba'!$118:$118</definedName>
    <definedName name="_xlnm._FilterDatabase" localSheetId="3" hidden="1">'210030-02-03-01 - Následn...'!$C$123:$K$171</definedName>
    <definedName name="_xlnm.Print_Area" localSheetId="3">'210030-02-03-01 - Následn...'!$C$4:$J$76,'210030-02-03-01 - Následn...'!$C$82:$J$103,'210030-02-03-01 - Následn...'!$C$109:$K$171</definedName>
    <definedName name="_xlnm.Print_Titles" localSheetId="3">'210030-02-03-01 - Následn...'!$123:$123</definedName>
    <definedName name="_xlnm._FilterDatabase" localSheetId="4" hidden="1">'210030-02-03-02 - Následn...'!$C$123:$K$170</definedName>
    <definedName name="_xlnm.Print_Area" localSheetId="4">'210030-02-03-02 - Následn...'!$C$4:$J$76,'210030-02-03-02 - Následn...'!$C$82:$J$103,'210030-02-03-02 - Následn...'!$C$109:$K$170</definedName>
    <definedName name="_xlnm.Print_Titles" localSheetId="4">'210030-02-03-02 - Následn...'!$123:$123</definedName>
    <definedName name="_xlnm._FilterDatabase" localSheetId="5" hidden="1">'210030-02-03-03 - Následn...'!$C$123:$K$170</definedName>
    <definedName name="_xlnm.Print_Area" localSheetId="5">'210030-02-03-03 - Následn...'!$C$4:$J$76,'210030-02-03-03 - Následn...'!$C$82:$J$103,'210030-02-03-03 - Následn...'!$C$109:$K$170</definedName>
    <definedName name="_xlnm.Print_Titles" localSheetId="5">'210030-02-03-03 - Následn...'!$123:$123</definedName>
    <definedName name="_xlnm._FilterDatabase" localSheetId="6" hidden="1">'210030-02-04 - VRN'!$C$118:$K$137</definedName>
    <definedName name="_xlnm.Print_Area" localSheetId="6">'210030-02-04 - VRN'!$C$4:$J$76,'210030-02-04 - VRN'!$C$82:$J$100,'210030-02-04 - VRN'!$C$106:$K$137</definedName>
    <definedName name="_xlnm.Print_Titles" localSheetId="6">'210030-02-04 - VRN'!$118:$118</definedName>
  </definedNames>
  <calcPr/>
</workbook>
</file>

<file path=xl/calcChain.xml><?xml version="1.0" encoding="utf-8"?>
<calcChain xmlns="http://schemas.openxmlformats.org/spreadsheetml/2006/main">
  <c i="7" l="1" r="J37"/>
  <c r="J36"/>
  <c i="1" r="AY101"/>
  <c i="7" r="J35"/>
  <c i="1" r="AX101"/>
  <c i="7" r="BI137"/>
  <c r="BH137"/>
  <c r="BG137"/>
  <c r="BF137"/>
  <c r="T137"/>
  <c r="T136"/>
  <c r="R137"/>
  <c r="R136"/>
  <c r="P137"/>
  <c r="P136"/>
  <c r="BI133"/>
  <c r="BH133"/>
  <c r="BG133"/>
  <c r="BF133"/>
  <c r="T133"/>
  <c r="R133"/>
  <c r="P133"/>
  <c r="BI131"/>
  <c r="BH131"/>
  <c r="BG131"/>
  <c r="BF131"/>
  <c r="T131"/>
  <c r="R131"/>
  <c r="P131"/>
  <c r="BI128"/>
  <c r="BH128"/>
  <c r="BG128"/>
  <c r="BF128"/>
  <c r="T128"/>
  <c r="R128"/>
  <c r="P128"/>
  <c r="BI125"/>
  <c r="BH125"/>
  <c r="BG125"/>
  <c r="BF125"/>
  <c r="T125"/>
  <c r="R125"/>
  <c r="P125"/>
  <c r="BI122"/>
  <c r="BH122"/>
  <c r="BG122"/>
  <c r="BF122"/>
  <c r="T122"/>
  <c r="R122"/>
  <c r="P122"/>
  <c r="J116"/>
  <c r="J115"/>
  <c r="F115"/>
  <c r="F113"/>
  <c r="E111"/>
  <c r="J92"/>
  <c r="J91"/>
  <c r="F91"/>
  <c r="F89"/>
  <c r="E87"/>
  <c r="J18"/>
  <c r="E18"/>
  <c r="F116"/>
  <c r="J17"/>
  <c r="J12"/>
  <c r="J113"/>
  <c r="E7"/>
  <c r="E85"/>
  <c i="6" r="J39"/>
  <c r="J38"/>
  <c i="1" r="AY100"/>
  <c i="6" r="J37"/>
  <c i="1" r="AX100"/>
  <c i="6" r="BI169"/>
  <c r="BH169"/>
  <c r="BG169"/>
  <c r="BF169"/>
  <c r="T169"/>
  <c r="T168"/>
  <c r="R169"/>
  <c r="R168"/>
  <c r="P169"/>
  <c r="P168"/>
  <c r="BI167"/>
  <c r="BH167"/>
  <c r="BG167"/>
  <c r="BF167"/>
  <c r="T167"/>
  <c r="T166"/>
  <c r="R167"/>
  <c r="R166"/>
  <c r="P167"/>
  <c r="P166"/>
  <c r="BI165"/>
  <c r="BH165"/>
  <c r="BG165"/>
  <c r="BF165"/>
  <c r="T165"/>
  <c r="R165"/>
  <c r="P165"/>
  <c r="BI160"/>
  <c r="BH160"/>
  <c r="BG160"/>
  <c r="BF160"/>
  <c r="T160"/>
  <c r="R160"/>
  <c r="P160"/>
  <c r="BI157"/>
  <c r="BH157"/>
  <c r="BG157"/>
  <c r="BF157"/>
  <c r="T157"/>
  <c r="R157"/>
  <c r="P157"/>
  <c r="BI154"/>
  <c r="BH154"/>
  <c r="BG154"/>
  <c r="BF154"/>
  <c r="T154"/>
  <c r="R154"/>
  <c r="P154"/>
  <c r="BI148"/>
  <c r="BH148"/>
  <c r="BG148"/>
  <c r="BF148"/>
  <c r="T148"/>
  <c r="R148"/>
  <c r="P148"/>
  <c r="BI144"/>
  <c r="BH144"/>
  <c r="BG144"/>
  <c r="BF144"/>
  <c r="T144"/>
  <c r="R144"/>
  <c r="P144"/>
  <c r="BI139"/>
  <c r="BH139"/>
  <c r="BG139"/>
  <c r="BF139"/>
  <c r="T139"/>
  <c r="R139"/>
  <c r="P139"/>
  <c r="BI136"/>
  <c r="BH136"/>
  <c r="BG136"/>
  <c r="BF136"/>
  <c r="T136"/>
  <c r="R136"/>
  <c r="P136"/>
  <c r="BI132"/>
  <c r="BH132"/>
  <c r="BG132"/>
  <c r="BF132"/>
  <c r="T132"/>
  <c r="R132"/>
  <c r="P132"/>
  <c r="BI127"/>
  <c r="BH127"/>
  <c r="BG127"/>
  <c r="BF127"/>
  <c r="T127"/>
  <c r="R127"/>
  <c r="P127"/>
  <c r="J121"/>
  <c r="J120"/>
  <c r="F120"/>
  <c r="F118"/>
  <c r="E116"/>
  <c r="J94"/>
  <c r="J93"/>
  <c r="F93"/>
  <c r="F91"/>
  <c r="E89"/>
  <c r="J20"/>
  <c r="E20"/>
  <c r="F121"/>
  <c r="J19"/>
  <c r="J14"/>
  <c r="J118"/>
  <c r="E7"/>
  <c r="E112"/>
  <c i="5" r="J39"/>
  <c r="J38"/>
  <c i="1" r="AY99"/>
  <c i="5" r="J37"/>
  <c i="1" r="AX99"/>
  <c i="5" r="BI169"/>
  <c r="BH169"/>
  <c r="BG169"/>
  <c r="BF169"/>
  <c r="T169"/>
  <c r="T168"/>
  <c r="R169"/>
  <c r="R168"/>
  <c r="P169"/>
  <c r="P168"/>
  <c r="BI167"/>
  <c r="BH167"/>
  <c r="BG167"/>
  <c r="BF167"/>
  <c r="T167"/>
  <c r="T166"/>
  <c r="R167"/>
  <c r="R166"/>
  <c r="P167"/>
  <c r="P166"/>
  <c r="BI165"/>
  <c r="BH165"/>
  <c r="BG165"/>
  <c r="BF165"/>
  <c r="T165"/>
  <c r="R165"/>
  <c r="P165"/>
  <c r="BI160"/>
  <c r="BH160"/>
  <c r="BG160"/>
  <c r="BF160"/>
  <c r="T160"/>
  <c r="R160"/>
  <c r="P160"/>
  <c r="BI157"/>
  <c r="BH157"/>
  <c r="BG157"/>
  <c r="BF157"/>
  <c r="T157"/>
  <c r="R157"/>
  <c r="P157"/>
  <c r="BI154"/>
  <c r="BH154"/>
  <c r="BG154"/>
  <c r="BF154"/>
  <c r="T154"/>
  <c r="R154"/>
  <c r="P154"/>
  <c r="BI148"/>
  <c r="BH148"/>
  <c r="BG148"/>
  <c r="BF148"/>
  <c r="T148"/>
  <c r="R148"/>
  <c r="P148"/>
  <c r="BI144"/>
  <c r="BH144"/>
  <c r="BG144"/>
  <c r="BF144"/>
  <c r="T144"/>
  <c r="R144"/>
  <c r="P144"/>
  <c r="BI139"/>
  <c r="BH139"/>
  <c r="BG139"/>
  <c r="BF139"/>
  <c r="T139"/>
  <c r="R139"/>
  <c r="P139"/>
  <c r="BI136"/>
  <c r="BH136"/>
  <c r="BG136"/>
  <c r="BF136"/>
  <c r="T136"/>
  <c r="R136"/>
  <c r="P136"/>
  <c r="BI132"/>
  <c r="BH132"/>
  <c r="BG132"/>
  <c r="BF132"/>
  <c r="T132"/>
  <c r="R132"/>
  <c r="P132"/>
  <c r="BI127"/>
  <c r="BH127"/>
  <c r="BG127"/>
  <c r="BF127"/>
  <c r="T127"/>
  <c r="R127"/>
  <c r="P127"/>
  <c r="J121"/>
  <c r="J120"/>
  <c r="F120"/>
  <c r="F118"/>
  <c r="E116"/>
  <c r="J94"/>
  <c r="J93"/>
  <c r="F93"/>
  <c r="F91"/>
  <c r="E89"/>
  <c r="J20"/>
  <c r="E20"/>
  <c r="F94"/>
  <c r="J19"/>
  <c r="J14"/>
  <c r="J118"/>
  <c r="E7"/>
  <c r="E112"/>
  <c i="4" r="J39"/>
  <c r="J38"/>
  <c i="1" r="AY98"/>
  <c i="4" r="J37"/>
  <c i="1" r="AX98"/>
  <c i="4" r="BI170"/>
  <c r="BH170"/>
  <c r="BG170"/>
  <c r="BF170"/>
  <c r="T170"/>
  <c r="T169"/>
  <c r="R170"/>
  <c r="R169"/>
  <c r="P170"/>
  <c r="P169"/>
  <c r="BI168"/>
  <c r="BH168"/>
  <c r="BG168"/>
  <c r="BF168"/>
  <c r="T168"/>
  <c r="T167"/>
  <c r="R168"/>
  <c r="R167"/>
  <c r="P168"/>
  <c r="P167"/>
  <c r="BI166"/>
  <c r="BH166"/>
  <c r="BG166"/>
  <c r="BF166"/>
  <c r="T166"/>
  <c r="R166"/>
  <c r="P166"/>
  <c r="BI161"/>
  <c r="BH161"/>
  <c r="BG161"/>
  <c r="BF161"/>
  <c r="T161"/>
  <c r="R161"/>
  <c r="P161"/>
  <c r="BI158"/>
  <c r="BH158"/>
  <c r="BG158"/>
  <c r="BF158"/>
  <c r="T158"/>
  <c r="R158"/>
  <c r="P158"/>
  <c r="BI155"/>
  <c r="BH155"/>
  <c r="BG155"/>
  <c r="BF155"/>
  <c r="T155"/>
  <c r="R155"/>
  <c r="P155"/>
  <c r="BI149"/>
  <c r="BH149"/>
  <c r="BG149"/>
  <c r="BF149"/>
  <c r="T149"/>
  <c r="R149"/>
  <c r="P149"/>
  <c r="BI145"/>
  <c r="BH145"/>
  <c r="BG145"/>
  <c r="BF145"/>
  <c r="T145"/>
  <c r="R145"/>
  <c r="P145"/>
  <c r="BI140"/>
  <c r="BH140"/>
  <c r="BG140"/>
  <c r="BF140"/>
  <c r="T140"/>
  <c r="R140"/>
  <c r="P140"/>
  <c r="BI137"/>
  <c r="BH137"/>
  <c r="BG137"/>
  <c r="BF137"/>
  <c r="T137"/>
  <c r="R137"/>
  <c r="P137"/>
  <c r="BI135"/>
  <c r="BH135"/>
  <c r="BG135"/>
  <c r="BF135"/>
  <c r="T135"/>
  <c r="R135"/>
  <c r="P135"/>
  <c r="BI132"/>
  <c r="BH132"/>
  <c r="BG132"/>
  <c r="BF132"/>
  <c r="T132"/>
  <c r="R132"/>
  <c r="P132"/>
  <c r="BI130"/>
  <c r="BH130"/>
  <c r="BG130"/>
  <c r="BF130"/>
  <c r="T130"/>
  <c r="R130"/>
  <c r="P130"/>
  <c r="BI127"/>
  <c r="BH127"/>
  <c r="BG127"/>
  <c r="BF127"/>
  <c r="T127"/>
  <c r="R127"/>
  <c r="P127"/>
  <c r="J121"/>
  <c r="J120"/>
  <c r="F120"/>
  <c r="F118"/>
  <c r="E116"/>
  <c r="J94"/>
  <c r="J93"/>
  <c r="F93"/>
  <c r="F91"/>
  <c r="E89"/>
  <c r="J20"/>
  <c r="E20"/>
  <c r="F121"/>
  <c r="J19"/>
  <c r="J14"/>
  <c r="J118"/>
  <c r="E7"/>
  <c r="E85"/>
  <c i="3" r="J37"/>
  <c r="J36"/>
  <c i="1" r="AY96"/>
  <c i="3" r="J35"/>
  <c i="1" r="AX96"/>
  <c i="3" r="BI189"/>
  <c r="BH189"/>
  <c r="BG189"/>
  <c r="BF189"/>
  <c r="T189"/>
  <c r="T188"/>
  <c r="R189"/>
  <c r="R188"/>
  <c r="P189"/>
  <c r="P188"/>
  <c r="BI184"/>
  <c r="BH184"/>
  <c r="BG184"/>
  <c r="BF184"/>
  <c r="T184"/>
  <c r="R184"/>
  <c r="P184"/>
  <c r="BI180"/>
  <c r="BH180"/>
  <c r="BG180"/>
  <c r="BF180"/>
  <c r="T180"/>
  <c r="R180"/>
  <c r="P180"/>
  <c r="BI177"/>
  <c r="BH177"/>
  <c r="BG177"/>
  <c r="BF177"/>
  <c r="T177"/>
  <c r="R177"/>
  <c r="P177"/>
  <c r="BI171"/>
  <c r="BH171"/>
  <c r="BG171"/>
  <c r="BF171"/>
  <c r="T171"/>
  <c r="R171"/>
  <c r="P171"/>
  <c r="BI169"/>
  <c r="BH169"/>
  <c r="BG169"/>
  <c r="BF169"/>
  <c r="T169"/>
  <c r="R169"/>
  <c r="P169"/>
  <c r="BI164"/>
  <c r="BH164"/>
  <c r="BG164"/>
  <c r="BF164"/>
  <c r="T164"/>
  <c r="R164"/>
  <c r="P164"/>
  <c r="BI163"/>
  <c r="BH163"/>
  <c r="BG163"/>
  <c r="BF163"/>
  <c r="T163"/>
  <c r="R163"/>
  <c r="P163"/>
  <c r="BI160"/>
  <c r="BH160"/>
  <c r="BG160"/>
  <c r="BF160"/>
  <c r="T160"/>
  <c r="R160"/>
  <c r="P160"/>
  <c r="BI159"/>
  <c r="BH159"/>
  <c r="BG159"/>
  <c r="BF159"/>
  <c r="T159"/>
  <c r="R159"/>
  <c r="P159"/>
  <c r="BI156"/>
  <c r="BH156"/>
  <c r="BG156"/>
  <c r="BF156"/>
  <c r="T156"/>
  <c r="R156"/>
  <c r="P156"/>
  <c r="BI155"/>
  <c r="BH155"/>
  <c r="BG155"/>
  <c r="BF155"/>
  <c r="T155"/>
  <c r="R155"/>
  <c r="P155"/>
  <c r="BI153"/>
  <c r="BH153"/>
  <c r="BG153"/>
  <c r="BF153"/>
  <c r="T153"/>
  <c r="R153"/>
  <c r="P153"/>
  <c r="BI150"/>
  <c r="BH150"/>
  <c r="BG150"/>
  <c r="BF150"/>
  <c r="T150"/>
  <c r="R150"/>
  <c r="P150"/>
  <c r="BI139"/>
  <c r="BH139"/>
  <c r="BG139"/>
  <c r="BF139"/>
  <c r="T139"/>
  <c r="R139"/>
  <c r="P139"/>
  <c r="BI137"/>
  <c r="BH137"/>
  <c r="BG137"/>
  <c r="BF137"/>
  <c r="T137"/>
  <c r="R137"/>
  <c r="P137"/>
  <c r="BI130"/>
  <c r="BH130"/>
  <c r="BG130"/>
  <c r="BF130"/>
  <c r="T130"/>
  <c r="R130"/>
  <c r="P130"/>
  <c r="BI128"/>
  <c r="BH128"/>
  <c r="BG128"/>
  <c r="BF128"/>
  <c r="T128"/>
  <c r="R128"/>
  <c r="P128"/>
  <c r="BI125"/>
  <c r="BH125"/>
  <c r="BG125"/>
  <c r="BF125"/>
  <c r="T125"/>
  <c r="R125"/>
  <c r="P125"/>
  <c r="BI122"/>
  <c r="BH122"/>
  <c r="BG122"/>
  <c r="BF122"/>
  <c r="T122"/>
  <c r="R122"/>
  <c r="P122"/>
  <c r="J116"/>
  <c r="J115"/>
  <c r="F115"/>
  <c r="F113"/>
  <c r="E111"/>
  <c r="J92"/>
  <c r="J91"/>
  <c r="F91"/>
  <c r="F89"/>
  <c r="E87"/>
  <c r="J18"/>
  <c r="E18"/>
  <c r="F92"/>
  <c r="J17"/>
  <c r="J12"/>
  <c r="J89"/>
  <c r="E7"/>
  <c r="E85"/>
  <c i="2" r="J37"/>
  <c r="J36"/>
  <c i="1" r="AY95"/>
  <c i="2" r="J35"/>
  <c i="1" r="AX95"/>
  <c i="2" r="BI165"/>
  <c r="BH165"/>
  <c r="BG165"/>
  <c r="BF165"/>
  <c r="T165"/>
  <c r="T164"/>
  <c r="R165"/>
  <c r="R164"/>
  <c r="P165"/>
  <c r="P164"/>
  <c r="BI162"/>
  <c r="BH162"/>
  <c r="BG162"/>
  <c r="BF162"/>
  <c r="T162"/>
  <c r="R162"/>
  <c r="P162"/>
  <c r="BI159"/>
  <c r="BH159"/>
  <c r="BG159"/>
  <c r="BF159"/>
  <c r="T159"/>
  <c r="R159"/>
  <c r="P159"/>
  <c r="BI153"/>
  <c r="BH153"/>
  <c r="BG153"/>
  <c r="BF153"/>
  <c r="T153"/>
  <c r="R153"/>
  <c r="P153"/>
  <c r="BI150"/>
  <c r="BH150"/>
  <c r="BG150"/>
  <c r="BF150"/>
  <c r="T150"/>
  <c r="R150"/>
  <c r="P150"/>
  <c r="BI146"/>
  <c r="BH146"/>
  <c r="BG146"/>
  <c r="BF146"/>
  <c r="T146"/>
  <c r="R146"/>
  <c r="P146"/>
  <c r="BI143"/>
  <c r="BH143"/>
  <c r="BG143"/>
  <c r="BF143"/>
  <c r="T143"/>
  <c r="R143"/>
  <c r="P143"/>
  <c r="BI140"/>
  <c r="BH140"/>
  <c r="BG140"/>
  <c r="BF140"/>
  <c r="T140"/>
  <c r="R140"/>
  <c r="P140"/>
  <c r="BI137"/>
  <c r="BH137"/>
  <c r="BG137"/>
  <c r="BF137"/>
  <c r="T137"/>
  <c r="R137"/>
  <c r="P137"/>
  <c r="BI135"/>
  <c r="BH135"/>
  <c r="BG135"/>
  <c r="BF135"/>
  <c r="T135"/>
  <c r="R135"/>
  <c r="P135"/>
  <c r="BI132"/>
  <c r="BH132"/>
  <c r="BG132"/>
  <c r="BF132"/>
  <c r="T132"/>
  <c r="R132"/>
  <c r="P132"/>
  <c r="BI129"/>
  <c r="BH129"/>
  <c r="BG129"/>
  <c r="BF129"/>
  <c r="T129"/>
  <c r="R129"/>
  <c r="P129"/>
  <c r="BI126"/>
  <c r="BH126"/>
  <c r="BG126"/>
  <c r="BF126"/>
  <c r="T126"/>
  <c r="R126"/>
  <c r="P126"/>
  <c r="BI123"/>
  <c r="BH123"/>
  <c r="BG123"/>
  <c r="BF123"/>
  <c r="T123"/>
  <c r="R123"/>
  <c r="P123"/>
  <c r="J117"/>
  <c r="J116"/>
  <c r="F116"/>
  <c r="F114"/>
  <c r="E112"/>
  <c r="J92"/>
  <c r="J91"/>
  <c r="F91"/>
  <c r="F89"/>
  <c r="E87"/>
  <c r="J18"/>
  <c r="E18"/>
  <c r="F117"/>
  <c r="J17"/>
  <c r="J12"/>
  <c r="J114"/>
  <c r="E7"/>
  <c r="E110"/>
  <c i="1" r="L90"/>
  <c r="AM90"/>
  <c r="AM89"/>
  <c r="L89"/>
  <c r="AM87"/>
  <c r="L87"/>
  <c r="L85"/>
  <c r="L84"/>
  <c i="2" r="BK137"/>
  <c r="BK159"/>
  <c r="BK132"/>
  <c r="J135"/>
  <c r="BK126"/>
  <c i="3" r="J184"/>
  <c r="BK180"/>
  <c r="J163"/>
  <c r="J160"/>
  <c i="4" r="J132"/>
  <c r="J158"/>
  <c r="J168"/>
  <c r="BK132"/>
  <c i="5" r="BK139"/>
  <c r="J139"/>
  <c r="BK157"/>
  <c i="6" r="F39"/>
  <c i="7" r="BK125"/>
  <c i="2" r="BK153"/>
  <c r="BK146"/>
  <c r="J126"/>
  <c r="BK150"/>
  <c r="J132"/>
  <c i="3" r="BK159"/>
  <c r="J156"/>
  <c r="J155"/>
  <c r="J153"/>
  <c i="4" r="BK161"/>
  <c r="BK168"/>
  <c r="BK140"/>
  <c r="J135"/>
  <c i="5" r="J167"/>
  <c r="BK148"/>
  <c r="J132"/>
  <c r="J144"/>
  <c i="6" r="BK167"/>
  <c r="BK160"/>
  <c r="BK154"/>
  <c r="BK144"/>
  <c r="J139"/>
  <c r="J132"/>
  <c i="7" r="J133"/>
  <c i="2" r="BK135"/>
  <c r="BK123"/>
  <c i="1" r="AS97"/>
  <c i="3" r="BK164"/>
  <c r="BK160"/>
  <c r="BK169"/>
  <c r="BK189"/>
  <c r="J139"/>
  <c i="4" r="J137"/>
  <c r="BK155"/>
  <c r="BK130"/>
  <c r="J155"/>
  <c r="J130"/>
  <c i="5" r="BK127"/>
  <c r="BK144"/>
  <c r="BK169"/>
  <c i="6" r="BK169"/>
  <c r="J167"/>
  <c r="BK157"/>
  <c r="J154"/>
  <c r="J144"/>
  <c r="BK136"/>
  <c i="7" r="BK131"/>
  <c r="BK137"/>
  <c r="BK128"/>
  <c i="2" r="J150"/>
  <c r="BK129"/>
  <c r="J165"/>
  <c r="J140"/>
  <c i="3" r="BK156"/>
  <c r="BK125"/>
  <c r="J159"/>
  <c r="J180"/>
  <c r="J125"/>
  <c i="4" r="BK135"/>
  <c r="BK127"/>
  <c r="BK137"/>
  <c r="BK145"/>
  <c i="5" r="BK160"/>
  <c r="BK167"/>
  <c i="6" r="F37"/>
  <c i="2" r="J159"/>
  <c r="J153"/>
  <c r="J146"/>
  <c r="J143"/>
  <c r="BK165"/>
  <c i="3" r="J137"/>
  <c r="J150"/>
  <c r="BK155"/>
  <c r="BK184"/>
  <c r="BK171"/>
  <c r="J169"/>
  <c r="BK150"/>
  <c r="BK128"/>
  <c r="J130"/>
  <c i="4" r="J127"/>
  <c i="5" r="J157"/>
  <c r="BK165"/>
  <c r="J127"/>
  <c i="6" r="J169"/>
  <c r="BK165"/>
  <c r="J160"/>
  <c r="BK148"/>
  <c r="J136"/>
  <c r="BK127"/>
  <c i="7" r="BK122"/>
  <c r="BK133"/>
  <c i="2" r="J162"/>
  <c r="BK143"/>
  <c i="3" r="J189"/>
  <c r="BK130"/>
  <c r="J164"/>
  <c r="J122"/>
  <c r="BK122"/>
  <c i="4" r="J166"/>
  <c r="J140"/>
  <c r="J149"/>
  <c i="5" r="J169"/>
  <c r="J148"/>
  <c r="BK154"/>
  <c i="6" r="F38"/>
  <c i="7" r="J131"/>
  <c i="3" r="BK139"/>
  <c r="BK137"/>
  <c r="BK153"/>
  <c i="4" r="BK166"/>
  <c r="BK170"/>
  <c r="J170"/>
  <c r="BK158"/>
  <c i="5" r="J154"/>
  <c r="BK132"/>
  <c i="6" r="J165"/>
  <c r="J157"/>
  <c r="J148"/>
  <c r="BK139"/>
  <c r="BK132"/>
  <c r="J127"/>
  <c i="7" r="J125"/>
  <c r="J128"/>
  <c r="J137"/>
  <c i="2" r="J129"/>
  <c r="J137"/>
  <c r="BK162"/>
  <c r="J123"/>
  <c r="BK140"/>
  <c i="3" r="J171"/>
  <c r="BK177"/>
  <c r="J177"/>
  <c r="J128"/>
  <c r="BK163"/>
  <c i="4" r="J145"/>
  <c r="BK149"/>
  <c r="J161"/>
  <c i="5" r="J136"/>
  <c r="J165"/>
  <c r="J160"/>
  <c r="BK136"/>
  <c i="6" r="J36"/>
  <c i="7" r="J122"/>
  <c i="2" l="1" r="BK149"/>
  <c r="J149"/>
  <c r="J99"/>
  <c r="R122"/>
  <c i="5" r="T126"/>
  <c r="T125"/>
  <c r="T124"/>
  <c i="2" r="T149"/>
  <c i="3" r="R121"/>
  <c r="R120"/>
  <c r="R119"/>
  <c i="4" r="R126"/>
  <c r="R125"/>
  <c r="R124"/>
  <c i="5" r="P126"/>
  <c r="P125"/>
  <c r="P124"/>
  <c i="1" r="AU99"/>
  <c i="7" r="BK121"/>
  <c i="2" r="P122"/>
  <c i="3" r="T121"/>
  <c r="T120"/>
  <c r="T119"/>
  <c i="5" r="BK126"/>
  <c r="J126"/>
  <c r="J100"/>
  <c i="6" r="P126"/>
  <c r="P125"/>
  <c r="P124"/>
  <c i="1" r="AU100"/>
  <c i="7" r="T121"/>
  <c r="T120"/>
  <c r="T119"/>
  <c i="2" r="BK122"/>
  <c r="R149"/>
  <c i="3" r="BK121"/>
  <c r="J121"/>
  <c r="J98"/>
  <c i="4" r="BK126"/>
  <c r="J126"/>
  <c r="J100"/>
  <c i="6" r="T126"/>
  <c r="T125"/>
  <c r="T124"/>
  <c i="2" r="T122"/>
  <c r="T121"/>
  <c r="T120"/>
  <c i="4" r="T126"/>
  <c r="T125"/>
  <c r="T124"/>
  <c i="6" r="R126"/>
  <c r="R125"/>
  <c r="R124"/>
  <c i="7" r="R121"/>
  <c r="R120"/>
  <c r="R119"/>
  <c i="2" r="P149"/>
  <c i="3" r="P121"/>
  <c r="P120"/>
  <c r="P119"/>
  <c i="1" r="AU96"/>
  <c i="4" r="P126"/>
  <c r="P125"/>
  <c r="P124"/>
  <c i="1" r="AU98"/>
  <c i="5" r="R126"/>
  <c r="R125"/>
  <c r="R124"/>
  <c i="6" r="BK126"/>
  <c i="7" r="P121"/>
  <c r="P120"/>
  <c r="P119"/>
  <c i="1" r="AU101"/>
  <c i="3" r="BK188"/>
  <c r="J188"/>
  <c r="J99"/>
  <c i="4" r="BK169"/>
  <c r="J169"/>
  <c r="J102"/>
  <c i="6" r="BK168"/>
  <c r="J168"/>
  <c r="J102"/>
  <c i="2" r="BK164"/>
  <c r="J164"/>
  <c r="J100"/>
  <c i="4" r="BK167"/>
  <c r="J167"/>
  <c r="J101"/>
  <c i="6" r="BK166"/>
  <c r="J166"/>
  <c r="J101"/>
  <c i="7" r="BK136"/>
  <c r="J136"/>
  <c r="J99"/>
  <c i="5" r="BK168"/>
  <c r="J168"/>
  <c r="J102"/>
  <c r="BK166"/>
  <c r="J166"/>
  <c r="J101"/>
  <c i="7" r="J89"/>
  <c r="E109"/>
  <c r="BE133"/>
  <c i="6" r="J126"/>
  <c r="J100"/>
  <c i="7" r="F92"/>
  <c r="BE125"/>
  <c r="BE137"/>
  <c r="BE122"/>
  <c r="BE131"/>
  <c r="BE128"/>
  <c i="6" r="E85"/>
  <c r="J91"/>
  <c r="F94"/>
  <c r="BE127"/>
  <c r="BE132"/>
  <c r="BE136"/>
  <c r="BE139"/>
  <c r="BE144"/>
  <c r="BE148"/>
  <c r="BE154"/>
  <c r="BE157"/>
  <c r="BE160"/>
  <c r="BE165"/>
  <c r="BE167"/>
  <c r="BE169"/>
  <c i="1" r="BB100"/>
  <c r="AW100"/>
  <c r="BC100"/>
  <c r="BD100"/>
  <c i="5" r="J91"/>
  <c r="E85"/>
  <c r="BE148"/>
  <c r="F121"/>
  <c r="BE132"/>
  <c r="BE136"/>
  <c r="BE169"/>
  <c i="4" r="BK125"/>
  <c r="J125"/>
  <c r="J99"/>
  <c i="5" r="BE154"/>
  <c r="BE157"/>
  <c r="BE165"/>
  <c r="BE127"/>
  <c r="BE139"/>
  <c r="BE144"/>
  <c r="BE160"/>
  <c r="BE167"/>
  <c i="4" r="BE170"/>
  <c i="3" r="BK120"/>
  <c r="J120"/>
  <c r="J97"/>
  <c i="4" r="F94"/>
  <c r="BE155"/>
  <c r="BE168"/>
  <c r="BE137"/>
  <c r="BE140"/>
  <c r="BE161"/>
  <c r="J91"/>
  <c r="BE132"/>
  <c r="BE166"/>
  <c r="E112"/>
  <c r="BE127"/>
  <c r="BE135"/>
  <c r="BE145"/>
  <c r="BE149"/>
  <c r="BE130"/>
  <c r="BE158"/>
  <c i="2" r="J122"/>
  <c r="J98"/>
  <c i="3" r="E109"/>
  <c r="BE164"/>
  <c r="BE139"/>
  <c r="BE156"/>
  <c r="BE169"/>
  <c r="BE177"/>
  <c r="J113"/>
  <c r="BE155"/>
  <c r="BE159"/>
  <c r="BE163"/>
  <c r="BE180"/>
  <c r="F116"/>
  <c r="BE122"/>
  <c r="BE130"/>
  <c r="BE137"/>
  <c r="BE150"/>
  <c r="BE153"/>
  <c r="BE160"/>
  <c r="BE189"/>
  <c r="BE125"/>
  <c r="BE128"/>
  <c r="BE171"/>
  <c r="BE184"/>
  <c i="2" r="BE123"/>
  <c r="BE137"/>
  <c r="BE153"/>
  <c r="F92"/>
  <c r="BE159"/>
  <c r="BE162"/>
  <c r="J89"/>
  <c r="BE129"/>
  <c r="BE140"/>
  <c r="E85"/>
  <c r="BE135"/>
  <c r="BE146"/>
  <c r="BE150"/>
  <c r="BE143"/>
  <c r="BE165"/>
  <c r="BE126"/>
  <c r="BE132"/>
  <c r="J34"/>
  <c i="1" r="AW95"/>
  <c i="5" r="F39"/>
  <c i="1" r="BD99"/>
  <c i="7" r="J34"/>
  <c i="1" r="AW101"/>
  <c i="3" r="F37"/>
  <c i="1" r="BD96"/>
  <c i="4" r="J36"/>
  <c i="1" r="AW98"/>
  <c i="7" r="F35"/>
  <c i="1" r="BB101"/>
  <c i="3" r="F36"/>
  <c i="1" r="BC96"/>
  <c i="4" r="F39"/>
  <c i="1" r="BD98"/>
  <c i="5" r="J36"/>
  <c i="1" r="AW99"/>
  <c i="2" r="F34"/>
  <c i="1" r="BA95"/>
  <c i="4" r="F38"/>
  <c i="1" r="BC98"/>
  <c i="6" r="F36"/>
  <c i="1" r="BA100"/>
  <c i="7" r="F36"/>
  <c i="1" r="BC101"/>
  <c r="AS94"/>
  <c i="3" r="F35"/>
  <c i="1" r="BB96"/>
  <c i="4" r="F37"/>
  <c i="1" r="BB98"/>
  <c i="5" r="F38"/>
  <c i="1" r="BC99"/>
  <c i="2" r="F36"/>
  <c i="1" r="BC95"/>
  <c i="3" r="J34"/>
  <c i="1" r="AW96"/>
  <c i="5" r="F36"/>
  <c i="1" r="BA99"/>
  <c i="2" r="F35"/>
  <c i="1" r="BB95"/>
  <c i="3" r="F34"/>
  <c i="1" r="BA96"/>
  <c i="5" r="F37"/>
  <c i="1" r="BB99"/>
  <c i="7" r="F34"/>
  <c i="1" r="BA101"/>
  <c i="2" r="F37"/>
  <c i="1" r="BD95"/>
  <c i="4" r="F36"/>
  <c i="1" r="BA98"/>
  <c i="7" r="F37"/>
  <c i="1" r="BD101"/>
  <c i="2" l="1" r="P121"/>
  <c r="P120"/>
  <c i="1" r="AU95"/>
  <c i="2" r="BK121"/>
  <c r="J121"/>
  <c r="J97"/>
  <c i="6" r="BK125"/>
  <c r="BK124"/>
  <c r="J124"/>
  <c r="J98"/>
  <c i="7" r="BK120"/>
  <c r="BK119"/>
  <c r="J119"/>
  <c r="J96"/>
  <c i="2" r="R121"/>
  <c r="R120"/>
  <c i="5" r="BK125"/>
  <c r="J125"/>
  <c r="J99"/>
  <c i="7" r="J121"/>
  <c r="J98"/>
  <c i="4" r="BK124"/>
  <c r="J124"/>
  <c i="3" r="BK119"/>
  <c r="J119"/>
  <c i="2" r="F33"/>
  <c i="1" r="AZ95"/>
  <c i="6" r="F35"/>
  <c i="1" r="AZ100"/>
  <c i="3" r="J33"/>
  <c i="1" r="AV96"/>
  <c r="AT96"/>
  <c r="BC97"/>
  <c r="AY97"/>
  <c i="7" r="F33"/>
  <c i="1" r="AZ101"/>
  <c i="2" r="J33"/>
  <c i="1" r="AV95"/>
  <c r="AT95"/>
  <c i="4" r="J32"/>
  <c i="1" r="AG98"/>
  <c r="BB97"/>
  <c r="AX97"/>
  <c r="BA97"/>
  <c r="AW97"/>
  <c i="7" r="J33"/>
  <c i="1" r="AV101"/>
  <c r="AT101"/>
  <c r="AU97"/>
  <c i="3" r="F33"/>
  <c i="1" r="AZ96"/>
  <c i="5" r="F35"/>
  <c i="1" r="AZ99"/>
  <c i="3" r="J30"/>
  <c i="1" r="AG96"/>
  <c i="4" r="J35"/>
  <c i="1" r="AV98"/>
  <c r="AT98"/>
  <c r="BD97"/>
  <c i="4" r="F35"/>
  <c i="1" r="AZ98"/>
  <c i="6" r="J35"/>
  <c i="1" r="AV100"/>
  <c r="AT100"/>
  <c i="5" r="J35"/>
  <c i="1" r="AV99"/>
  <c r="AT99"/>
  <c i="6" l="1" r="J125"/>
  <c r="J99"/>
  <c i="2" r="BK120"/>
  <c r="J120"/>
  <c r="J96"/>
  <c i="7" r="J120"/>
  <c r="J97"/>
  <c i="5" r="BK124"/>
  <c r="J124"/>
  <c r="J98"/>
  <c i="1" r="AN98"/>
  <c i="4" r="J98"/>
  <c i="1" r="AN96"/>
  <c i="3" r="J96"/>
  <c i="4" r="J41"/>
  <c i="3" r="J39"/>
  <c i="1" r="AU94"/>
  <c i="6" r="J32"/>
  <c i="1" r="AG100"/>
  <c r="BC94"/>
  <c r="W32"/>
  <c r="BA94"/>
  <c r="AW94"/>
  <c r="AK30"/>
  <c r="BB94"/>
  <c r="W31"/>
  <c i="7" r="J30"/>
  <c i="1" r="AG101"/>
  <c r="AZ97"/>
  <c r="AV97"/>
  <c r="AT97"/>
  <c r="BD94"/>
  <c r="W33"/>
  <c i="6" l="1" r="J41"/>
  <c i="7" r="J39"/>
  <c i="1" r="AN101"/>
  <c r="AN100"/>
  <c i="2" r="J30"/>
  <c i="1" r="AG95"/>
  <c r="AN95"/>
  <c i="5" r="J32"/>
  <c i="1" r="AG99"/>
  <c r="AG97"/>
  <c r="AY94"/>
  <c r="W30"/>
  <c r="AX94"/>
  <c r="AZ94"/>
  <c r="W29"/>
  <c i="2" l="1" r="J39"/>
  <c i="5" r="J41"/>
  <c i="1" r="AN99"/>
  <c r="AN97"/>
  <c r="AG94"/>
  <c r="AK26"/>
  <c r="AV94"/>
  <c r="AK29"/>
  <c r="AK35"/>
  <c l="1" r="AT94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<sst xmlns="http://schemas.openxmlformats.org/spreadsheetml/2006/main">
  <si>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</si>
  <si>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</si>
  <si>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</si>
  <si>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</si>
  <si>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</si>
  <si>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{ef270d28-136d-4c82-bd56-cd36188743ed}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</si>
  <si>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</si>
  <si>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</si>
  <si>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</si>
  <si>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</si>
  <si>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</si>
  <si>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0,001</t>
  </si>
  <si>
    <t>Kód:</t>
  </si>
  <si>
    <t>210030-02</t>
  </si>
  <si>
    <t>Stavba:</t>
  </si>
  <si>
    <t>Stavba Větrolamu TEO 2 v k.ú. Ves Touškov</t>
  </si>
  <si>
    <t>KSO:</t>
  </si>
  <si>
    <t>CC-CZ:</t>
  </si>
  <si>
    <t>Místo:</t>
  </si>
  <si>
    <t>k.ú. Ves Touškov</t>
  </si>
  <si>
    <t>Datum:</t>
  </si>
  <si>
    <t>8. 9. 2021</t>
  </si>
  <si>
    <t>Zadavatel:</t>
  </si>
  <si>
    <t>IČ:</t>
  </si>
  <si>
    <t>SPÚ, Pobočka Plzeň</t>
  </si>
  <si>
    <t>DIČ:</t>
  </si>
  <si>
    <t>Zhotovitel:</t>
  </si>
  <si>
    <t xml:space="preserve"> </t>
  </si>
  <si>
    <t>Projektant:</t>
  </si>
  <si>
    <t>Geocart CZ a.s.</t>
  </si>
  <si>
    <t>True</t>
  </si>
  <si>
    <t>Zpracovatel:</t>
  </si>
  <si>
    <t>Ing. Petr Chytka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</si>
  <si>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</si>
  <si>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</si>
  <si>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</si>
  <si>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</si>
  <si>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</si>
  <si>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</si>
  <si>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</si>
  <si>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</si>
  <si>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</si>
  <si>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</si>
  <si>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</si>
  <si>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</si>
  <si>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</si>
  <si>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</si>
  <si>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</si>
  <si>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</si>
  <si>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</si>
  <si>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</si>
  <si>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</si>
  <si>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</si>
  <si>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</si>
  <si>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</si>
  <si>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</si>
  <si>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</si>
  <si>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</si>
  <si>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</si>
  <si>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</si>
  <si>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</si>
  <si>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</si>
  <si>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</si>
  <si>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</si>
  <si>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</si>
  <si>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</si>
  <si>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</si>
  <si>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</si>
  <si>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</si>
  <si>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</si>
  <si>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</si>
  <si>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</si>
  <si>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</si>
  <si>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</si>
  <si>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</si>
  <si>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</si>
  <si>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</si>
  <si>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</si>
  <si>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</si>
  <si>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</si>
  <si>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210030-02-01</t>
  </si>
  <si>
    <t>Příprava staveniště</t>
  </si>
  <si>
    <t>STA</t>
  </si>
  <si>
    <t>1</t>
  </si>
  <si>
    <t>{62286907-53d8-4792-8b30-20ae3560327e}</t>
  </si>
  <si>
    <t>2</t>
  </si>
  <si>
    <t>210030-02-02</t>
  </si>
  <si>
    <t>Výsadba</t>
  </si>
  <si>
    <t>{1b704347-22c9-4a58-8d88-2b3983ceea70}</t>
  </si>
  <si>
    <t>210030-02-03</t>
  </si>
  <si>
    <t>Následná péče</t>
  </si>
  <si>
    <t>{48e0d2c9-ee33-47a7-bd2b-524b56d9ee30}</t>
  </si>
  <si>
    <t>210030-02-03-01</t>
  </si>
  <si>
    <t>Následná péče - 1. rok</t>
  </si>
  <si>
    <t>Soupis</t>
  </si>
  <si>
    <t>{a78d3437-c276-40b5-a848-0cd6027b43a5}</t>
  </si>
  <si>
    <t>210030-02-03-02</t>
  </si>
  <si>
    <t>Následná péče - 2. rok</t>
  </si>
  <si>
    <t>{41e9554f-c3b5-434e-93a7-a0cdc973e0d9}</t>
  </si>
  <si>
    <t>210030-02-03-03</t>
  </si>
  <si>
    <t>Následná péče - 3. rok</t>
  </si>
  <si>
    <t>{77d90e31-e46b-4adb-b90e-624985f3b1fd}</t>
  </si>
  <si>
    <t>210030-02-04</t>
  </si>
  <si>
    <t>VRN</t>
  </si>
  <si>
    <t>{9d1a00ea-4efc-486c-864b-50e24becdd3e}</t>
  </si>
  <si>
    <t>KRYCÍ LIST SOUPISU PRACÍ</t>
  </si>
  <si>
    <t>Objekt:</t>
  </si>
  <si>
    <t>210030-02-01 - Příprava staveniště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</si>
  <si>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</si>
  <si>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</si>
  <si>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</si>
  <si>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</si>
  <si>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</si>
  <si>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</si>
  <si>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</si>
  <si>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3 - Svislé a kompletní konstrukce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</si>
  <si>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</si>
  <si>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</si>
  <si>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</si>
  <si>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</si>
  <si>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</si>
  <si>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</si>
  <si>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</si>
  <si>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</si>
  <si>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</si>
  <si>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</si>
  <si>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</si>
  <si>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</si>
  <si>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</si>
  <si>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</si>
  <si>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</si>
  <si>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</si>
  <si>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</si>
  <si>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</si>
  <si>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</si>
  <si>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111111331</t>
  </si>
  <si>
    <t>Odstranění ruderálního porostu přes 500 m2 naložení a odvoz do 20 km v rovině nebo svahu do 1:5</t>
  </si>
  <si>
    <t>m2</t>
  </si>
  <si>
    <t>CS ÚRS 2022 02</t>
  </si>
  <si>
    <t>4</t>
  </si>
  <si>
    <t>2139448447</t>
  </si>
  <si>
    <t>Online PSC</t>
  </si>
  <si>
    <t>https://podminky.urs.cz/item/CS_URS_2022_02/111111331</t>
  </si>
  <si>
    <t>VV</t>
  </si>
  <si>
    <t>"Celoplošné" 9105</t>
  </si>
  <si>
    <t>111151231</t>
  </si>
  <si>
    <t>Pokosení trávníku lučního pl do 10000 m2 s odvozem do 20 km v rovině a svahu do 1:5</t>
  </si>
  <si>
    <t>694275099</t>
  </si>
  <si>
    <t>https://podminky.urs.cz/item/CS_URS_2022_02/111151231</t>
  </si>
  <si>
    <t>"Koseni 2x před výsadbou se shrabáním a odvozem" 9105*2</t>
  </si>
  <si>
    <t>3</t>
  </si>
  <si>
    <t>119005131</t>
  </si>
  <si>
    <t>Vytyčení výsadeb zapojených nebo v záhonu pl přes 100 m2 s rozmístěním rostlin ve sponu</t>
  </si>
  <si>
    <t>1389522731</t>
  </si>
  <si>
    <t>https://podminky.urs.cz/item/CS_URS_2022_02/119005131</t>
  </si>
  <si>
    <t>"Plocha výsadeb" 4250</t>
  </si>
  <si>
    <t>181451311</t>
  </si>
  <si>
    <t>Založení trávníku strojně v jedné operaci v rovině nebo na svahu do 1:5</t>
  </si>
  <si>
    <t>1788899989</t>
  </si>
  <si>
    <t>https://podminky.urs.cz/item/CS_URS_2022_02/181451311</t>
  </si>
  <si>
    <t>"Celoplošné vysetí travinobylinného porostu" 9105</t>
  </si>
  <si>
    <t>5</t>
  </si>
  <si>
    <t>M</t>
  </si>
  <si>
    <t>R01</t>
  </si>
  <si>
    <t>osivo směs travinobylinná krajinná-rovinná</t>
  </si>
  <si>
    <t>kg</t>
  </si>
  <si>
    <t>8</t>
  </si>
  <si>
    <t>-236612989</t>
  </si>
  <si>
    <t>9105*0,005</t>
  </si>
  <si>
    <t>6</t>
  </si>
  <si>
    <t>183403151</t>
  </si>
  <si>
    <t>Obdělání půdy smykováním v rovině a svahu do 1:5</t>
  </si>
  <si>
    <t>1112115519</t>
  </si>
  <si>
    <t>https://podminky.urs.cz/item/CS_URS_2022_02/183403151</t>
  </si>
  <si>
    <t>"Celoplošná úprava půdy smykováním" 9105</t>
  </si>
  <si>
    <t>7</t>
  </si>
  <si>
    <t>183403161</t>
  </si>
  <si>
    <t>Obdělání půdy válením v rovině a svahu do 1:5</t>
  </si>
  <si>
    <t>1598747760</t>
  </si>
  <si>
    <t>https://podminky.urs.cz/item/CS_URS_2022_02/183403161</t>
  </si>
  <si>
    <t>"Celoplošná úprava půdy válením" 9105</t>
  </si>
  <si>
    <t>183408252</t>
  </si>
  <si>
    <t>Orba střední na hl od 180 do 250 mm na plochách do 1 ha v půdě střední</t>
  </si>
  <si>
    <t>ha</t>
  </si>
  <si>
    <t>246847943</t>
  </si>
  <si>
    <t>https://podminky.urs.cz/item/CS_URS_2022_02/183408252</t>
  </si>
  <si>
    <t>"Celoplošná orba" 9105/10000</t>
  </si>
  <si>
    <t>9</t>
  </si>
  <si>
    <t>183551613</t>
  </si>
  <si>
    <t>Úprava půdy hloubkovým melioračním kypřením do 0,8 m ploch do 5 ha sklonu do 5°</t>
  </si>
  <si>
    <t>1145427696</t>
  </si>
  <si>
    <t>https://podminky.urs.cz/item/CS_URS_2022_02/183551613</t>
  </si>
  <si>
    <t>"Rozrušení podorničí naoráním do hl. 0,6 m" 4250/10000</t>
  </si>
  <si>
    <t>Svislé a kompletní konstrukce</t>
  </si>
  <si>
    <t>10</t>
  </si>
  <si>
    <t>348951256</t>
  </si>
  <si>
    <t>Osazení oplocení lesních kultur výšky přes 1,5 m s drátěným pletivem</t>
  </si>
  <si>
    <t>m</t>
  </si>
  <si>
    <t>2087242333</t>
  </si>
  <si>
    <t>https://podminky.urs.cz/item/CS_URS_2022_02/348951256</t>
  </si>
  <si>
    <t>"lesnické pletivo typ 160/20/15" 1519</t>
  </si>
  <si>
    <t>11</t>
  </si>
  <si>
    <t>05213011</t>
  </si>
  <si>
    <t>výřezy tyčové</t>
  </si>
  <si>
    <t>m3</t>
  </si>
  <si>
    <t>-1058362225</t>
  </si>
  <si>
    <t>"akátové nebo dubové kůly výšky 2,2 m, d = min. 10 cm (483 ks)" 483*2,2*0,05*0,05*3,14</t>
  </si>
  <si>
    <t>"vzpěry proti vyvrácení u každého třetího kůlu (174 ks)" 174*2*0,05*0,05*3,14</t>
  </si>
  <si>
    <t>"každý pátnáctý kůl výšky 2,7 m (36 ks)" 36*2,7*0,05*0,05*3,14</t>
  </si>
  <si>
    <t>"Berličky (29 ks)" 36*0,3*0,025*0,025*3,14</t>
  </si>
  <si>
    <t>Součet</t>
  </si>
  <si>
    <t>12</t>
  </si>
  <si>
    <t>348952178</t>
  </si>
  <si>
    <t>Osazení vrat z plotových tyček výšky přes 1,5 m plochy do 10 m2</t>
  </si>
  <si>
    <t>502690821</t>
  </si>
  <si>
    <t>https://podminky.urs.cz/item/CS_URS_2022_02/348952178</t>
  </si>
  <si>
    <t>"6 ks vrat šířky 3 m" 6*3</t>
  </si>
  <si>
    <t>13</t>
  </si>
  <si>
    <t>-560364789</t>
  </si>
  <si>
    <t>"16 m tyčoviny pro 1 ks vrat, d = 0,1 m" 6*16*0,05*0,05*3,14</t>
  </si>
  <si>
    <t>998</t>
  </si>
  <si>
    <t>Přesun hmot</t>
  </si>
  <si>
    <t>14</t>
  </si>
  <si>
    <t>998231311</t>
  </si>
  <si>
    <t>Přesun hmot pro sadovnické a krajinářské úpravy vodorovně do 5000 m</t>
  </si>
  <si>
    <t>t</t>
  </si>
  <si>
    <t>1592767303</t>
  </si>
  <si>
    <t>https://podminky.urs.cz/item/CS_URS_2022_02/998231311</t>
  </si>
  <si>
    <t>210030-02-02 - Výsadba</t>
  </si>
  <si>
    <t>183101113</t>
  </si>
  <si>
    <t>Hloubení jamek bez výměny půdy zeminy tř 1 až 4 obj přes 0,02 do 0,05 m3 v rovině a svahu do 1:5</t>
  </si>
  <si>
    <t>kus</t>
  </si>
  <si>
    <t>1139380174</t>
  </si>
  <si>
    <t>https://podminky.urs.cz/item/CS_URS_2022_02/183101113</t>
  </si>
  <si>
    <t>"Keře - sazenice" 1129</t>
  </si>
  <si>
    <t>183101114</t>
  </si>
  <si>
    <t>Hloubení jamek bez výměny půdy zeminy tř 1 až 4 obj přes 0,05 do 0,125 m3 v rovině a svahu do 1:5</t>
  </si>
  <si>
    <t>1921684125</t>
  </si>
  <si>
    <t>https://podminky.urs.cz/item/CS_URS_2022_02/183101114</t>
  </si>
  <si>
    <t>"Poloodrostky" 1374</t>
  </si>
  <si>
    <t>184102110</t>
  </si>
  <si>
    <t>Výsadba dřeviny s balem D do 0,1 m do jamky se zalitím v rovině a svahu do 1:5</t>
  </si>
  <si>
    <t>-504440445</t>
  </si>
  <si>
    <t>https://podminky.urs.cz/item/CS_URS_2022_02/184102110</t>
  </si>
  <si>
    <t>R03</t>
  </si>
  <si>
    <t>Krytokořenné sazenice keřů 40 - 60 cm</t>
  </si>
  <si>
    <t>-1452623976</t>
  </si>
  <si>
    <t>"Trnka obecná" 300</t>
  </si>
  <si>
    <t>"Hloh jednosemenný" 195</t>
  </si>
  <si>
    <t>"Bez černý" 150</t>
  </si>
  <si>
    <t>"Líska obecná" 216</t>
  </si>
  <si>
    <t>"Růže šípková" 268</t>
  </si>
  <si>
    <t>184102111</t>
  </si>
  <si>
    <t>Výsadba dřeviny s balem D přes 0,1 do 0,2 m do jamky se zalitím v rovině a svahu do 1:5</t>
  </si>
  <si>
    <t>850988520</t>
  </si>
  <si>
    <t>https://podminky.urs.cz/item/CS_URS_2022_02/184102111</t>
  </si>
  <si>
    <t>R02</t>
  </si>
  <si>
    <t>Krytokořenné poloodrostky listnatých dřevin, 81 - 120 cm</t>
  </si>
  <si>
    <t>2058547615</t>
  </si>
  <si>
    <t>"Dub zimní" 120</t>
  </si>
  <si>
    <t>"Lípa srdčitá" 120</t>
  </si>
  <si>
    <t>"Javor mléč" 114</t>
  </si>
  <si>
    <t>"Javor babyka" 204</t>
  </si>
  <si>
    <t>"Habr obecný" 204</t>
  </si>
  <si>
    <t>"Třešeň ptačí" 162</t>
  </si>
  <si>
    <t>"Hrušeň polnička" 144</t>
  </si>
  <si>
    <t>"Jeřáb ptačí" 144</t>
  </si>
  <si>
    <t>"Jabloň lesní" 162</t>
  </si>
  <si>
    <t>184215112</t>
  </si>
  <si>
    <t>Ukotvení kmene dřevin jedním kůlem D do 0,1 m dl přes 1 do 2 m</t>
  </si>
  <si>
    <t>22716880</t>
  </si>
  <si>
    <t>https://podminky.urs.cz/item/CS_URS_2022_02/184215112</t>
  </si>
  <si>
    <t>"Ukotvení stromů - poloodrostků" 1374</t>
  </si>
  <si>
    <t>R14</t>
  </si>
  <si>
    <t>úvazek s dutinkou (80 cm na strom)</t>
  </si>
  <si>
    <t>-1536518132</t>
  </si>
  <si>
    <t>1374*0,8</t>
  </si>
  <si>
    <t>60591253</t>
  </si>
  <si>
    <t>kůl vyvazovací dřevěný impregnovaný D 8cm dl 2m</t>
  </si>
  <si>
    <t>-1321132392</t>
  </si>
  <si>
    <t>184813133</t>
  </si>
  <si>
    <t>Ochrana listnatých dřevin do 70 cm před okusem chemickým nátěrem v rovině a svahu do 1:5</t>
  </si>
  <si>
    <t>100 kus</t>
  </si>
  <si>
    <t>1989151306</t>
  </si>
  <si>
    <t>https://podminky.urs.cz/item/CS_URS_2022_02/184813133</t>
  </si>
  <si>
    <t>"Keře - sazenice" 1129/100</t>
  </si>
  <si>
    <t>R05</t>
  </si>
  <si>
    <t>repelent proti okusu zvěři</t>
  </si>
  <si>
    <t>1418560943</t>
  </si>
  <si>
    <t>184813134</t>
  </si>
  <si>
    <t>Ochrana listnatých dřevin přes 70 cm před okusem chemickým nátěrem v rovině a svahu do 1:5</t>
  </si>
  <si>
    <t>794117922</t>
  </si>
  <si>
    <t>https://podminky.urs.cz/item/CS_URS_2022_02/184813134</t>
  </si>
  <si>
    <t xml:space="preserve">"Stromy  - poloodrostky" 1374/100</t>
  </si>
  <si>
    <t>R04</t>
  </si>
  <si>
    <t>-97941467</t>
  </si>
  <si>
    <t>184911431</t>
  </si>
  <si>
    <t>Mulčování rostlin kůrou tl přes 0,1 do 0,15 m v rovině a svahu do 1:5</t>
  </si>
  <si>
    <t>-273247194</t>
  </si>
  <si>
    <t>https://podminky.urs.cz/item/CS_URS_2022_02/184911431</t>
  </si>
  <si>
    <t>"Stromy - poloodrostky" 0,6*0,6*1374</t>
  </si>
  <si>
    <t>"Keře - sazenice" 0,4*0,4*1129</t>
  </si>
  <si>
    <t>10391100</t>
  </si>
  <si>
    <t>kůra mulčovací VL</t>
  </si>
  <si>
    <t>-391823450</t>
  </si>
  <si>
    <t>675,28 * 0,153 " Přepočtené koeficientem množství</t>
  </si>
  <si>
    <t>16</t>
  </si>
  <si>
    <t>185851121</t>
  </si>
  <si>
    <t>Dovoz vody pro zálivku rostlin za vzdálenost do 1000 m</t>
  </si>
  <si>
    <t>-1388517608</t>
  </si>
  <si>
    <t>https://podminky.urs.cz/item/CS_URS_2022_02/185851121</t>
  </si>
  <si>
    <t>"Dovoz vody z obecního rybníku"</t>
  </si>
  <si>
    <t>"Stromy 20 l" 1374*0,02</t>
  </si>
  <si>
    <t>"keře 10l" 1129*0,01</t>
  </si>
  <si>
    <t>17</t>
  </si>
  <si>
    <t>185851129</t>
  </si>
  <si>
    <t>Příplatek k dovozu vody pro zálivku rostlin do 1000 m ZKD 1000 m</t>
  </si>
  <si>
    <t>2141121528</t>
  </si>
  <si>
    <t>https://podminky.urs.cz/item/CS_URS_2022_02/185851129</t>
  </si>
  <si>
    <t>38,77</t>
  </si>
  <si>
    <t>18</t>
  </si>
  <si>
    <t>R06</t>
  </si>
  <si>
    <t>Aplikace přírodního minerálního hnojiva v množství přes 1 do 2 kg k jedné sazenici</t>
  </si>
  <si>
    <t>489372267</t>
  </si>
  <si>
    <t>"Stromy - poloodrostky - 2 kg" 1374</t>
  </si>
  <si>
    <t>"Keře - sazenice- 1 kg" 1129</t>
  </si>
  <si>
    <t>19</t>
  </si>
  <si>
    <t>R07</t>
  </si>
  <si>
    <t>hnojivo pro výsadby</t>
  </si>
  <si>
    <t>-2007376744</t>
  </si>
  <si>
    <t>"Stromy - poloodrostky - 2 kg" 1374*2</t>
  </si>
  <si>
    <t>"Keře - sazenice - 1 kg" 1129*1</t>
  </si>
  <si>
    <t>20</t>
  </si>
  <si>
    <t>1552305682</t>
  </si>
  <si>
    <t>210030-02-03 - Následná péče</t>
  </si>
  <si>
    <t>Soupis:</t>
  </si>
  <si>
    <t>210030-02-03-01 - Následná péče - 1. rok</t>
  </si>
  <si>
    <t>-1827245164</t>
  </si>
  <si>
    <t xml:space="preserve">"Keře - sazenice  - 2x ročně" 1129/100*2</t>
  </si>
  <si>
    <t>1033260865</t>
  </si>
  <si>
    <t xml:space="preserve">"Aplikace 5 kg/1000 sazenic  - 2x ročně" 5*1129/1000*2</t>
  </si>
  <si>
    <t>1431260615</t>
  </si>
  <si>
    <t xml:space="preserve">"Stromy  - poloodrostky - 2x ročně" 1374/100*2</t>
  </si>
  <si>
    <t>998711765</t>
  </si>
  <si>
    <t xml:space="preserve">"Aplikace 5 kg/1000 sazenic  - 2x ročně" 5*1374/1000*2</t>
  </si>
  <si>
    <t>184851613</t>
  </si>
  <si>
    <t>Ruční ožínání sazenic v pruzích sklon do 1:5 dobrá viditelnost a v buřeně přes 60 cm</t>
  </si>
  <si>
    <t>-1057176832</t>
  </si>
  <si>
    <t>https://podminky.urs.cz/item/CS_URS_2022_02/184851613</t>
  </si>
  <si>
    <t>"Koseni 2x během roku s ponecháním pokosené hmoty na místě" 9105*2/10000</t>
  </si>
  <si>
    <t>184911421</t>
  </si>
  <si>
    <t>Mulčování rostlin kůrou tl do 0,1 m v rovině a svahu do 1:5</t>
  </si>
  <si>
    <t>984397370</t>
  </si>
  <si>
    <t>https://podminky.urs.cz/item/CS_URS_2022_02/184911421</t>
  </si>
  <si>
    <t>369145354</t>
  </si>
  <si>
    <t>"Stromy - poloodrostky" 0,6*0,6*1374*0,05</t>
  </si>
  <si>
    <t>"Keře - sazenice" 0,4*0,4*1129*0,05</t>
  </si>
  <si>
    <t>185804311</t>
  </si>
  <si>
    <t>Zalití rostlin vodou plocha do 20 m2</t>
  </si>
  <si>
    <t>-1820900129</t>
  </si>
  <si>
    <t>https://podminky.urs.cz/item/CS_URS_2022_02/185804311</t>
  </si>
  <si>
    <t>"Zalití 10x za 1. rok"</t>
  </si>
  <si>
    <t>"Stromy 20 l" 1374*0,02*10</t>
  </si>
  <si>
    <t>"keře 10l" 1129*0,01*10</t>
  </si>
  <si>
    <t>252035402</t>
  </si>
  <si>
    <t>"Dovoz vody z obecního rybníku" 38,77*10</t>
  </si>
  <si>
    <t>36686895</t>
  </si>
  <si>
    <t>38,77*10</t>
  </si>
  <si>
    <t>R09</t>
  </si>
  <si>
    <t>Doplnění úhynu sazenic všech kategorií a druhů</t>
  </si>
  <si>
    <t>215924807</t>
  </si>
  <si>
    <t>"Předpoklad úhynu 5 %" (1374+1129)*0,05</t>
  </si>
  <si>
    <t>125</t>
  </si>
  <si>
    <t>R08</t>
  </si>
  <si>
    <t>Krytokořenné sazenice</t>
  </si>
  <si>
    <t>-388490462</t>
  </si>
  <si>
    <t>R10</t>
  </si>
  <si>
    <t>Kontrola a oprava oplocení, kontrola zdravotního stavu dřevin, oprava úvazků 4x ročně</t>
  </si>
  <si>
    <t>kpl</t>
  </si>
  <si>
    <t>679852616</t>
  </si>
  <si>
    <t>-338243196</t>
  </si>
  <si>
    <t>210030-02-03-02 - Následná péče - 2. rok</t>
  </si>
  <si>
    <t>-842985004</t>
  </si>
  <si>
    <t>529480207</t>
  </si>
  <si>
    <t>-942659718</t>
  </si>
  <si>
    <t>-69831333</t>
  </si>
  <si>
    <t>-363181266</t>
  </si>
  <si>
    <t>-1889586014</t>
  </si>
  <si>
    <t>"Zalití 8x za 2. rok"</t>
  </si>
  <si>
    <t>"Stromy 20 l" 1374*0,02*8</t>
  </si>
  <si>
    <t>"keře 10l" 1129*0,01*8</t>
  </si>
  <si>
    <t>-429387566</t>
  </si>
  <si>
    <t>"Dovoz vody z obecního rybníku" 310,16</t>
  </si>
  <si>
    <t>-18107681</t>
  </si>
  <si>
    <t>310,16</t>
  </si>
  <si>
    <t>-2051555924</t>
  </si>
  <si>
    <t>2106729553</t>
  </si>
  <si>
    <t>-1599895036</t>
  </si>
  <si>
    <t>1489183981</t>
  </si>
  <si>
    <t>210030-02-03-03 - Následná péče - 3. rok</t>
  </si>
  <si>
    <t>-104853982</t>
  </si>
  <si>
    <t>107957220</t>
  </si>
  <si>
    <t>1353377997</t>
  </si>
  <si>
    <t>-714732810</t>
  </si>
  <si>
    <t>-493499931</t>
  </si>
  <si>
    <t>-1874353125</t>
  </si>
  <si>
    <t>"Zalití 6x za 3. rok"</t>
  </si>
  <si>
    <t>"Stromy 20 l" 1374*0,02*6</t>
  </si>
  <si>
    <t>"keře 10l" 1129*0,01*6</t>
  </si>
  <si>
    <t>-977213309</t>
  </si>
  <si>
    <t>"Dovoz vody z obecního rybníku" 232,62</t>
  </si>
  <si>
    <t>2100294743</t>
  </si>
  <si>
    <t>232,62</t>
  </si>
  <si>
    <t>2013319429</t>
  </si>
  <si>
    <t>-2069926848</t>
  </si>
  <si>
    <t>-1430811876</t>
  </si>
  <si>
    <t>CS ÚRS 2021 02</t>
  </si>
  <si>
    <t>-63646283</t>
  </si>
  <si>
    <t>https://podminky.urs.cz/item/CS_URS_2021_02/998231311</t>
  </si>
  <si>
    <t>210030-02-04 - VRN</t>
  </si>
  <si>
    <t>VRN - Vedlejší rozpočtové náklady</t>
  </si>
  <si>
    <t xml:space="preserve">    VRN1 - Průzkumné, geodetické a projektové práce</t>
  </si>
  <si>
    <t xml:space="preserve">    VRN3 - Zařízení staveniště</t>
  </si>
  <si>
    <t>Vedlejší rozpočtové náklady</t>
  </si>
  <si>
    <t>VRN1</t>
  </si>
  <si>
    <t>Průzkumné, geodetické a projektové práce</t>
  </si>
  <si>
    <t>011314000</t>
  </si>
  <si>
    <t>Archeologický dohled</t>
  </si>
  <si>
    <t>1024</t>
  </si>
  <si>
    <t>1129607398</t>
  </si>
  <si>
    <t>https://podminky.urs.cz/item/CS_URS_2021_02/011314000</t>
  </si>
  <si>
    <t>012103000</t>
  </si>
  <si>
    <t>Geodetické práce před výstavbou</t>
  </si>
  <si>
    <t>100496880</t>
  </si>
  <si>
    <t>https://podminky.urs.cz/item/CS_URS_2021_02/012103000</t>
  </si>
  <si>
    <t>"Vytyčení hranic parcely p. č. 2027, k.ú. Ves Touškov a 30 bodů dle výkresu C.4. Vytyčovací situace" 1</t>
  </si>
  <si>
    <t>012303000</t>
  </si>
  <si>
    <t>Geodetické práce po výstavbě</t>
  </si>
  <si>
    <t>838661397</t>
  </si>
  <si>
    <t>https://podminky.urs.cz/item/CS_URS_2021_02/012303000</t>
  </si>
  <si>
    <t>"Zaměření skutečného stavu po dokončení stavby" 1</t>
  </si>
  <si>
    <t>013254000</t>
  </si>
  <si>
    <t>Dokumentace skutečného provedení stavby</t>
  </si>
  <si>
    <t>-1986671901</t>
  </si>
  <si>
    <t>https://podminky.urs.cz/item/CS_URS_2021_02/013254000</t>
  </si>
  <si>
    <t>R12</t>
  </si>
  <si>
    <t xml:space="preserve">Zajištění publicity realizované stavby  - informační bilbord dané velikosti, včetně konstrukce - trvalé</t>
  </si>
  <si>
    <t>-2049637748</t>
  </si>
  <si>
    <t>P</t>
  </si>
  <si>
    <t xml:space="preserve">Poznámka k položce:_x000d_
Zhotovení a instalace informačního billboardu na sloupku dle podmínek dotačního titulu.
Nejpozději do 1 měsíce od převzetí staveniště osazení na místě realizace (dočasná publicita) a osazení na sloupku  po dokončení stavby (stálá publicita).</t>
  </si>
  <si>
    <t>VRN3</t>
  </si>
  <si>
    <t>Zařízení staveniště</t>
  </si>
  <si>
    <t>R11</t>
  </si>
  <si>
    <t>Zařízení staveniště včetně jeho označení a zrušení</t>
  </si>
  <si>
    <t>1315554849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</si>
</sst>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4">
    <fill>
      <patternFill patternType="none"/>
    </fill>
    <fill>
      <patternFill patternType="gray125"/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28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5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5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6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2" borderId="0" xfId="0" applyFont="1" applyFill="1" applyAlignment="1" applyProtection="1">
      <alignment vertical="center"/>
    </xf>
    <xf numFmtId="0" fontId="4" fillId="2" borderId="6" xfId="0" applyFont="1" applyFill="1" applyBorder="1" applyAlignment="1" applyProtection="1">
      <alignment horizontal="left" vertical="center"/>
    </xf>
    <xf numFmtId="0" fontId="0" fillId="2" borderId="7" xfId="0" applyFont="1" applyFill="1" applyBorder="1" applyAlignment="1" applyProtection="1">
      <alignment vertical="center"/>
    </xf>
    <xf numFmtId="0" fontId="4" fillId="2" borderId="7" xfId="0" applyFont="1" applyFill="1" applyBorder="1" applyAlignment="1" applyProtection="1">
      <alignment horizontal="center" vertical="center"/>
    </xf>
    <xf numFmtId="0" fontId="4" fillId="2" borderId="7" xfId="0" applyFont="1" applyFill="1" applyBorder="1" applyAlignment="1" applyProtection="1">
      <alignment horizontal="left" vertical="center"/>
    </xf>
    <xf numFmtId="4" fontId="4" fillId="2" borderId="7" xfId="0" applyNumberFormat="1" applyFont="1" applyFill="1" applyBorder="1" applyAlignment="1" applyProtection="1">
      <alignment vertical="center"/>
    </xf>
    <xf numFmtId="0" fontId="0" fillId="2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7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9" fillId="0" borderId="14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0" fillId="3" borderId="6" xfId="0" applyFont="1" applyFill="1" applyBorder="1" applyAlignment="1" applyProtection="1">
      <alignment horizontal="center" vertical="center"/>
    </xf>
    <xf numFmtId="0" fontId="20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20" fillId="3" borderId="7" xfId="0" applyFont="1" applyFill="1" applyBorder="1" applyAlignment="1" applyProtection="1">
      <alignment horizontal="center" vertical="center"/>
    </xf>
    <xf numFmtId="0" fontId="20" fillId="3" borderId="7" xfId="0" applyFont="1" applyFill="1" applyBorder="1" applyAlignment="1" applyProtection="1">
      <alignment horizontal="right" vertical="center"/>
    </xf>
    <xf numFmtId="0" fontId="20" fillId="3" borderId="8" xfId="0" applyFont="1" applyFill="1" applyBorder="1" applyAlignment="1" applyProtection="1">
      <alignment horizontal="left" vertical="center"/>
    </xf>
    <xf numFmtId="0" fontId="20" fillId="3" borderId="0" xfId="0" applyFont="1" applyFill="1" applyAlignment="1" applyProtection="1">
      <alignment horizontal="center" vertical="center"/>
    </xf>
    <xf numFmtId="0" fontId="21" fillId="0" borderId="16" xfId="0" applyFont="1" applyBorder="1" applyAlignment="1" applyProtection="1">
      <alignment horizontal="center" vertical="center" wrapText="1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8" fillId="0" borderId="14" xfId="0" applyNumberFormat="1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7" fillId="0" borderId="14" xfId="0" applyNumberFormat="1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vertical="center"/>
    </xf>
    <xf numFmtId="166" fontId="27" fillId="0" borderId="0" xfId="0" applyNumberFormat="1" applyFont="1" applyBorder="1" applyAlignment="1" applyProtection="1">
      <alignment vertical="center"/>
    </xf>
    <xf numFmtId="4" fontId="27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6" fillId="0" borderId="0" xfId="0" applyNumberFormat="1" applyFont="1" applyAlignment="1" applyProtection="1">
      <alignment horizontal="right" vertical="center"/>
    </xf>
    <xf numFmtId="0" fontId="7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27" fillId="0" borderId="19" xfId="0" applyNumberFormat="1" applyFont="1" applyBorder="1" applyAlignment="1" applyProtection="1">
      <alignment vertical="center"/>
    </xf>
    <xf numFmtId="4" fontId="27" fillId="0" borderId="20" xfId="0" applyNumberFormat="1" applyFont="1" applyBorder="1" applyAlignment="1" applyProtection="1">
      <alignment vertical="center"/>
    </xf>
    <xf numFmtId="166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right" vertical="center"/>
    </xf>
    <xf numFmtId="0" fontId="4" fillId="3" borderId="7" xfId="0" applyFont="1" applyFill="1" applyBorder="1" applyAlignment="1">
      <alignment horizontal="center"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17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0" fillId="3" borderId="0" xfId="0" applyFont="1" applyFill="1" applyAlignment="1" applyProtection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20" fillId="3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0" fillId="3" borderId="16" xfId="0" applyFont="1" applyFill="1" applyBorder="1" applyAlignment="1" applyProtection="1">
      <alignment horizontal="center" vertical="center" wrapText="1"/>
    </xf>
    <xf numFmtId="0" fontId="20" fillId="3" borderId="17" xfId="0" applyFont="1" applyFill="1" applyBorder="1" applyAlignment="1" applyProtection="1">
      <alignment horizontal="center" vertical="center" wrapText="1"/>
    </xf>
    <xf numFmtId="0" fontId="20" fillId="3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2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0" fillId="0" borderId="22" xfId="0" applyFont="1" applyBorder="1" applyAlignment="1" applyProtection="1">
      <alignment horizontal="center" vertical="center"/>
    </xf>
    <xf numFmtId="49" fontId="20" fillId="0" borderId="22" xfId="0" applyNumberFormat="1" applyFont="1" applyBorder="1" applyAlignment="1" applyProtection="1">
      <alignment horizontal="left" vertical="center" wrapText="1"/>
    </xf>
    <xf numFmtId="0" fontId="20" fillId="0" borderId="22" xfId="0" applyFont="1" applyBorder="1" applyAlignment="1" applyProtection="1">
      <alignment horizontal="left" vertical="center" wrapText="1"/>
    </xf>
    <xf numFmtId="0" fontId="20" fillId="0" borderId="22" xfId="0" applyFont="1" applyBorder="1" applyAlignment="1" applyProtection="1">
      <alignment horizontal="center" vertical="center" wrapText="1"/>
    </xf>
    <xf numFmtId="167" fontId="20" fillId="0" borderId="22" xfId="0" applyNumberFormat="1" applyFont="1" applyBorder="1" applyAlignment="1" applyProtection="1">
      <alignment vertical="center"/>
    </xf>
    <xf numFmtId="4" fontId="20" fillId="0" borderId="22" xfId="0" applyNumberFormat="1" applyFont="1" applyBorder="1" applyAlignment="1" applyProtection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center" vertical="center"/>
    </xf>
    <xf numFmtId="166" fontId="21" fillId="0" borderId="0" xfId="0" applyNumberFormat="1" applyFont="1" applyBorder="1" applyAlignment="1" applyProtection="1">
      <alignment vertical="center"/>
    </xf>
    <xf numFmtId="166" fontId="21" fillId="0" borderId="15" xfId="0" applyNumberFormat="1" applyFont="1" applyBorder="1" applyAlignment="1" applyProtection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1" applyFont="1" applyAlignment="1" applyProtection="1">
      <alignment vertical="center" wrapText="1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4" fontId="36" fillId="0" borderId="22" xfId="0" applyNumberFormat="1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0" borderId="14" xfId="0" applyFont="1" applyBorder="1" applyAlignment="1" applyProtection="1">
      <alignment horizontal="left" vertical="center"/>
    </xf>
    <xf numFmtId="0" fontId="36" fillId="0" borderId="0" xfId="0" applyFont="1" applyBorder="1" applyAlignment="1" applyProtection="1">
      <alignment horizontal="center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8" fillId="0" borderId="0" xfId="0" applyFont="1" applyAlignment="1" applyProtection="1">
      <alignment vertical="center" wrapText="1"/>
    </xf>
    <xf numFmtId="0" fontId="21" fillId="0" borderId="19" xfId="0" applyFont="1" applyBorder="1" applyAlignment="1" applyProtection="1">
      <alignment horizontal="left" vertical="center"/>
    </xf>
    <xf numFmtId="0" fontId="21" fillId="0" borderId="20" xfId="0" applyFont="1" applyBorder="1" applyAlignment="1" applyProtection="1">
      <alignment horizontal="center" vertical="center"/>
    </xf>
    <xf numFmtId="166" fontId="21" fillId="0" borderId="20" xfId="0" applyNumberFormat="1" applyFont="1" applyBorder="1" applyAlignment="1" applyProtection="1">
      <alignment vertical="center"/>
    </xf>
    <xf numFmtId="166" fontId="21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styles" Target="styles.xml" /><Relationship Id="rId9" Type="http://schemas.openxmlformats.org/officeDocument/2006/relationships/theme" Target="theme/theme1.xml" /><Relationship Id="rId10" Type="http://schemas.openxmlformats.org/officeDocument/2006/relationships/calcChain" Target="calcChain.xml" /><Relationship Id="rId11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2/111111331" TargetMode="External" /><Relationship Id="rId2" Type="http://schemas.openxmlformats.org/officeDocument/2006/relationships/hyperlink" Target="https://podminky.urs.cz/item/CS_URS_2022_02/111151231" TargetMode="External" /><Relationship Id="rId3" Type="http://schemas.openxmlformats.org/officeDocument/2006/relationships/hyperlink" Target="https://podminky.urs.cz/item/CS_URS_2022_02/119005131" TargetMode="External" /><Relationship Id="rId4" Type="http://schemas.openxmlformats.org/officeDocument/2006/relationships/hyperlink" Target="https://podminky.urs.cz/item/CS_URS_2022_02/181451311" TargetMode="External" /><Relationship Id="rId5" Type="http://schemas.openxmlformats.org/officeDocument/2006/relationships/hyperlink" Target="https://podminky.urs.cz/item/CS_URS_2022_02/183403151" TargetMode="External" /><Relationship Id="rId6" Type="http://schemas.openxmlformats.org/officeDocument/2006/relationships/hyperlink" Target="https://podminky.urs.cz/item/CS_URS_2022_02/183403161" TargetMode="External" /><Relationship Id="rId7" Type="http://schemas.openxmlformats.org/officeDocument/2006/relationships/hyperlink" Target="https://podminky.urs.cz/item/CS_URS_2022_02/183408252" TargetMode="External" /><Relationship Id="rId8" Type="http://schemas.openxmlformats.org/officeDocument/2006/relationships/hyperlink" Target="https://podminky.urs.cz/item/CS_URS_2022_02/183551613" TargetMode="External" /><Relationship Id="rId9" Type="http://schemas.openxmlformats.org/officeDocument/2006/relationships/hyperlink" Target="https://podminky.urs.cz/item/CS_URS_2022_02/348951256" TargetMode="External" /><Relationship Id="rId10" Type="http://schemas.openxmlformats.org/officeDocument/2006/relationships/hyperlink" Target="https://podminky.urs.cz/item/CS_URS_2022_02/348952178" TargetMode="External" /><Relationship Id="rId11" Type="http://schemas.openxmlformats.org/officeDocument/2006/relationships/hyperlink" Target="https://podminky.urs.cz/item/CS_URS_2022_02/998231311" TargetMode="External" /><Relationship Id="rId12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2/183101113" TargetMode="External" /><Relationship Id="rId2" Type="http://schemas.openxmlformats.org/officeDocument/2006/relationships/hyperlink" Target="https://podminky.urs.cz/item/CS_URS_2022_02/183101114" TargetMode="External" /><Relationship Id="rId3" Type="http://schemas.openxmlformats.org/officeDocument/2006/relationships/hyperlink" Target="https://podminky.urs.cz/item/CS_URS_2022_02/184102110" TargetMode="External" /><Relationship Id="rId4" Type="http://schemas.openxmlformats.org/officeDocument/2006/relationships/hyperlink" Target="https://podminky.urs.cz/item/CS_URS_2022_02/184102111" TargetMode="External" /><Relationship Id="rId5" Type="http://schemas.openxmlformats.org/officeDocument/2006/relationships/hyperlink" Target="https://podminky.urs.cz/item/CS_URS_2022_02/184215112" TargetMode="External" /><Relationship Id="rId6" Type="http://schemas.openxmlformats.org/officeDocument/2006/relationships/hyperlink" Target="https://podminky.urs.cz/item/CS_URS_2022_02/184813133" TargetMode="External" /><Relationship Id="rId7" Type="http://schemas.openxmlformats.org/officeDocument/2006/relationships/hyperlink" Target="https://podminky.urs.cz/item/CS_URS_2022_02/184813134" TargetMode="External" /><Relationship Id="rId8" Type="http://schemas.openxmlformats.org/officeDocument/2006/relationships/hyperlink" Target="https://podminky.urs.cz/item/CS_URS_2022_02/184911431" TargetMode="External" /><Relationship Id="rId9" Type="http://schemas.openxmlformats.org/officeDocument/2006/relationships/hyperlink" Target="https://podminky.urs.cz/item/CS_URS_2022_02/185851121" TargetMode="External" /><Relationship Id="rId10" Type="http://schemas.openxmlformats.org/officeDocument/2006/relationships/hyperlink" Target="https://podminky.urs.cz/item/CS_URS_2022_02/185851129" TargetMode="External" /><Relationship Id="rId11" Type="http://schemas.openxmlformats.org/officeDocument/2006/relationships/hyperlink" Target="https://podminky.urs.cz/item/CS_URS_2022_02/998231311" TargetMode="External" /><Relationship Id="rId12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2/184813133" TargetMode="External" /><Relationship Id="rId2" Type="http://schemas.openxmlformats.org/officeDocument/2006/relationships/hyperlink" Target="https://podminky.urs.cz/item/CS_URS_2022_02/184813134" TargetMode="External" /><Relationship Id="rId3" Type="http://schemas.openxmlformats.org/officeDocument/2006/relationships/hyperlink" Target="https://podminky.urs.cz/item/CS_URS_2022_02/184851613" TargetMode="External" /><Relationship Id="rId4" Type="http://schemas.openxmlformats.org/officeDocument/2006/relationships/hyperlink" Target="https://podminky.urs.cz/item/CS_URS_2022_02/184911421" TargetMode="External" /><Relationship Id="rId5" Type="http://schemas.openxmlformats.org/officeDocument/2006/relationships/hyperlink" Target="https://podminky.urs.cz/item/CS_URS_2022_02/185804311" TargetMode="External" /><Relationship Id="rId6" Type="http://schemas.openxmlformats.org/officeDocument/2006/relationships/hyperlink" Target="https://podminky.urs.cz/item/CS_URS_2022_02/185851121" TargetMode="External" /><Relationship Id="rId7" Type="http://schemas.openxmlformats.org/officeDocument/2006/relationships/hyperlink" Target="https://podminky.urs.cz/item/CS_URS_2022_02/185851129" TargetMode="External" /><Relationship Id="rId8" Type="http://schemas.openxmlformats.org/officeDocument/2006/relationships/hyperlink" Target="https://podminky.urs.cz/item/CS_URS_2022_02/998231311" TargetMode="External" /><Relationship Id="rId9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2/184813134" TargetMode="External" /><Relationship Id="rId2" Type="http://schemas.openxmlformats.org/officeDocument/2006/relationships/hyperlink" Target="https://podminky.urs.cz/item/CS_URS_2022_02/184851613" TargetMode="External" /><Relationship Id="rId3" Type="http://schemas.openxmlformats.org/officeDocument/2006/relationships/hyperlink" Target="https://podminky.urs.cz/item/CS_URS_2022_02/184911421" TargetMode="External" /><Relationship Id="rId4" Type="http://schemas.openxmlformats.org/officeDocument/2006/relationships/hyperlink" Target="https://podminky.urs.cz/item/CS_URS_2022_02/185804311" TargetMode="External" /><Relationship Id="rId5" Type="http://schemas.openxmlformats.org/officeDocument/2006/relationships/hyperlink" Target="https://podminky.urs.cz/item/CS_URS_2022_02/185851121" TargetMode="External" /><Relationship Id="rId6" Type="http://schemas.openxmlformats.org/officeDocument/2006/relationships/hyperlink" Target="https://podminky.urs.cz/item/CS_URS_2022_02/185851129" TargetMode="External" /><Relationship Id="rId7" Type="http://schemas.openxmlformats.org/officeDocument/2006/relationships/hyperlink" Target="https://podminky.urs.cz/item/CS_URS_2022_02/998231311" TargetMode="External" /><Relationship Id="rId8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2/184813134" TargetMode="External" /><Relationship Id="rId2" Type="http://schemas.openxmlformats.org/officeDocument/2006/relationships/hyperlink" Target="https://podminky.urs.cz/item/CS_URS_2022_02/184851613" TargetMode="External" /><Relationship Id="rId3" Type="http://schemas.openxmlformats.org/officeDocument/2006/relationships/hyperlink" Target="https://podminky.urs.cz/item/CS_URS_2022_02/184911421" TargetMode="External" /><Relationship Id="rId4" Type="http://schemas.openxmlformats.org/officeDocument/2006/relationships/hyperlink" Target="https://podminky.urs.cz/item/CS_URS_2022_02/185804311" TargetMode="External" /><Relationship Id="rId5" Type="http://schemas.openxmlformats.org/officeDocument/2006/relationships/hyperlink" Target="https://podminky.urs.cz/item/CS_URS_2022_02/185851121" TargetMode="External" /><Relationship Id="rId6" Type="http://schemas.openxmlformats.org/officeDocument/2006/relationships/hyperlink" Target="https://podminky.urs.cz/item/CS_URS_2022_02/185851129" TargetMode="External" /><Relationship Id="rId7" Type="http://schemas.openxmlformats.org/officeDocument/2006/relationships/hyperlink" Target="https://podminky.urs.cz/item/CS_URS_2021_02/998231311" TargetMode="External" /><Relationship Id="rId8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1_02/011314000" TargetMode="External" /><Relationship Id="rId2" Type="http://schemas.openxmlformats.org/officeDocument/2006/relationships/hyperlink" Target="https://podminky.urs.cz/item/CS_URS_2021_02/012103000" TargetMode="External" /><Relationship Id="rId3" Type="http://schemas.openxmlformats.org/officeDocument/2006/relationships/hyperlink" Target="https://podminky.urs.cz/item/CS_URS_2021_02/012303000" TargetMode="External" /><Relationship Id="rId4" Type="http://schemas.openxmlformats.org/officeDocument/2006/relationships/hyperlink" Target="https://podminky.urs.cz/item/CS_URS_2021_02/013254000" TargetMode="External" /><Relationship Id="rId5" Type="http://schemas.openxmlformats.org/officeDocument/2006/relationships/drawing" Target="../drawings/drawing7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S4" s="17" t="s">
        <v>11</v>
      </c>
    </row>
    <row r="5" s="1" customFormat="1" ht="12" customHeight="1">
      <c r="B5" s="21"/>
      <c r="C5" s="22"/>
      <c r="D5" s="25" t="s">
        <v>12</v>
      </c>
      <c r="E5" s="22"/>
      <c r="F5" s="22"/>
      <c r="G5" s="22"/>
      <c r="H5" s="22"/>
      <c r="I5" s="22"/>
      <c r="J5" s="22"/>
      <c r="K5" s="26" t="s">
        <v>13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S5" s="17" t="s">
        <v>6</v>
      </c>
    </row>
    <row r="6" s="1" customFormat="1" ht="36.96" customHeight="1">
      <c r="B6" s="21"/>
      <c r="C6" s="22"/>
      <c r="D6" s="27" t="s">
        <v>14</v>
      </c>
      <c r="E6" s="22"/>
      <c r="F6" s="22"/>
      <c r="G6" s="22"/>
      <c r="H6" s="22"/>
      <c r="I6" s="22"/>
      <c r="J6" s="22"/>
      <c r="K6" s="28" t="s">
        <v>15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S6" s="17" t="s">
        <v>6</v>
      </c>
    </row>
    <row r="7" s="1" customFormat="1" ht="12" customHeight="1">
      <c r="B7" s="21"/>
      <c r="C7" s="22"/>
      <c r="D7" s="29" t="s">
        <v>16</v>
      </c>
      <c r="E7" s="22"/>
      <c r="F7" s="22"/>
      <c r="G7" s="22"/>
      <c r="H7" s="22"/>
      <c r="I7" s="22"/>
      <c r="J7" s="22"/>
      <c r="K7" s="26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9" t="s">
        <v>17</v>
      </c>
      <c r="AL7" s="22"/>
      <c r="AM7" s="22"/>
      <c r="AN7" s="26" t="s">
        <v>1</v>
      </c>
      <c r="AO7" s="22"/>
      <c r="AP7" s="22"/>
      <c r="AQ7" s="22"/>
      <c r="AR7" s="20"/>
      <c r="BS7" s="17" t="s">
        <v>6</v>
      </c>
    </row>
    <row r="8" s="1" customFormat="1" ht="12" customHeight="1">
      <c r="B8" s="21"/>
      <c r="C8" s="22"/>
      <c r="D8" s="29" t="s">
        <v>18</v>
      </c>
      <c r="E8" s="22"/>
      <c r="F8" s="22"/>
      <c r="G8" s="22"/>
      <c r="H8" s="22"/>
      <c r="I8" s="22"/>
      <c r="J8" s="22"/>
      <c r="K8" s="26" t="s">
        <v>19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9" t="s">
        <v>20</v>
      </c>
      <c r="AL8" s="22"/>
      <c r="AM8" s="22"/>
      <c r="AN8" s="26" t="s">
        <v>21</v>
      </c>
      <c r="AO8" s="22"/>
      <c r="AP8" s="22"/>
      <c r="AQ8" s="22"/>
      <c r="AR8" s="20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S9" s="17" t="s">
        <v>6</v>
      </c>
    </row>
    <row r="10" s="1" customFormat="1" ht="12" customHeight="1">
      <c r="B10" s="21"/>
      <c r="C10" s="22"/>
      <c r="D10" s="29" t="s">
        <v>22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9" t="s">
        <v>23</v>
      </c>
      <c r="AL10" s="22"/>
      <c r="AM10" s="22"/>
      <c r="AN10" s="26" t="s">
        <v>1</v>
      </c>
      <c r="AO10" s="22"/>
      <c r="AP10" s="22"/>
      <c r="AQ10" s="22"/>
      <c r="AR10" s="20"/>
      <c r="BS10" s="17" t="s">
        <v>6</v>
      </c>
    </row>
    <row r="11" s="1" customFormat="1" ht="18.48" customHeight="1">
      <c r="B11" s="21"/>
      <c r="C11" s="22"/>
      <c r="D11" s="22"/>
      <c r="E11" s="26" t="s">
        <v>24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29" t="s">
        <v>25</v>
      </c>
      <c r="AL11" s="22"/>
      <c r="AM11" s="22"/>
      <c r="AN11" s="26" t="s">
        <v>1</v>
      </c>
      <c r="AO11" s="22"/>
      <c r="AP11" s="22"/>
      <c r="AQ11" s="22"/>
      <c r="AR11" s="20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S12" s="17" t="s">
        <v>6</v>
      </c>
    </row>
    <row r="13" s="1" customFormat="1" ht="12" customHeight="1">
      <c r="B13" s="21"/>
      <c r="C13" s="22"/>
      <c r="D13" s="29" t="s">
        <v>26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29" t="s">
        <v>23</v>
      </c>
      <c r="AL13" s="22"/>
      <c r="AM13" s="22"/>
      <c r="AN13" s="26" t="s">
        <v>1</v>
      </c>
      <c r="AO13" s="22"/>
      <c r="AP13" s="22"/>
      <c r="AQ13" s="22"/>
      <c r="AR13" s="20"/>
      <c r="BS13" s="17" t="s">
        <v>6</v>
      </c>
    </row>
    <row r="14">
      <c r="B14" s="21"/>
      <c r="C14" s="22"/>
      <c r="D14" s="22"/>
      <c r="E14" s="26" t="s">
        <v>27</v>
      </c>
      <c r="F14" s="22"/>
      <c r="G14" s="22"/>
      <c r="H14" s="22"/>
      <c r="I14" s="22"/>
      <c r="J14" s="22"/>
      <c r="K14" s="22"/>
      <c r="L14" s="22"/>
      <c r="M14" s="22"/>
      <c r="N14" s="22"/>
      <c r="O14" s="22"/>
      <c r="P14" s="22"/>
      <c r="Q14" s="22"/>
      <c r="R14" s="22"/>
      <c r="S14" s="22"/>
      <c r="T14" s="22"/>
      <c r="U14" s="22"/>
      <c r="V14" s="22"/>
      <c r="W14" s="22"/>
      <c r="X14" s="22"/>
      <c r="Y14" s="22"/>
      <c r="Z14" s="22"/>
      <c r="AA14" s="22"/>
      <c r="AB14" s="22"/>
      <c r="AC14" s="22"/>
      <c r="AD14" s="22"/>
      <c r="AE14" s="22"/>
      <c r="AF14" s="22"/>
      <c r="AG14" s="22"/>
      <c r="AH14" s="22"/>
      <c r="AI14" s="22"/>
      <c r="AJ14" s="22"/>
      <c r="AK14" s="29" t="s">
        <v>25</v>
      </c>
      <c r="AL14" s="22"/>
      <c r="AM14" s="22"/>
      <c r="AN14" s="26" t="s">
        <v>1</v>
      </c>
      <c r="AO14" s="22"/>
      <c r="AP14" s="22"/>
      <c r="AQ14" s="22"/>
      <c r="AR14" s="20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S15" s="17" t="s">
        <v>4</v>
      </c>
    </row>
    <row r="16" s="1" customFormat="1" ht="12" customHeight="1">
      <c r="B16" s="21"/>
      <c r="C16" s="22"/>
      <c r="D16" s="29" t="s">
        <v>28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29" t="s">
        <v>23</v>
      </c>
      <c r="AL16" s="22"/>
      <c r="AM16" s="22"/>
      <c r="AN16" s="26" t="s">
        <v>1</v>
      </c>
      <c r="AO16" s="22"/>
      <c r="AP16" s="22"/>
      <c r="AQ16" s="22"/>
      <c r="AR16" s="20"/>
      <c r="BS16" s="17" t="s">
        <v>4</v>
      </c>
    </row>
    <row r="17" s="1" customFormat="1" ht="18.48" customHeight="1">
      <c r="B17" s="21"/>
      <c r="C17" s="22"/>
      <c r="D17" s="22"/>
      <c r="E17" s="26" t="s">
        <v>29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29" t="s">
        <v>25</v>
      </c>
      <c r="AL17" s="22"/>
      <c r="AM17" s="22"/>
      <c r="AN17" s="26" t="s">
        <v>1</v>
      </c>
      <c r="AO17" s="22"/>
      <c r="AP17" s="22"/>
      <c r="AQ17" s="22"/>
      <c r="AR17" s="20"/>
      <c r="BS17" s="17" t="s">
        <v>30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S18" s="17" t="s">
        <v>6</v>
      </c>
    </row>
    <row r="19" s="1" customFormat="1" ht="12" customHeight="1">
      <c r="B19" s="21"/>
      <c r="C19" s="22"/>
      <c r="D19" s="29" t="s">
        <v>31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29" t="s">
        <v>23</v>
      </c>
      <c r="AL19" s="22"/>
      <c r="AM19" s="22"/>
      <c r="AN19" s="26" t="s">
        <v>1</v>
      </c>
      <c r="AO19" s="22"/>
      <c r="AP19" s="22"/>
      <c r="AQ19" s="22"/>
      <c r="AR19" s="20"/>
      <c r="BS19" s="17" t="s">
        <v>6</v>
      </c>
    </row>
    <row r="20" s="1" customFormat="1" ht="18.48" customHeight="1">
      <c r="B20" s="21"/>
      <c r="C20" s="22"/>
      <c r="D20" s="22"/>
      <c r="E20" s="26" t="s">
        <v>32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29" t="s">
        <v>25</v>
      </c>
      <c r="AL20" s="22"/>
      <c r="AM20" s="22"/>
      <c r="AN20" s="26" t="s">
        <v>1</v>
      </c>
      <c r="AO20" s="22"/>
      <c r="AP20" s="22"/>
      <c r="AQ20" s="22"/>
      <c r="AR20" s="20"/>
      <c r="BS20" s="17" t="s">
        <v>4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</row>
    <row r="22" s="1" customFormat="1" ht="12" customHeight="1">
      <c r="B22" s="21"/>
      <c r="C22" s="22"/>
      <c r="D22" s="29" t="s">
        <v>33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</row>
    <row r="23" s="1" customFormat="1" ht="47.25" customHeight="1">
      <c r="B23" s="21"/>
      <c r="C23" s="22"/>
      <c r="D23" s="22"/>
      <c r="E23" s="30" t="s">
        <v>34</v>
      </c>
      <c r="F23" s="30"/>
      <c r="G23" s="30"/>
      <c r="H23" s="30"/>
      <c r="I23" s="30"/>
      <c r="J23" s="30"/>
      <c r="K23" s="30"/>
      <c r="L23" s="30"/>
      <c r="M23" s="30"/>
      <c r="N23" s="30"/>
      <c r="O23" s="30"/>
      <c r="P23" s="30"/>
      <c r="Q23" s="30"/>
      <c r="R23" s="3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  <c r="AF23" s="30"/>
      <c r="AG23" s="30"/>
      <c r="AH23" s="30"/>
      <c r="AI23" s="30"/>
      <c r="AJ23" s="30"/>
      <c r="AK23" s="30"/>
      <c r="AL23" s="30"/>
      <c r="AM23" s="30"/>
      <c r="AN23" s="30"/>
      <c r="AO23" s="22"/>
      <c r="AP23" s="22"/>
      <c r="AQ23" s="22"/>
      <c r="AR23" s="20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</row>
    <row r="25" s="1" customFormat="1" ht="6.96" customHeight="1">
      <c r="B25" s="21"/>
      <c r="C25" s="22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P25" s="22"/>
      <c r="AQ25" s="22"/>
      <c r="AR25" s="20"/>
    </row>
    <row r="26" s="2" customFormat="1" ht="25.92" customHeight="1">
      <c r="A26" s="32"/>
      <c r="B26" s="33"/>
      <c r="C26" s="34"/>
      <c r="D26" s="35" t="s">
        <v>35</v>
      </c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37">
        <f>ROUND(AG94,2)</f>
        <v>3447652.2400000002</v>
      </c>
      <c r="AL26" s="36"/>
      <c r="AM26" s="36"/>
      <c r="AN26" s="36"/>
      <c r="AO26" s="36"/>
      <c r="AP26" s="34"/>
      <c r="AQ26" s="34"/>
      <c r="AR26" s="38"/>
      <c r="BE26" s="32"/>
    </row>
    <row r="27" s="2" customFormat="1" ht="6.96" customHeight="1">
      <c r="A27" s="32"/>
      <c r="B27" s="33"/>
      <c r="C27" s="34"/>
      <c r="D27" s="34"/>
      <c r="E27" s="34"/>
      <c r="F27" s="34"/>
      <c r="G27" s="34"/>
      <c r="H27" s="34"/>
      <c r="I27" s="34"/>
      <c r="J27" s="34"/>
      <c r="K27" s="34"/>
      <c r="L27" s="34"/>
      <c r="M27" s="34"/>
      <c r="N27" s="34"/>
      <c r="O27" s="34"/>
      <c r="P27" s="34"/>
      <c r="Q27" s="34"/>
      <c r="R27" s="34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  <c r="AF27" s="34"/>
      <c r="AG27" s="34"/>
      <c r="AH27" s="34"/>
      <c r="AI27" s="34"/>
      <c r="AJ27" s="34"/>
      <c r="AK27" s="34"/>
      <c r="AL27" s="34"/>
      <c r="AM27" s="34"/>
      <c r="AN27" s="34"/>
      <c r="AO27" s="34"/>
      <c r="AP27" s="34"/>
      <c r="AQ27" s="34"/>
      <c r="AR27" s="38"/>
      <c r="BE27" s="32"/>
    </row>
    <row r="28" s="2" customFormat="1">
      <c r="A28" s="32"/>
      <c r="B28" s="33"/>
      <c r="C28" s="34"/>
      <c r="D28" s="34"/>
      <c r="E28" s="34"/>
      <c r="F28" s="34"/>
      <c r="G28" s="34"/>
      <c r="H28" s="34"/>
      <c r="I28" s="34"/>
      <c r="J28" s="34"/>
      <c r="K28" s="34"/>
      <c r="L28" s="39" t="s">
        <v>36</v>
      </c>
      <c r="M28" s="39"/>
      <c r="N28" s="39"/>
      <c r="O28" s="39"/>
      <c r="P28" s="39"/>
      <c r="Q28" s="34"/>
      <c r="R28" s="34"/>
      <c r="S28" s="34"/>
      <c r="T28" s="34"/>
      <c r="U28" s="34"/>
      <c r="V28" s="34"/>
      <c r="W28" s="39" t="s">
        <v>37</v>
      </c>
      <c r="X28" s="39"/>
      <c r="Y28" s="39"/>
      <c r="Z28" s="39"/>
      <c r="AA28" s="39"/>
      <c r="AB28" s="39"/>
      <c r="AC28" s="39"/>
      <c r="AD28" s="39"/>
      <c r="AE28" s="39"/>
      <c r="AF28" s="34"/>
      <c r="AG28" s="34"/>
      <c r="AH28" s="34"/>
      <c r="AI28" s="34"/>
      <c r="AJ28" s="34"/>
      <c r="AK28" s="39" t="s">
        <v>38</v>
      </c>
      <c r="AL28" s="39"/>
      <c r="AM28" s="39"/>
      <c r="AN28" s="39"/>
      <c r="AO28" s="39"/>
      <c r="AP28" s="34"/>
      <c r="AQ28" s="34"/>
      <c r="AR28" s="38"/>
      <c r="BE28" s="32"/>
    </row>
    <row r="29" s="3" customFormat="1" ht="14.4" customHeight="1">
      <c r="A29" s="3"/>
      <c r="B29" s="40"/>
      <c r="C29" s="41"/>
      <c r="D29" s="29" t="s">
        <v>39</v>
      </c>
      <c r="E29" s="41"/>
      <c r="F29" s="29" t="s">
        <v>40</v>
      </c>
      <c r="G29" s="41"/>
      <c r="H29" s="41"/>
      <c r="I29" s="41"/>
      <c r="J29" s="41"/>
      <c r="K29" s="41"/>
      <c r="L29" s="42">
        <v>0.20999999999999999</v>
      </c>
      <c r="M29" s="41"/>
      <c r="N29" s="41"/>
      <c r="O29" s="41"/>
      <c r="P29" s="41"/>
      <c r="Q29" s="41"/>
      <c r="R29" s="41"/>
      <c r="S29" s="41"/>
      <c r="T29" s="41"/>
      <c r="U29" s="41"/>
      <c r="V29" s="41"/>
      <c r="W29" s="43">
        <f>ROUND(AZ94, 2)</f>
        <v>3447652.2400000002</v>
      </c>
      <c r="X29" s="41"/>
      <c r="Y29" s="41"/>
      <c r="Z29" s="41"/>
      <c r="AA29" s="41"/>
      <c r="AB29" s="41"/>
      <c r="AC29" s="41"/>
      <c r="AD29" s="41"/>
      <c r="AE29" s="41"/>
      <c r="AF29" s="41"/>
      <c r="AG29" s="41"/>
      <c r="AH29" s="41"/>
      <c r="AI29" s="41"/>
      <c r="AJ29" s="41"/>
      <c r="AK29" s="43">
        <f>ROUND(AV94, 2)</f>
        <v>724006.96999999997</v>
      </c>
      <c r="AL29" s="41"/>
      <c r="AM29" s="41"/>
      <c r="AN29" s="41"/>
      <c r="AO29" s="41"/>
      <c r="AP29" s="41"/>
      <c r="AQ29" s="41"/>
      <c r="AR29" s="44"/>
      <c r="BE29" s="3"/>
    </row>
    <row r="30" s="3" customFormat="1" ht="14.4" customHeight="1">
      <c r="A30" s="3"/>
      <c r="B30" s="40"/>
      <c r="C30" s="41"/>
      <c r="D30" s="41"/>
      <c r="E30" s="41"/>
      <c r="F30" s="29" t="s">
        <v>41</v>
      </c>
      <c r="G30" s="41"/>
      <c r="H30" s="41"/>
      <c r="I30" s="41"/>
      <c r="J30" s="41"/>
      <c r="K30" s="41"/>
      <c r="L30" s="42">
        <v>0.14999999999999999</v>
      </c>
      <c r="M30" s="41"/>
      <c r="N30" s="41"/>
      <c r="O30" s="41"/>
      <c r="P30" s="41"/>
      <c r="Q30" s="41"/>
      <c r="R30" s="41"/>
      <c r="S30" s="41"/>
      <c r="T30" s="41"/>
      <c r="U30" s="41"/>
      <c r="V30" s="41"/>
      <c r="W30" s="43">
        <f>ROUND(BA94, 2)</f>
        <v>0</v>
      </c>
      <c r="X30" s="41"/>
      <c r="Y30" s="41"/>
      <c r="Z30" s="41"/>
      <c r="AA30" s="41"/>
      <c r="AB30" s="41"/>
      <c r="AC30" s="41"/>
      <c r="AD30" s="41"/>
      <c r="AE30" s="41"/>
      <c r="AF30" s="41"/>
      <c r="AG30" s="41"/>
      <c r="AH30" s="41"/>
      <c r="AI30" s="41"/>
      <c r="AJ30" s="41"/>
      <c r="AK30" s="43">
        <f>ROUND(AW94, 2)</f>
        <v>0</v>
      </c>
      <c r="AL30" s="41"/>
      <c r="AM30" s="41"/>
      <c r="AN30" s="41"/>
      <c r="AO30" s="41"/>
      <c r="AP30" s="41"/>
      <c r="AQ30" s="41"/>
      <c r="AR30" s="44"/>
      <c r="BE30" s="3"/>
    </row>
    <row r="31" hidden="1" s="3" customFormat="1" ht="14.4" customHeight="1">
      <c r="A31" s="3"/>
      <c r="B31" s="40"/>
      <c r="C31" s="41"/>
      <c r="D31" s="41"/>
      <c r="E31" s="41"/>
      <c r="F31" s="29" t="s">
        <v>42</v>
      </c>
      <c r="G31" s="41"/>
      <c r="H31" s="41"/>
      <c r="I31" s="41"/>
      <c r="J31" s="41"/>
      <c r="K31" s="41"/>
      <c r="L31" s="42">
        <v>0.20999999999999999</v>
      </c>
      <c r="M31" s="41"/>
      <c r="N31" s="41"/>
      <c r="O31" s="41"/>
      <c r="P31" s="41"/>
      <c r="Q31" s="41"/>
      <c r="R31" s="41"/>
      <c r="S31" s="41"/>
      <c r="T31" s="41"/>
      <c r="U31" s="41"/>
      <c r="V31" s="41"/>
      <c r="W31" s="43">
        <f>ROUND(BB94, 2)</f>
        <v>0</v>
      </c>
      <c r="X31" s="41"/>
      <c r="Y31" s="41"/>
      <c r="Z31" s="41"/>
      <c r="AA31" s="41"/>
      <c r="AB31" s="41"/>
      <c r="AC31" s="41"/>
      <c r="AD31" s="41"/>
      <c r="AE31" s="41"/>
      <c r="AF31" s="41"/>
      <c r="AG31" s="41"/>
      <c r="AH31" s="41"/>
      <c r="AI31" s="41"/>
      <c r="AJ31" s="41"/>
      <c r="AK31" s="43">
        <v>0</v>
      </c>
      <c r="AL31" s="41"/>
      <c r="AM31" s="41"/>
      <c r="AN31" s="41"/>
      <c r="AO31" s="41"/>
      <c r="AP31" s="41"/>
      <c r="AQ31" s="41"/>
      <c r="AR31" s="44"/>
      <c r="BE31" s="3"/>
    </row>
    <row r="32" hidden="1" s="3" customFormat="1" ht="14.4" customHeight="1">
      <c r="A32" s="3"/>
      <c r="B32" s="40"/>
      <c r="C32" s="41"/>
      <c r="D32" s="41"/>
      <c r="E32" s="41"/>
      <c r="F32" s="29" t="s">
        <v>43</v>
      </c>
      <c r="G32" s="41"/>
      <c r="H32" s="41"/>
      <c r="I32" s="41"/>
      <c r="J32" s="41"/>
      <c r="K32" s="41"/>
      <c r="L32" s="42">
        <v>0.14999999999999999</v>
      </c>
      <c r="M32" s="41"/>
      <c r="N32" s="41"/>
      <c r="O32" s="41"/>
      <c r="P32" s="41"/>
      <c r="Q32" s="41"/>
      <c r="R32" s="41"/>
      <c r="S32" s="41"/>
      <c r="T32" s="41"/>
      <c r="U32" s="41"/>
      <c r="V32" s="41"/>
      <c r="W32" s="43">
        <f>ROUND(BC94, 2)</f>
        <v>0</v>
      </c>
      <c r="X32" s="41"/>
      <c r="Y32" s="41"/>
      <c r="Z32" s="41"/>
      <c r="AA32" s="41"/>
      <c r="AB32" s="41"/>
      <c r="AC32" s="41"/>
      <c r="AD32" s="41"/>
      <c r="AE32" s="41"/>
      <c r="AF32" s="41"/>
      <c r="AG32" s="41"/>
      <c r="AH32" s="41"/>
      <c r="AI32" s="41"/>
      <c r="AJ32" s="41"/>
      <c r="AK32" s="43">
        <v>0</v>
      </c>
      <c r="AL32" s="41"/>
      <c r="AM32" s="41"/>
      <c r="AN32" s="41"/>
      <c r="AO32" s="41"/>
      <c r="AP32" s="41"/>
      <c r="AQ32" s="41"/>
      <c r="AR32" s="44"/>
      <c r="BE32" s="3"/>
    </row>
    <row r="33" hidden="1" s="3" customFormat="1" ht="14.4" customHeight="1">
      <c r="A33" s="3"/>
      <c r="B33" s="40"/>
      <c r="C33" s="41"/>
      <c r="D33" s="41"/>
      <c r="E33" s="41"/>
      <c r="F33" s="29" t="s">
        <v>44</v>
      </c>
      <c r="G33" s="41"/>
      <c r="H33" s="41"/>
      <c r="I33" s="41"/>
      <c r="J33" s="41"/>
      <c r="K33" s="41"/>
      <c r="L33" s="42">
        <v>0</v>
      </c>
      <c r="M33" s="41"/>
      <c r="N33" s="41"/>
      <c r="O33" s="41"/>
      <c r="P33" s="41"/>
      <c r="Q33" s="41"/>
      <c r="R33" s="41"/>
      <c r="S33" s="41"/>
      <c r="T33" s="41"/>
      <c r="U33" s="41"/>
      <c r="V33" s="41"/>
      <c r="W33" s="43">
        <f>ROUND(BD94, 2)</f>
        <v>0</v>
      </c>
      <c r="X33" s="41"/>
      <c r="Y33" s="41"/>
      <c r="Z33" s="41"/>
      <c r="AA33" s="41"/>
      <c r="AB33" s="41"/>
      <c r="AC33" s="41"/>
      <c r="AD33" s="41"/>
      <c r="AE33" s="41"/>
      <c r="AF33" s="41"/>
      <c r="AG33" s="41"/>
      <c r="AH33" s="41"/>
      <c r="AI33" s="41"/>
      <c r="AJ33" s="41"/>
      <c r="AK33" s="43">
        <v>0</v>
      </c>
      <c r="AL33" s="41"/>
      <c r="AM33" s="41"/>
      <c r="AN33" s="41"/>
      <c r="AO33" s="41"/>
      <c r="AP33" s="41"/>
      <c r="AQ33" s="41"/>
      <c r="AR33" s="44"/>
      <c r="BE33" s="3"/>
    </row>
    <row r="34" s="2" customFormat="1" ht="6.96" customHeight="1">
      <c r="A34" s="32"/>
      <c r="B34" s="33"/>
      <c r="C34" s="34"/>
      <c r="D34" s="34"/>
      <c r="E34" s="34"/>
      <c r="F34" s="34"/>
      <c r="G34" s="34"/>
      <c r="H34" s="34"/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  <c r="AF34" s="34"/>
      <c r="AG34" s="34"/>
      <c r="AH34" s="34"/>
      <c r="AI34" s="34"/>
      <c r="AJ34" s="34"/>
      <c r="AK34" s="34"/>
      <c r="AL34" s="34"/>
      <c r="AM34" s="34"/>
      <c r="AN34" s="34"/>
      <c r="AO34" s="34"/>
      <c r="AP34" s="34"/>
      <c r="AQ34" s="34"/>
      <c r="AR34" s="38"/>
      <c r="BE34" s="32"/>
    </row>
    <row r="35" s="2" customFormat="1" ht="25.92" customHeight="1">
      <c r="A35" s="32"/>
      <c r="B35" s="33"/>
      <c r="C35" s="45"/>
      <c r="D35" s="46" t="s">
        <v>45</v>
      </c>
      <c r="E35" s="47"/>
      <c r="F35" s="47"/>
      <c r="G35" s="47"/>
      <c r="H35" s="47"/>
      <c r="I35" s="47"/>
      <c r="J35" s="47"/>
      <c r="K35" s="47"/>
      <c r="L35" s="47"/>
      <c r="M35" s="47"/>
      <c r="N35" s="47"/>
      <c r="O35" s="47"/>
      <c r="P35" s="47"/>
      <c r="Q35" s="47"/>
      <c r="R35" s="47"/>
      <c r="S35" s="47"/>
      <c r="T35" s="48" t="s">
        <v>46</v>
      </c>
      <c r="U35" s="47"/>
      <c r="V35" s="47"/>
      <c r="W35" s="47"/>
      <c r="X35" s="49" t="s">
        <v>47</v>
      </c>
      <c r="Y35" s="47"/>
      <c r="Z35" s="47"/>
      <c r="AA35" s="47"/>
      <c r="AB35" s="47"/>
      <c r="AC35" s="47"/>
      <c r="AD35" s="47"/>
      <c r="AE35" s="47"/>
      <c r="AF35" s="47"/>
      <c r="AG35" s="47"/>
      <c r="AH35" s="47"/>
      <c r="AI35" s="47"/>
      <c r="AJ35" s="47"/>
      <c r="AK35" s="50">
        <f>SUM(AK26:AK33)</f>
        <v>4171659.21</v>
      </c>
      <c r="AL35" s="47"/>
      <c r="AM35" s="47"/>
      <c r="AN35" s="47"/>
      <c r="AO35" s="51"/>
      <c r="AP35" s="45"/>
      <c r="AQ35" s="45"/>
      <c r="AR35" s="38"/>
      <c r="BE35" s="32"/>
    </row>
    <row r="36" s="2" customFormat="1" ht="6.96" customHeight="1">
      <c r="A36" s="32"/>
      <c r="B36" s="33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  <c r="AF36" s="34"/>
      <c r="AG36" s="34"/>
      <c r="AH36" s="34"/>
      <c r="AI36" s="34"/>
      <c r="AJ36" s="34"/>
      <c r="AK36" s="34"/>
      <c r="AL36" s="34"/>
      <c r="AM36" s="34"/>
      <c r="AN36" s="34"/>
      <c r="AO36" s="34"/>
      <c r="AP36" s="34"/>
      <c r="AQ36" s="34"/>
      <c r="AR36" s="38"/>
      <c r="BE36" s="32"/>
    </row>
    <row r="37" s="2" customFormat="1" ht="14.4" customHeight="1">
      <c r="A37" s="32"/>
      <c r="B37" s="33"/>
      <c r="C37" s="34"/>
      <c r="D37" s="34"/>
      <c r="E37" s="34"/>
      <c r="F37" s="34"/>
      <c r="G37" s="34"/>
      <c r="H37" s="34"/>
      <c r="I37" s="34"/>
      <c r="J37" s="34"/>
      <c r="K37" s="34"/>
      <c r="L37" s="34"/>
      <c r="M37" s="34"/>
      <c r="N37" s="34"/>
      <c r="O37" s="34"/>
      <c r="P37" s="34"/>
      <c r="Q37" s="34"/>
      <c r="R37" s="34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  <c r="AF37" s="34"/>
      <c r="AG37" s="34"/>
      <c r="AH37" s="34"/>
      <c r="AI37" s="34"/>
      <c r="AJ37" s="34"/>
      <c r="AK37" s="34"/>
      <c r="AL37" s="34"/>
      <c r="AM37" s="34"/>
      <c r="AN37" s="34"/>
      <c r="AO37" s="34"/>
      <c r="AP37" s="34"/>
      <c r="AQ37" s="34"/>
      <c r="AR37" s="38"/>
      <c r="BE37" s="32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2"/>
      <c r="C49" s="53"/>
      <c r="D49" s="54" t="s">
        <v>48</v>
      </c>
      <c r="E49" s="55"/>
      <c r="F49" s="55"/>
      <c r="G49" s="55"/>
      <c r="H49" s="55"/>
      <c r="I49" s="55"/>
      <c r="J49" s="55"/>
      <c r="K49" s="55"/>
      <c r="L49" s="55"/>
      <c r="M49" s="55"/>
      <c r="N49" s="55"/>
      <c r="O49" s="55"/>
      <c r="P49" s="55"/>
      <c r="Q49" s="55"/>
      <c r="R49" s="55"/>
      <c r="S49" s="55"/>
      <c r="T49" s="55"/>
      <c r="U49" s="55"/>
      <c r="V49" s="55"/>
      <c r="W49" s="55"/>
      <c r="X49" s="55"/>
      <c r="Y49" s="55"/>
      <c r="Z49" s="55"/>
      <c r="AA49" s="55"/>
      <c r="AB49" s="55"/>
      <c r="AC49" s="55"/>
      <c r="AD49" s="55"/>
      <c r="AE49" s="55"/>
      <c r="AF49" s="55"/>
      <c r="AG49" s="55"/>
      <c r="AH49" s="54" t="s">
        <v>49</v>
      </c>
      <c r="AI49" s="55"/>
      <c r="AJ49" s="55"/>
      <c r="AK49" s="55"/>
      <c r="AL49" s="55"/>
      <c r="AM49" s="55"/>
      <c r="AN49" s="55"/>
      <c r="AO49" s="55"/>
      <c r="AP49" s="53"/>
      <c r="AQ49" s="53"/>
      <c r="AR49" s="56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2"/>
      <c r="B60" s="33"/>
      <c r="C60" s="34"/>
      <c r="D60" s="57" t="s">
        <v>50</v>
      </c>
      <c r="E60" s="36"/>
      <c r="F60" s="36"/>
      <c r="G60" s="36"/>
      <c r="H60" s="36"/>
      <c r="I60" s="36"/>
      <c r="J60" s="36"/>
      <c r="K60" s="36"/>
      <c r="L60" s="36"/>
      <c r="M60" s="36"/>
      <c r="N60" s="36"/>
      <c r="O60" s="36"/>
      <c r="P60" s="36"/>
      <c r="Q60" s="36"/>
      <c r="R60" s="36"/>
      <c r="S60" s="36"/>
      <c r="T60" s="36"/>
      <c r="U60" s="36"/>
      <c r="V60" s="57" t="s">
        <v>51</v>
      </c>
      <c r="W60" s="36"/>
      <c r="X60" s="36"/>
      <c r="Y60" s="36"/>
      <c r="Z60" s="36"/>
      <c r="AA60" s="36"/>
      <c r="AB60" s="36"/>
      <c r="AC60" s="36"/>
      <c r="AD60" s="36"/>
      <c r="AE60" s="36"/>
      <c r="AF60" s="36"/>
      <c r="AG60" s="36"/>
      <c r="AH60" s="57" t="s">
        <v>50</v>
      </c>
      <c r="AI60" s="36"/>
      <c r="AJ60" s="36"/>
      <c r="AK60" s="36"/>
      <c r="AL60" s="36"/>
      <c r="AM60" s="57" t="s">
        <v>51</v>
      </c>
      <c r="AN60" s="36"/>
      <c r="AO60" s="36"/>
      <c r="AP60" s="34"/>
      <c r="AQ60" s="34"/>
      <c r="AR60" s="38"/>
      <c r="BE60" s="32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2"/>
      <c r="B64" s="33"/>
      <c r="C64" s="34"/>
      <c r="D64" s="54" t="s">
        <v>52</v>
      </c>
      <c r="E64" s="58"/>
      <c r="F64" s="58"/>
      <c r="G64" s="58"/>
      <c r="H64" s="58"/>
      <c r="I64" s="58"/>
      <c r="J64" s="58"/>
      <c r="K64" s="58"/>
      <c r="L64" s="58"/>
      <c r="M64" s="58"/>
      <c r="N64" s="58"/>
      <c r="O64" s="58"/>
      <c r="P64" s="58"/>
      <c r="Q64" s="58"/>
      <c r="R64" s="58"/>
      <c r="S64" s="58"/>
      <c r="T64" s="58"/>
      <c r="U64" s="58"/>
      <c r="V64" s="58"/>
      <c r="W64" s="58"/>
      <c r="X64" s="58"/>
      <c r="Y64" s="58"/>
      <c r="Z64" s="58"/>
      <c r="AA64" s="58"/>
      <c r="AB64" s="58"/>
      <c r="AC64" s="58"/>
      <c r="AD64" s="58"/>
      <c r="AE64" s="58"/>
      <c r="AF64" s="58"/>
      <c r="AG64" s="58"/>
      <c r="AH64" s="54" t="s">
        <v>53</v>
      </c>
      <c r="AI64" s="58"/>
      <c r="AJ64" s="58"/>
      <c r="AK64" s="58"/>
      <c r="AL64" s="58"/>
      <c r="AM64" s="58"/>
      <c r="AN64" s="58"/>
      <c r="AO64" s="58"/>
      <c r="AP64" s="34"/>
      <c r="AQ64" s="34"/>
      <c r="AR64" s="38"/>
      <c r="BE64" s="32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2"/>
      <c r="B75" s="33"/>
      <c r="C75" s="34"/>
      <c r="D75" s="57" t="s">
        <v>50</v>
      </c>
      <c r="E75" s="36"/>
      <c r="F75" s="36"/>
      <c r="G75" s="36"/>
      <c r="H75" s="36"/>
      <c r="I75" s="36"/>
      <c r="J75" s="36"/>
      <c r="K75" s="36"/>
      <c r="L75" s="36"/>
      <c r="M75" s="36"/>
      <c r="N75" s="36"/>
      <c r="O75" s="36"/>
      <c r="P75" s="36"/>
      <c r="Q75" s="36"/>
      <c r="R75" s="36"/>
      <c r="S75" s="36"/>
      <c r="T75" s="36"/>
      <c r="U75" s="36"/>
      <c r="V75" s="57" t="s">
        <v>51</v>
      </c>
      <c r="W75" s="36"/>
      <c r="X75" s="36"/>
      <c r="Y75" s="36"/>
      <c r="Z75" s="36"/>
      <c r="AA75" s="36"/>
      <c r="AB75" s="36"/>
      <c r="AC75" s="36"/>
      <c r="AD75" s="36"/>
      <c r="AE75" s="36"/>
      <c r="AF75" s="36"/>
      <c r="AG75" s="36"/>
      <c r="AH75" s="57" t="s">
        <v>50</v>
      </c>
      <c r="AI75" s="36"/>
      <c r="AJ75" s="36"/>
      <c r="AK75" s="36"/>
      <c r="AL75" s="36"/>
      <c r="AM75" s="57" t="s">
        <v>51</v>
      </c>
      <c r="AN75" s="36"/>
      <c r="AO75" s="36"/>
      <c r="AP75" s="34"/>
      <c r="AQ75" s="34"/>
      <c r="AR75" s="38"/>
      <c r="BE75" s="32"/>
    </row>
    <row r="76" s="2" customFormat="1">
      <c r="A76" s="32"/>
      <c r="B76" s="33"/>
      <c r="C76" s="34"/>
      <c r="D76" s="34"/>
      <c r="E76" s="34"/>
      <c r="F76" s="34"/>
      <c r="G76" s="34"/>
      <c r="H76" s="34"/>
      <c r="I76" s="34"/>
      <c r="J76" s="34"/>
      <c r="K76" s="34"/>
      <c r="L76" s="34"/>
      <c r="M76" s="34"/>
      <c r="N76" s="34"/>
      <c r="O76" s="34"/>
      <c r="P76" s="34"/>
      <c r="Q76" s="34"/>
      <c r="R76" s="34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  <c r="AF76" s="34"/>
      <c r="AG76" s="34"/>
      <c r="AH76" s="34"/>
      <c r="AI76" s="34"/>
      <c r="AJ76" s="34"/>
      <c r="AK76" s="34"/>
      <c r="AL76" s="34"/>
      <c r="AM76" s="34"/>
      <c r="AN76" s="34"/>
      <c r="AO76" s="34"/>
      <c r="AP76" s="34"/>
      <c r="AQ76" s="34"/>
      <c r="AR76" s="38"/>
      <c r="BE76" s="32"/>
    </row>
    <row r="77" s="2" customFormat="1" ht="6.96" customHeight="1">
      <c r="A77" s="32"/>
      <c r="B77" s="59"/>
      <c r="C77" s="60"/>
      <c r="D77" s="60"/>
      <c r="E77" s="60"/>
      <c r="F77" s="60"/>
      <c r="G77" s="60"/>
      <c r="H77" s="60"/>
      <c r="I77" s="60"/>
      <c r="J77" s="60"/>
      <c r="K77" s="60"/>
      <c r="L77" s="60"/>
      <c r="M77" s="60"/>
      <c r="N77" s="60"/>
      <c r="O77" s="60"/>
      <c r="P77" s="60"/>
      <c r="Q77" s="60"/>
      <c r="R77" s="60"/>
      <c r="S77" s="60"/>
      <c r="T77" s="60"/>
      <c r="U77" s="60"/>
      <c r="V77" s="60"/>
      <c r="W77" s="60"/>
      <c r="X77" s="60"/>
      <c r="Y77" s="60"/>
      <c r="Z77" s="60"/>
      <c r="AA77" s="60"/>
      <c r="AB77" s="60"/>
      <c r="AC77" s="60"/>
      <c r="AD77" s="60"/>
      <c r="AE77" s="60"/>
      <c r="AF77" s="60"/>
      <c r="AG77" s="60"/>
      <c r="AH77" s="60"/>
      <c r="AI77" s="60"/>
      <c r="AJ77" s="60"/>
      <c r="AK77" s="60"/>
      <c r="AL77" s="60"/>
      <c r="AM77" s="60"/>
      <c r="AN77" s="60"/>
      <c r="AO77" s="60"/>
      <c r="AP77" s="60"/>
      <c r="AQ77" s="60"/>
      <c r="AR77" s="38"/>
      <c r="BE77" s="32"/>
    </row>
    <row r="81" s="2" customFormat="1" ht="6.96" customHeight="1">
      <c r="A81" s="32"/>
      <c r="B81" s="61"/>
      <c r="C81" s="62"/>
      <c r="D81" s="62"/>
      <c r="E81" s="62"/>
      <c r="F81" s="62"/>
      <c r="G81" s="62"/>
      <c r="H81" s="62"/>
      <c r="I81" s="62"/>
      <c r="J81" s="62"/>
      <c r="K81" s="62"/>
      <c r="L81" s="62"/>
      <c r="M81" s="62"/>
      <c r="N81" s="62"/>
      <c r="O81" s="62"/>
      <c r="P81" s="62"/>
      <c r="Q81" s="62"/>
      <c r="R81" s="62"/>
      <c r="S81" s="62"/>
      <c r="T81" s="62"/>
      <c r="U81" s="62"/>
      <c r="V81" s="62"/>
      <c r="W81" s="62"/>
      <c r="X81" s="62"/>
      <c r="Y81" s="62"/>
      <c r="Z81" s="62"/>
      <c r="AA81" s="62"/>
      <c r="AB81" s="62"/>
      <c r="AC81" s="62"/>
      <c r="AD81" s="62"/>
      <c r="AE81" s="62"/>
      <c r="AF81" s="62"/>
      <c r="AG81" s="62"/>
      <c r="AH81" s="62"/>
      <c r="AI81" s="62"/>
      <c r="AJ81" s="62"/>
      <c r="AK81" s="62"/>
      <c r="AL81" s="62"/>
      <c r="AM81" s="62"/>
      <c r="AN81" s="62"/>
      <c r="AO81" s="62"/>
      <c r="AP81" s="62"/>
      <c r="AQ81" s="62"/>
      <c r="AR81" s="38"/>
      <c r="BE81" s="32"/>
    </row>
    <row r="82" s="2" customFormat="1" ht="24.96" customHeight="1">
      <c r="A82" s="32"/>
      <c r="B82" s="33"/>
      <c r="C82" s="23" t="s">
        <v>54</v>
      </c>
      <c r="D82" s="34"/>
      <c r="E82" s="34"/>
      <c r="F82" s="34"/>
      <c r="G82" s="34"/>
      <c r="H82" s="34"/>
      <c r="I82" s="34"/>
      <c r="J82" s="34"/>
      <c r="K82" s="34"/>
      <c r="L82" s="34"/>
      <c r="M82" s="34"/>
      <c r="N82" s="34"/>
      <c r="O82" s="34"/>
      <c r="P82" s="34"/>
      <c r="Q82" s="34"/>
      <c r="R82" s="34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  <c r="AF82" s="34"/>
      <c r="AG82" s="34"/>
      <c r="AH82" s="34"/>
      <c r="AI82" s="34"/>
      <c r="AJ82" s="34"/>
      <c r="AK82" s="34"/>
      <c r="AL82" s="34"/>
      <c r="AM82" s="34"/>
      <c r="AN82" s="34"/>
      <c r="AO82" s="34"/>
      <c r="AP82" s="34"/>
      <c r="AQ82" s="34"/>
      <c r="AR82" s="38"/>
      <c r="BE82" s="32"/>
    </row>
    <row r="83" s="2" customFormat="1" ht="6.96" customHeight="1">
      <c r="A83" s="32"/>
      <c r="B83" s="33"/>
      <c r="C83" s="34"/>
      <c r="D83" s="34"/>
      <c r="E83" s="34"/>
      <c r="F83" s="34"/>
      <c r="G83" s="34"/>
      <c r="H83" s="34"/>
      <c r="I83" s="34"/>
      <c r="J83" s="34"/>
      <c r="K83" s="34"/>
      <c r="L83" s="34"/>
      <c r="M83" s="34"/>
      <c r="N83" s="34"/>
      <c r="O83" s="34"/>
      <c r="P83" s="34"/>
      <c r="Q83" s="34"/>
      <c r="R83" s="34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  <c r="AF83" s="34"/>
      <c r="AG83" s="34"/>
      <c r="AH83" s="34"/>
      <c r="AI83" s="34"/>
      <c r="AJ83" s="34"/>
      <c r="AK83" s="34"/>
      <c r="AL83" s="34"/>
      <c r="AM83" s="34"/>
      <c r="AN83" s="34"/>
      <c r="AO83" s="34"/>
      <c r="AP83" s="34"/>
      <c r="AQ83" s="34"/>
      <c r="AR83" s="38"/>
      <c r="BE83" s="32"/>
    </row>
    <row r="84" s="4" customFormat="1" ht="12" customHeight="1">
      <c r="A84" s="4"/>
      <c r="B84" s="63"/>
      <c r="C84" s="29" t="s">
        <v>12</v>
      </c>
      <c r="D84" s="64"/>
      <c r="E84" s="64"/>
      <c r="F84" s="64"/>
      <c r="G84" s="64"/>
      <c r="H84" s="64"/>
      <c r="I84" s="64"/>
      <c r="J84" s="64"/>
      <c r="K84" s="64"/>
      <c r="L84" s="64" t="str">
        <f>K5</f>
        <v>210030-02</v>
      </c>
      <c r="M84" s="64"/>
      <c r="N84" s="64"/>
      <c r="O84" s="64"/>
      <c r="P84" s="64"/>
      <c r="Q84" s="64"/>
      <c r="R84" s="64"/>
      <c r="S84" s="64"/>
      <c r="T84" s="64"/>
      <c r="U84" s="64"/>
      <c r="V84" s="64"/>
      <c r="W84" s="64"/>
      <c r="X84" s="64"/>
      <c r="Y84" s="64"/>
      <c r="Z84" s="64"/>
      <c r="AA84" s="64"/>
      <c r="AB84" s="64"/>
      <c r="AC84" s="64"/>
      <c r="AD84" s="64"/>
      <c r="AE84" s="64"/>
      <c r="AF84" s="64"/>
      <c r="AG84" s="64"/>
      <c r="AH84" s="64"/>
      <c r="AI84" s="64"/>
      <c r="AJ84" s="64"/>
      <c r="AK84" s="64"/>
      <c r="AL84" s="64"/>
      <c r="AM84" s="64"/>
      <c r="AN84" s="64"/>
      <c r="AO84" s="64"/>
      <c r="AP84" s="64"/>
      <c r="AQ84" s="64"/>
      <c r="AR84" s="65"/>
      <c r="BE84" s="4"/>
    </row>
    <row r="85" s="5" customFormat="1" ht="36.96" customHeight="1">
      <c r="A85" s="5"/>
      <c r="B85" s="66"/>
      <c r="C85" s="67" t="s">
        <v>14</v>
      </c>
      <c r="D85" s="68"/>
      <c r="E85" s="68"/>
      <c r="F85" s="68"/>
      <c r="G85" s="68"/>
      <c r="H85" s="68"/>
      <c r="I85" s="68"/>
      <c r="J85" s="68"/>
      <c r="K85" s="68"/>
      <c r="L85" s="69" t="str">
        <f>K6</f>
        <v>Stavba Větrolamu TEO 2 v k.ú. Ves Touškov</v>
      </c>
      <c r="M85" s="68"/>
      <c r="N85" s="68"/>
      <c r="O85" s="68"/>
      <c r="P85" s="68"/>
      <c r="Q85" s="68"/>
      <c r="R85" s="68"/>
      <c r="S85" s="68"/>
      <c r="T85" s="68"/>
      <c r="U85" s="68"/>
      <c r="V85" s="68"/>
      <c r="W85" s="68"/>
      <c r="X85" s="68"/>
      <c r="Y85" s="68"/>
      <c r="Z85" s="68"/>
      <c r="AA85" s="68"/>
      <c r="AB85" s="68"/>
      <c r="AC85" s="68"/>
      <c r="AD85" s="68"/>
      <c r="AE85" s="68"/>
      <c r="AF85" s="68"/>
      <c r="AG85" s="68"/>
      <c r="AH85" s="68"/>
      <c r="AI85" s="68"/>
      <c r="AJ85" s="68"/>
      <c r="AK85" s="68"/>
      <c r="AL85" s="68"/>
      <c r="AM85" s="68"/>
      <c r="AN85" s="68"/>
      <c r="AO85" s="68"/>
      <c r="AP85" s="68"/>
      <c r="AQ85" s="68"/>
      <c r="AR85" s="70"/>
      <c r="BE85" s="5"/>
    </row>
    <row r="86" s="2" customFormat="1" ht="6.96" customHeight="1">
      <c r="A86" s="32"/>
      <c r="B86" s="33"/>
      <c r="C86" s="34"/>
      <c r="D86" s="34"/>
      <c r="E86" s="34"/>
      <c r="F86" s="34"/>
      <c r="G86" s="34"/>
      <c r="H86" s="34"/>
      <c r="I86" s="34"/>
      <c r="J86" s="34"/>
      <c r="K86" s="34"/>
      <c r="L86" s="34"/>
      <c r="M86" s="34"/>
      <c r="N86" s="34"/>
      <c r="O86" s="34"/>
      <c r="P86" s="34"/>
      <c r="Q86" s="34"/>
      <c r="R86" s="34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  <c r="AF86" s="34"/>
      <c r="AG86" s="34"/>
      <c r="AH86" s="34"/>
      <c r="AI86" s="34"/>
      <c r="AJ86" s="34"/>
      <c r="AK86" s="34"/>
      <c r="AL86" s="34"/>
      <c r="AM86" s="34"/>
      <c r="AN86" s="34"/>
      <c r="AO86" s="34"/>
      <c r="AP86" s="34"/>
      <c r="AQ86" s="34"/>
      <c r="AR86" s="38"/>
      <c r="BE86" s="32"/>
    </row>
    <row r="87" s="2" customFormat="1" ht="12" customHeight="1">
      <c r="A87" s="32"/>
      <c r="B87" s="33"/>
      <c r="C87" s="29" t="s">
        <v>18</v>
      </c>
      <c r="D87" s="34"/>
      <c r="E87" s="34"/>
      <c r="F87" s="34"/>
      <c r="G87" s="34"/>
      <c r="H87" s="34"/>
      <c r="I87" s="34"/>
      <c r="J87" s="34"/>
      <c r="K87" s="34"/>
      <c r="L87" s="71" t="str">
        <f>IF(K8="","",K8)</f>
        <v>k.ú. Ves Touškov</v>
      </c>
      <c r="M87" s="34"/>
      <c r="N87" s="34"/>
      <c r="O87" s="34"/>
      <c r="P87" s="34"/>
      <c r="Q87" s="34"/>
      <c r="R87" s="34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  <c r="AF87" s="34"/>
      <c r="AG87" s="34"/>
      <c r="AH87" s="34"/>
      <c r="AI87" s="29" t="s">
        <v>20</v>
      </c>
      <c r="AJ87" s="34"/>
      <c r="AK87" s="34"/>
      <c r="AL87" s="34"/>
      <c r="AM87" s="72" t="str">
        <f>IF(AN8= "","",AN8)</f>
        <v>8. 9. 2021</v>
      </c>
      <c r="AN87" s="72"/>
      <c r="AO87" s="34"/>
      <c r="AP87" s="34"/>
      <c r="AQ87" s="34"/>
      <c r="AR87" s="38"/>
      <c r="BE87" s="32"/>
    </row>
    <row r="88" s="2" customFormat="1" ht="6.96" customHeight="1">
      <c r="A88" s="32"/>
      <c r="B88" s="33"/>
      <c r="C88" s="34"/>
      <c r="D88" s="34"/>
      <c r="E88" s="34"/>
      <c r="F88" s="34"/>
      <c r="G88" s="34"/>
      <c r="H88" s="34"/>
      <c r="I88" s="34"/>
      <c r="J88" s="34"/>
      <c r="K88" s="34"/>
      <c r="L88" s="34"/>
      <c r="M88" s="34"/>
      <c r="N88" s="34"/>
      <c r="O88" s="34"/>
      <c r="P88" s="34"/>
      <c r="Q88" s="34"/>
      <c r="R88" s="34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F88" s="34"/>
      <c r="AG88" s="34"/>
      <c r="AH88" s="34"/>
      <c r="AI88" s="34"/>
      <c r="AJ88" s="34"/>
      <c r="AK88" s="34"/>
      <c r="AL88" s="34"/>
      <c r="AM88" s="34"/>
      <c r="AN88" s="34"/>
      <c r="AO88" s="34"/>
      <c r="AP88" s="34"/>
      <c r="AQ88" s="34"/>
      <c r="AR88" s="38"/>
      <c r="BE88" s="32"/>
    </row>
    <row r="89" s="2" customFormat="1" ht="15.15" customHeight="1">
      <c r="A89" s="32"/>
      <c r="B89" s="33"/>
      <c r="C89" s="29" t="s">
        <v>22</v>
      </c>
      <c r="D89" s="34"/>
      <c r="E89" s="34"/>
      <c r="F89" s="34"/>
      <c r="G89" s="34"/>
      <c r="H89" s="34"/>
      <c r="I89" s="34"/>
      <c r="J89" s="34"/>
      <c r="K89" s="34"/>
      <c r="L89" s="64" t="str">
        <f>IF(E11= "","",E11)</f>
        <v>SPÚ, Pobočka Plzeň</v>
      </c>
      <c r="M89" s="34"/>
      <c r="N89" s="34"/>
      <c r="O89" s="34"/>
      <c r="P89" s="34"/>
      <c r="Q89" s="34"/>
      <c r="R89" s="34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F89" s="34"/>
      <c r="AG89" s="34"/>
      <c r="AH89" s="34"/>
      <c r="AI89" s="29" t="s">
        <v>28</v>
      </c>
      <c r="AJ89" s="34"/>
      <c r="AK89" s="34"/>
      <c r="AL89" s="34"/>
      <c r="AM89" s="73" t="str">
        <f>IF(E17="","",E17)</f>
        <v>Geocart CZ a.s.</v>
      </c>
      <c r="AN89" s="64"/>
      <c r="AO89" s="64"/>
      <c r="AP89" s="64"/>
      <c r="AQ89" s="34"/>
      <c r="AR89" s="38"/>
      <c r="AS89" s="74" t="s">
        <v>55</v>
      </c>
      <c r="AT89" s="75"/>
      <c r="AU89" s="76"/>
      <c r="AV89" s="76"/>
      <c r="AW89" s="76"/>
      <c r="AX89" s="76"/>
      <c r="AY89" s="76"/>
      <c r="AZ89" s="76"/>
      <c r="BA89" s="76"/>
      <c r="BB89" s="76"/>
      <c r="BC89" s="76"/>
      <c r="BD89" s="77"/>
      <c r="BE89" s="32"/>
    </row>
    <row r="90" s="2" customFormat="1" ht="15.15" customHeight="1">
      <c r="A90" s="32"/>
      <c r="B90" s="33"/>
      <c r="C90" s="29" t="s">
        <v>26</v>
      </c>
      <c r="D90" s="34"/>
      <c r="E90" s="34"/>
      <c r="F90" s="34"/>
      <c r="G90" s="34"/>
      <c r="H90" s="34"/>
      <c r="I90" s="34"/>
      <c r="J90" s="34"/>
      <c r="K90" s="34"/>
      <c r="L90" s="64" t="str">
        <f>IF(E14="","",E14)</f>
        <v xml:space="preserve"> </v>
      </c>
      <c r="M90" s="34"/>
      <c r="N90" s="34"/>
      <c r="O90" s="34"/>
      <c r="P90" s="34"/>
      <c r="Q90" s="34"/>
      <c r="R90" s="34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F90" s="34"/>
      <c r="AG90" s="34"/>
      <c r="AH90" s="34"/>
      <c r="AI90" s="29" t="s">
        <v>31</v>
      </c>
      <c r="AJ90" s="34"/>
      <c r="AK90" s="34"/>
      <c r="AL90" s="34"/>
      <c r="AM90" s="73" t="str">
        <f>IF(E20="","",E20)</f>
        <v>Ing. Petr Chytka</v>
      </c>
      <c r="AN90" s="64"/>
      <c r="AO90" s="64"/>
      <c r="AP90" s="64"/>
      <c r="AQ90" s="34"/>
      <c r="AR90" s="38"/>
      <c r="AS90" s="78"/>
      <c r="AT90" s="79"/>
      <c r="AU90" s="80"/>
      <c r="AV90" s="80"/>
      <c r="AW90" s="80"/>
      <c r="AX90" s="80"/>
      <c r="AY90" s="80"/>
      <c r="AZ90" s="80"/>
      <c r="BA90" s="80"/>
      <c r="BB90" s="80"/>
      <c r="BC90" s="80"/>
      <c r="BD90" s="81"/>
      <c r="BE90" s="32"/>
    </row>
    <row r="91" s="2" customFormat="1" ht="10.8" customHeight="1">
      <c r="A91" s="32"/>
      <c r="B91" s="33"/>
      <c r="C91" s="34"/>
      <c r="D91" s="34"/>
      <c r="E91" s="34"/>
      <c r="F91" s="34"/>
      <c r="G91" s="34"/>
      <c r="H91" s="34"/>
      <c r="I91" s="34"/>
      <c r="J91" s="34"/>
      <c r="K91" s="34"/>
      <c r="L91" s="34"/>
      <c r="M91" s="34"/>
      <c r="N91" s="34"/>
      <c r="O91" s="34"/>
      <c r="P91" s="34"/>
      <c r="Q91" s="34"/>
      <c r="R91" s="34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F91" s="34"/>
      <c r="AG91" s="34"/>
      <c r="AH91" s="34"/>
      <c r="AI91" s="34"/>
      <c r="AJ91" s="34"/>
      <c r="AK91" s="34"/>
      <c r="AL91" s="34"/>
      <c r="AM91" s="34"/>
      <c r="AN91" s="34"/>
      <c r="AO91" s="34"/>
      <c r="AP91" s="34"/>
      <c r="AQ91" s="34"/>
      <c r="AR91" s="38"/>
      <c r="AS91" s="82"/>
      <c r="AT91" s="83"/>
      <c r="AU91" s="84"/>
      <c r="AV91" s="84"/>
      <c r="AW91" s="84"/>
      <c r="AX91" s="84"/>
      <c r="AY91" s="84"/>
      <c r="AZ91" s="84"/>
      <c r="BA91" s="84"/>
      <c r="BB91" s="84"/>
      <c r="BC91" s="84"/>
      <c r="BD91" s="85"/>
      <c r="BE91" s="32"/>
    </row>
    <row r="92" s="2" customFormat="1" ht="29.28" customHeight="1">
      <c r="A92" s="32"/>
      <c r="B92" s="33"/>
      <c r="C92" s="86" t="s">
        <v>56</v>
      </c>
      <c r="D92" s="87"/>
      <c r="E92" s="87"/>
      <c r="F92" s="87"/>
      <c r="G92" s="87"/>
      <c r="H92" s="88"/>
      <c r="I92" s="89" t="s">
        <v>57</v>
      </c>
      <c r="J92" s="87"/>
      <c r="K92" s="87"/>
      <c r="L92" s="87"/>
      <c r="M92" s="87"/>
      <c r="N92" s="87"/>
      <c r="O92" s="87"/>
      <c r="P92" s="87"/>
      <c r="Q92" s="87"/>
      <c r="R92" s="87"/>
      <c r="S92" s="87"/>
      <c r="T92" s="87"/>
      <c r="U92" s="87"/>
      <c r="V92" s="87"/>
      <c r="W92" s="87"/>
      <c r="X92" s="87"/>
      <c r="Y92" s="87"/>
      <c r="Z92" s="87"/>
      <c r="AA92" s="87"/>
      <c r="AB92" s="87"/>
      <c r="AC92" s="87"/>
      <c r="AD92" s="87"/>
      <c r="AE92" s="87"/>
      <c r="AF92" s="87"/>
      <c r="AG92" s="90" t="s">
        <v>58</v>
      </c>
      <c r="AH92" s="87"/>
      <c r="AI92" s="87"/>
      <c r="AJ92" s="87"/>
      <c r="AK92" s="87"/>
      <c r="AL92" s="87"/>
      <c r="AM92" s="87"/>
      <c r="AN92" s="89" t="s">
        <v>59</v>
      </c>
      <c r="AO92" s="87"/>
      <c r="AP92" s="91"/>
      <c r="AQ92" s="92" t="s">
        <v>60</v>
      </c>
      <c r="AR92" s="38"/>
      <c r="AS92" s="93" t="s">
        <v>61</v>
      </c>
      <c r="AT92" s="94" t="s">
        <v>62</v>
      </c>
      <c r="AU92" s="94" t="s">
        <v>63</v>
      </c>
      <c r="AV92" s="94" t="s">
        <v>64</v>
      </c>
      <c r="AW92" s="94" t="s">
        <v>65</v>
      </c>
      <c r="AX92" s="94" t="s">
        <v>66</v>
      </c>
      <c r="AY92" s="94" t="s">
        <v>67</v>
      </c>
      <c r="AZ92" s="94" t="s">
        <v>68</v>
      </c>
      <c r="BA92" s="94" t="s">
        <v>69</v>
      </c>
      <c r="BB92" s="94" t="s">
        <v>70</v>
      </c>
      <c r="BC92" s="94" t="s">
        <v>71</v>
      </c>
      <c r="BD92" s="95" t="s">
        <v>72</v>
      </c>
      <c r="BE92" s="32"/>
    </row>
    <row r="93" s="2" customFormat="1" ht="10.8" customHeight="1">
      <c r="A93" s="32"/>
      <c r="B93" s="33"/>
      <c r="C93" s="34"/>
      <c r="D93" s="34"/>
      <c r="E93" s="34"/>
      <c r="F93" s="34"/>
      <c r="G93" s="34"/>
      <c r="H93" s="34"/>
      <c r="I93" s="34"/>
      <c r="J93" s="34"/>
      <c r="K93" s="34"/>
      <c r="L93" s="34"/>
      <c r="M93" s="34"/>
      <c r="N93" s="34"/>
      <c r="O93" s="34"/>
      <c r="P93" s="34"/>
      <c r="Q93" s="34"/>
      <c r="R93" s="34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F93" s="34"/>
      <c r="AG93" s="34"/>
      <c r="AH93" s="34"/>
      <c r="AI93" s="34"/>
      <c r="AJ93" s="34"/>
      <c r="AK93" s="34"/>
      <c r="AL93" s="34"/>
      <c r="AM93" s="34"/>
      <c r="AN93" s="34"/>
      <c r="AO93" s="34"/>
      <c r="AP93" s="34"/>
      <c r="AQ93" s="34"/>
      <c r="AR93" s="38"/>
      <c r="AS93" s="96"/>
      <c r="AT93" s="97"/>
      <c r="AU93" s="97"/>
      <c r="AV93" s="97"/>
      <c r="AW93" s="97"/>
      <c r="AX93" s="97"/>
      <c r="AY93" s="97"/>
      <c r="AZ93" s="97"/>
      <c r="BA93" s="97"/>
      <c r="BB93" s="97"/>
      <c r="BC93" s="97"/>
      <c r="BD93" s="98"/>
      <c r="BE93" s="32"/>
    </row>
    <row r="94" s="6" customFormat="1" ht="32.4" customHeight="1">
      <c r="A94" s="6"/>
      <c r="B94" s="99"/>
      <c r="C94" s="100" t="s">
        <v>73</v>
      </c>
      <c r="D94" s="101"/>
      <c r="E94" s="101"/>
      <c r="F94" s="101"/>
      <c r="G94" s="101"/>
      <c r="H94" s="101"/>
      <c r="I94" s="101"/>
      <c r="J94" s="101"/>
      <c r="K94" s="101"/>
      <c r="L94" s="101"/>
      <c r="M94" s="101"/>
      <c r="N94" s="101"/>
      <c r="O94" s="101"/>
      <c r="P94" s="101"/>
      <c r="Q94" s="101"/>
      <c r="R94" s="101"/>
      <c r="S94" s="101"/>
      <c r="T94" s="101"/>
      <c r="U94" s="101"/>
      <c r="V94" s="101"/>
      <c r="W94" s="101"/>
      <c r="X94" s="101"/>
      <c r="Y94" s="101"/>
      <c r="Z94" s="101"/>
      <c r="AA94" s="101"/>
      <c r="AB94" s="101"/>
      <c r="AC94" s="101"/>
      <c r="AD94" s="101"/>
      <c r="AE94" s="101"/>
      <c r="AF94" s="101"/>
      <c r="AG94" s="102">
        <f>ROUND(AG95+AG96+AG97+AG101,2)</f>
        <v>3447652.2400000002</v>
      </c>
      <c r="AH94" s="102"/>
      <c r="AI94" s="102"/>
      <c r="AJ94" s="102"/>
      <c r="AK94" s="102"/>
      <c r="AL94" s="102"/>
      <c r="AM94" s="102"/>
      <c r="AN94" s="103">
        <f>SUM(AG94,AT94)</f>
        <v>4171659.21</v>
      </c>
      <c r="AO94" s="103"/>
      <c r="AP94" s="103"/>
      <c r="AQ94" s="104" t="s">
        <v>1</v>
      </c>
      <c r="AR94" s="105"/>
      <c r="AS94" s="106">
        <f>ROUND(AS95+AS96+AS97+AS101,2)</f>
        <v>0</v>
      </c>
      <c r="AT94" s="107">
        <f>ROUND(SUM(AV94:AW94),2)</f>
        <v>724006.96999999997</v>
      </c>
      <c r="AU94" s="108">
        <f>ROUND(AU95+AU96+AU97+AU101,5)</f>
        <v>5272.2628100000002</v>
      </c>
      <c r="AV94" s="107">
        <f>ROUND(AZ94*L29,2)</f>
        <v>724006.96999999997</v>
      </c>
      <c r="AW94" s="107">
        <f>ROUND(BA94*L30,2)</f>
        <v>0</v>
      </c>
      <c r="AX94" s="107">
        <f>ROUND(BB94*L29,2)</f>
        <v>0</v>
      </c>
      <c r="AY94" s="107">
        <f>ROUND(BC94*L30,2)</f>
        <v>0</v>
      </c>
      <c r="AZ94" s="107">
        <f>ROUND(AZ95+AZ96+AZ97+AZ101,2)</f>
        <v>3447652.2400000002</v>
      </c>
      <c r="BA94" s="107">
        <f>ROUND(BA95+BA96+BA97+BA101,2)</f>
        <v>0</v>
      </c>
      <c r="BB94" s="107">
        <f>ROUND(BB95+BB96+BB97+BB101,2)</f>
        <v>0</v>
      </c>
      <c r="BC94" s="107">
        <f>ROUND(BC95+BC96+BC97+BC101,2)</f>
        <v>0</v>
      </c>
      <c r="BD94" s="109">
        <f>ROUND(BD95+BD96+BD97+BD101,2)</f>
        <v>0</v>
      </c>
      <c r="BE94" s="6"/>
      <c r="BS94" s="110" t="s">
        <v>74</v>
      </c>
      <c r="BT94" s="110" t="s">
        <v>75</v>
      </c>
      <c r="BU94" s="111" t="s">
        <v>76</v>
      </c>
      <c r="BV94" s="110" t="s">
        <v>77</v>
      </c>
      <c r="BW94" s="110" t="s">
        <v>5</v>
      </c>
      <c r="BX94" s="110" t="s">
        <v>78</v>
      </c>
      <c r="CL94" s="110" t="s">
        <v>1</v>
      </c>
    </row>
    <row r="95" s="7" customFormat="1" ht="24.75" customHeight="1">
      <c r="A95" s="112" t="s">
        <v>79</v>
      </c>
      <c r="B95" s="113"/>
      <c r="C95" s="114"/>
      <c r="D95" s="115" t="s">
        <v>80</v>
      </c>
      <c r="E95" s="115"/>
      <c r="F95" s="115"/>
      <c r="G95" s="115"/>
      <c r="H95" s="115"/>
      <c r="I95" s="116"/>
      <c r="J95" s="115" t="s">
        <v>81</v>
      </c>
      <c r="K95" s="115"/>
      <c r="L95" s="115"/>
      <c r="M95" s="115"/>
      <c r="N95" s="115"/>
      <c r="O95" s="115"/>
      <c r="P95" s="115"/>
      <c r="Q95" s="115"/>
      <c r="R95" s="115"/>
      <c r="S95" s="115"/>
      <c r="T95" s="115"/>
      <c r="U95" s="115"/>
      <c r="V95" s="115"/>
      <c r="W95" s="115"/>
      <c r="X95" s="115"/>
      <c r="Y95" s="115"/>
      <c r="Z95" s="115"/>
      <c r="AA95" s="115"/>
      <c r="AB95" s="115"/>
      <c r="AC95" s="115"/>
      <c r="AD95" s="115"/>
      <c r="AE95" s="115"/>
      <c r="AF95" s="115"/>
      <c r="AG95" s="117">
        <f>'210030-02-01 - Příprava s...'!J30</f>
        <v>974760.93000000005</v>
      </c>
      <c r="AH95" s="116"/>
      <c r="AI95" s="116"/>
      <c r="AJ95" s="116"/>
      <c r="AK95" s="116"/>
      <c r="AL95" s="116"/>
      <c r="AM95" s="116"/>
      <c r="AN95" s="117">
        <f>SUM(AG95,AT95)</f>
        <v>1179460.73</v>
      </c>
      <c r="AO95" s="116"/>
      <c r="AP95" s="116"/>
      <c r="AQ95" s="118" t="s">
        <v>82</v>
      </c>
      <c r="AR95" s="119"/>
      <c r="AS95" s="120">
        <v>0</v>
      </c>
      <c r="AT95" s="121">
        <f>ROUND(SUM(AV95:AW95),2)</f>
        <v>204699.79999999999</v>
      </c>
      <c r="AU95" s="122">
        <f>'210030-02-01 - Příprava s...'!P120</f>
        <v>1690.8542809999999</v>
      </c>
      <c r="AV95" s="121">
        <f>'210030-02-01 - Příprava s...'!J33</f>
        <v>204699.79999999999</v>
      </c>
      <c r="AW95" s="121">
        <f>'210030-02-01 - Příprava s...'!J34</f>
        <v>0</v>
      </c>
      <c r="AX95" s="121">
        <f>'210030-02-01 - Příprava s...'!J35</f>
        <v>0</v>
      </c>
      <c r="AY95" s="121">
        <f>'210030-02-01 - Příprava s...'!J36</f>
        <v>0</v>
      </c>
      <c r="AZ95" s="121">
        <f>'210030-02-01 - Příprava s...'!F33</f>
        <v>974760.93000000005</v>
      </c>
      <c r="BA95" s="121">
        <f>'210030-02-01 - Příprava s...'!F34</f>
        <v>0</v>
      </c>
      <c r="BB95" s="121">
        <f>'210030-02-01 - Příprava s...'!F35</f>
        <v>0</v>
      </c>
      <c r="BC95" s="121">
        <f>'210030-02-01 - Příprava s...'!F36</f>
        <v>0</v>
      </c>
      <c r="BD95" s="123">
        <f>'210030-02-01 - Příprava s...'!F37</f>
        <v>0</v>
      </c>
      <c r="BE95" s="7"/>
      <c r="BT95" s="124" t="s">
        <v>83</v>
      </c>
      <c r="BV95" s="124" t="s">
        <v>77</v>
      </c>
      <c r="BW95" s="124" t="s">
        <v>84</v>
      </c>
      <c r="BX95" s="124" t="s">
        <v>5</v>
      </c>
      <c r="CL95" s="124" t="s">
        <v>1</v>
      </c>
      <c r="CM95" s="124" t="s">
        <v>85</v>
      </c>
    </row>
    <row r="96" s="7" customFormat="1" ht="24.75" customHeight="1">
      <c r="A96" s="112" t="s">
        <v>79</v>
      </c>
      <c r="B96" s="113"/>
      <c r="C96" s="114"/>
      <c r="D96" s="115" t="s">
        <v>86</v>
      </c>
      <c r="E96" s="115"/>
      <c r="F96" s="115"/>
      <c r="G96" s="115"/>
      <c r="H96" s="115"/>
      <c r="I96" s="116"/>
      <c r="J96" s="115" t="s">
        <v>87</v>
      </c>
      <c r="K96" s="115"/>
      <c r="L96" s="115"/>
      <c r="M96" s="115"/>
      <c r="N96" s="115"/>
      <c r="O96" s="115"/>
      <c r="P96" s="115"/>
      <c r="Q96" s="115"/>
      <c r="R96" s="115"/>
      <c r="S96" s="115"/>
      <c r="T96" s="115"/>
      <c r="U96" s="115"/>
      <c r="V96" s="115"/>
      <c r="W96" s="115"/>
      <c r="X96" s="115"/>
      <c r="Y96" s="115"/>
      <c r="Z96" s="115"/>
      <c r="AA96" s="115"/>
      <c r="AB96" s="115"/>
      <c r="AC96" s="115"/>
      <c r="AD96" s="115"/>
      <c r="AE96" s="115"/>
      <c r="AF96" s="115"/>
      <c r="AG96" s="117">
        <f>'210030-02-02 - Výsadba'!J30</f>
        <v>1117522.6100000001</v>
      </c>
      <c r="AH96" s="116"/>
      <c r="AI96" s="116"/>
      <c r="AJ96" s="116"/>
      <c r="AK96" s="116"/>
      <c r="AL96" s="116"/>
      <c r="AM96" s="116"/>
      <c r="AN96" s="117">
        <f>SUM(AG96,AT96)</f>
        <v>1352202.3600000001</v>
      </c>
      <c r="AO96" s="116"/>
      <c r="AP96" s="116"/>
      <c r="AQ96" s="118" t="s">
        <v>82</v>
      </c>
      <c r="AR96" s="119"/>
      <c r="AS96" s="120">
        <v>0</v>
      </c>
      <c r="AT96" s="121">
        <f>ROUND(SUM(AV96:AW96),2)</f>
        <v>234679.75</v>
      </c>
      <c r="AU96" s="122">
        <f>'210030-02-02 - Výsadba'!P119</f>
        <v>1458.9887729999998</v>
      </c>
      <c r="AV96" s="121">
        <f>'210030-02-02 - Výsadba'!J33</f>
        <v>234679.75</v>
      </c>
      <c r="AW96" s="121">
        <f>'210030-02-02 - Výsadba'!J34</f>
        <v>0</v>
      </c>
      <c r="AX96" s="121">
        <f>'210030-02-02 - Výsadba'!J35</f>
        <v>0</v>
      </c>
      <c r="AY96" s="121">
        <f>'210030-02-02 - Výsadba'!J36</f>
        <v>0</v>
      </c>
      <c r="AZ96" s="121">
        <f>'210030-02-02 - Výsadba'!F33</f>
        <v>1117522.6100000001</v>
      </c>
      <c r="BA96" s="121">
        <f>'210030-02-02 - Výsadba'!F34</f>
        <v>0</v>
      </c>
      <c r="BB96" s="121">
        <f>'210030-02-02 - Výsadba'!F35</f>
        <v>0</v>
      </c>
      <c r="BC96" s="121">
        <f>'210030-02-02 - Výsadba'!F36</f>
        <v>0</v>
      </c>
      <c r="BD96" s="123">
        <f>'210030-02-02 - Výsadba'!F37</f>
        <v>0</v>
      </c>
      <c r="BE96" s="7"/>
      <c r="BT96" s="124" t="s">
        <v>83</v>
      </c>
      <c r="BV96" s="124" t="s">
        <v>77</v>
      </c>
      <c r="BW96" s="124" t="s">
        <v>88</v>
      </c>
      <c r="BX96" s="124" t="s">
        <v>5</v>
      </c>
      <c r="CL96" s="124" t="s">
        <v>1</v>
      </c>
      <c r="CM96" s="124" t="s">
        <v>85</v>
      </c>
    </row>
    <row r="97" s="7" customFormat="1" ht="24.75" customHeight="1">
      <c r="A97" s="7"/>
      <c r="B97" s="113"/>
      <c r="C97" s="114"/>
      <c r="D97" s="115" t="s">
        <v>89</v>
      </c>
      <c r="E97" s="115"/>
      <c r="F97" s="115"/>
      <c r="G97" s="115"/>
      <c r="H97" s="115"/>
      <c r="I97" s="116"/>
      <c r="J97" s="115" t="s">
        <v>90</v>
      </c>
      <c r="K97" s="115"/>
      <c r="L97" s="115"/>
      <c r="M97" s="115"/>
      <c r="N97" s="115"/>
      <c r="O97" s="115"/>
      <c r="P97" s="115"/>
      <c r="Q97" s="115"/>
      <c r="R97" s="115"/>
      <c r="S97" s="115"/>
      <c r="T97" s="115"/>
      <c r="U97" s="115"/>
      <c r="V97" s="115"/>
      <c r="W97" s="115"/>
      <c r="X97" s="115"/>
      <c r="Y97" s="115"/>
      <c r="Z97" s="115"/>
      <c r="AA97" s="115"/>
      <c r="AB97" s="115"/>
      <c r="AC97" s="115"/>
      <c r="AD97" s="115"/>
      <c r="AE97" s="115"/>
      <c r="AF97" s="115"/>
      <c r="AG97" s="125">
        <f>ROUND(SUM(AG98:AG100),2)</f>
        <v>1285368.7</v>
      </c>
      <c r="AH97" s="116"/>
      <c r="AI97" s="116"/>
      <c r="AJ97" s="116"/>
      <c r="AK97" s="116"/>
      <c r="AL97" s="116"/>
      <c r="AM97" s="116"/>
      <c r="AN97" s="117">
        <f>SUM(AG97,AT97)</f>
        <v>1555296.1299999999</v>
      </c>
      <c r="AO97" s="116"/>
      <c r="AP97" s="116"/>
      <c r="AQ97" s="118" t="s">
        <v>82</v>
      </c>
      <c r="AR97" s="119"/>
      <c r="AS97" s="120">
        <f>ROUND(SUM(AS98:AS100),2)</f>
        <v>0</v>
      </c>
      <c r="AT97" s="121">
        <f>ROUND(SUM(AV97:AW97),2)</f>
        <v>269927.42999999999</v>
      </c>
      <c r="AU97" s="122">
        <f>ROUND(SUM(AU98:AU100),5)</f>
        <v>2122.4197600000002</v>
      </c>
      <c r="AV97" s="121">
        <f>ROUND(AZ97*L29,2)</f>
        <v>269927.42999999999</v>
      </c>
      <c r="AW97" s="121">
        <f>ROUND(BA97*L30,2)</f>
        <v>0</v>
      </c>
      <c r="AX97" s="121">
        <f>ROUND(BB97*L29,2)</f>
        <v>0</v>
      </c>
      <c r="AY97" s="121">
        <f>ROUND(BC97*L30,2)</f>
        <v>0</v>
      </c>
      <c r="AZ97" s="121">
        <f>ROUND(SUM(AZ98:AZ100),2)</f>
        <v>1285368.7</v>
      </c>
      <c r="BA97" s="121">
        <f>ROUND(SUM(BA98:BA100),2)</f>
        <v>0</v>
      </c>
      <c r="BB97" s="121">
        <f>ROUND(SUM(BB98:BB100),2)</f>
        <v>0</v>
      </c>
      <c r="BC97" s="121">
        <f>ROUND(SUM(BC98:BC100),2)</f>
        <v>0</v>
      </c>
      <c r="BD97" s="123">
        <f>ROUND(SUM(BD98:BD100),2)</f>
        <v>0</v>
      </c>
      <c r="BE97" s="7"/>
      <c r="BS97" s="124" t="s">
        <v>74</v>
      </c>
      <c r="BT97" s="124" t="s">
        <v>83</v>
      </c>
      <c r="BU97" s="124" t="s">
        <v>76</v>
      </c>
      <c r="BV97" s="124" t="s">
        <v>77</v>
      </c>
      <c r="BW97" s="124" t="s">
        <v>91</v>
      </c>
      <c r="BX97" s="124" t="s">
        <v>5</v>
      </c>
      <c r="CL97" s="124" t="s">
        <v>1</v>
      </c>
      <c r="CM97" s="124" t="s">
        <v>85</v>
      </c>
    </row>
    <row r="98" s="4" customFormat="1" ht="23.25" customHeight="1">
      <c r="A98" s="112" t="s">
        <v>79</v>
      </c>
      <c r="B98" s="63"/>
      <c r="C98" s="126"/>
      <c r="D98" s="126"/>
      <c r="E98" s="127" t="s">
        <v>92</v>
      </c>
      <c r="F98" s="127"/>
      <c r="G98" s="127"/>
      <c r="H98" s="127"/>
      <c r="I98" s="127"/>
      <c r="J98" s="126"/>
      <c r="K98" s="127" t="s">
        <v>93</v>
      </c>
      <c r="L98" s="127"/>
      <c r="M98" s="127"/>
      <c r="N98" s="127"/>
      <c r="O98" s="127"/>
      <c r="P98" s="127"/>
      <c r="Q98" s="127"/>
      <c r="R98" s="127"/>
      <c r="S98" s="127"/>
      <c r="T98" s="127"/>
      <c r="U98" s="127"/>
      <c r="V98" s="127"/>
      <c r="W98" s="127"/>
      <c r="X98" s="127"/>
      <c r="Y98" s="127"/>
      <c r="Z98" s="127"/>
      <c r="AA98" s="127"/>
      <c r="AB98" s="127"/>
      <c r="AC98" s="127"/>
      <c r="AD98" s="127"/>
      <c r="AE98" s="127"/>
      <c r="AF98" s="127"/>
      <c r="AG98" s="128">
        <f>'210030-02-03-01 - Následn...'!J32</f>
        <v>495611.71000000002</v>
      </c>
      <c r="AH98" s="126"/>
      <c r="AI98" s="126"/>
      <c r="AJ98" s="126"/>
      <c r="AK98" s="126"/>
      <c r="AL98" s="126"/>
      <c r="AM98" s="126"/>
      <c r="AN98" s="128">
        <f>SUM(AG98,AT98)</f>
        <v>599690.17000000004</v>
      </c>
      <c r="AO98" s="126"/>
      <c r="AP98" s="126"/>
      <c r="AQ98" s="129" t="s">
        <v>94</v>
      </c>
      <c r="AR98" s="65"/>
      <c r="AS98" s="130">
        <v>0</v>
      </c>
      <c r="AT98" s="131">
        <f>ROUND(SUM(AV98:AW98),2)</f>
        <v>104078.46000000001</v>
      </c>
      <c r="AU98" s="132">
        <f>'210030-02-03-01 - Následn...'!P124</f>
        <v>834.57015899999999</v>
      </c>
      <c r="AV98" s="131">
        <f>'210030-02-03-01 - Následn...'!J35</f>
        <v>104078.46000000001</v>
      </c>
      <c r="AW98" s="131">
        <f>'210030-02-03-01 - Následn...'!J36</f>
        <v>0</v>
      </c>
      <c r="AX98" s="131">
        <f>'210030-02-03-01 - Následn...'!J37</f>
        <v>0</v>
      </c>
      <c r="AY98" s="131">
        <f>'210030-02-03-01 - Následn...'!J38</f>
        <v>0</v>
      </c>
      <c r="AZ98" s="131">
        <f>'210030-02-03-01 - Následn...'!F35</f>
        <v>495611.71000000002</v>
      </c>
      <c r="BA98" s="131">
        <f>'210030-02-03-01 - Následn...'!F36</f>
        <v>0</v>
      </c>
      <c r="BB98" s="131">
        <f>'210030-02-03-01 - Následn...'!F37</f>
        <v>0</v>
      </c>
      <c r="BC98" s="131">
        <f>'210030-02-03-01 - Následn...'!F38</f>
        <v>0</v>
      </c>
      <c r="BD98" s="133">
        <f>'210030-02-03-01 - Následn...'!F39</f>
        <v>0</v>
      </c>
      <c r="BE98" s="4"/>
      <c r="BT98" s="134" t="s">
        <v>85</v>
      </c>
      <c r="BV98" s="134" t="s">
        <v>77</v>
      </c>
      <c r="BW98" s="134" t="s">
        <v>95</v>
      </c>
      <c r="BX98" s="134" t="s">
        <v>91</v>
      </c>
      <c r="CL98" s="134" t="s">
        <v>1</v>
      </c>
    </row>
    <row r="99" s="4" customFormat="1" ht="23.25" customHeight="1">
      <c r="A99" s="112" t="s">
        <v>79</v>
      </c>
      <c r="B99" s="63"/>
      <c r="C99" s="126"/>
      <c r="D99" s="126"/>
      <c r="E99" s="127" t="s">
        <v>96</v>
      </c>
      <c r="F99" s="127"/>
      <c r="G99" s="127"/>
      <c r="H99" s="127"/>
      <c r="I99" s="127"/>
      <c r="J99" s="126"/>
      <c r="K99" s="127" t="s">
        <v>97</v>
      </c>
      <c r="L99" s="127"/>
      <c r="M99" s="127"/>
      <c r="N99" s="127"/>
      <c r="O99" s="127"/>
      <c r="P99" s="127"/>
      <c r="Q99" s="127"/>
      <c r="R99" s="127"/>
      <c r="S99" s="127"/>
      <c r="T99" s="127"/>
      <c r="U99" s="127"/>
      <c r="V99" s="127"/>
      <c r="W99" s="127"/>
      <c r="X99" s="127"/>
      <c r="Y99" s="127"/>
      <c r="Z99" s="127"/>
      <c r="AA99" s="127"/>
      <c r="AB99" s="127"/>
      <c r="AC99" s="127"/>
      <c r="AD99" s="127"/>
      <c r="AE99" s="127"/>
      <c r="AF99" s="127"/>
      <c r="AG99" s="128">
        <f>'210030-02-03-02 - Následn...'!J32</f>
        <v>428937.94</v>
      </c>
      <c r="AH99" s="126"/>
      <c r="AI99" s="126"/>
      <c r="AJ99" s="126"/>
      <c r="AK99" s="126"/>
      <c r="AL99" s="126"/>
      <c r="AM99" s="126"/>
      <c r="AN99" s="128">
        <f>SUM(AG99,AT99)</f>
        <v>519014.91000000003</v>
      </c>
      <c r="AO99" s="126"/>
      <c r="AP99" s="126"/>
      <c r="AQ99" s="129" t="s">
        <v>94</v>
      </c>
      <c r="AR99" s="65"/>
      <c r="AS99" s="130">
        <v>0</v>
      </c>
      <c r="AT99" s="131">
        <f>ROUND(SUM(AV99:AW99),2)</f>
        <v>90076.970000000001</v>
      </c>
      <c r="AU99" s="132">
        <f>'210030-02-03-02 - Následn...'!P124</f>
        <v>708.90331900000001</v>
      </c>
      <c r="AV99" s="131">
        <f>'210030-02-03-02 - Následn...'!J35</f>
        <v>90076.970000000001</v>
      </c>
      <c r="AW99" s="131">
        <f>'210030-02-03-02 - Následn...'!J36</f>
        <v>0</v>
      </c>
      <c r="AX99" s="131">
        <f>'210030-02-03-02 - Následn...'!J37</f>
        <v>0</v>
      </c>
      <c r="AY99" s="131">
        <f>'210030-02-03-02 - Následn...'!J38</f>
        <v>0</v>
      </c>
      <c r="AZ99" s="131">
        <f>'210030-02-03-02 - Následn...'!F35</f>
        <v>428937.94</v>
      </c>
      <c r="BA99" s="131">
        <f>'210030-02-03-02 - Následn...'!F36</f>
        <v>0</v>
      </c>
      <c r="BB99" s="131">
        <f>'210030-02-03-02 - Následn...'!F37</f>
        <v>0</v>
      </c>
      <c r="BC99" s="131">
        <f>'210030-02-03-02 - Následn...'!F38</f>
        <v>0</v>
      </c>
      <c r="BD99" s="133">
        <f>'210030-02-03-02 - Následn...'!F39</f>
        <v>0</v>
      </c>
      <c r="BE99" s="4"/>
      <c r="BT99" s="134" t="s">
        <v>85</v>
      </c>
      <c r="BV99" s="134" t="s">
        <v>77</v>
      </c>
      <c r="BW99" s="134" t="s">
        <v>98</v>
      </c>
      <c r="BX99" s="134" t="s">
        <v>91</v>
      </c>
      <c r="CL99" s="134" t="s">
        <v>1</v>
      </c>
    </row>
    <row r="100" s="4" customFormat="1" ht="23.25" customHeight="1">
      <c r="A100" s="112" t="s">
        <v>79</v>
      </c>
      <c r="B100" s="63"/>
      <c r="C100" s="126"/>
      <c r="D100" s="126"/>
      <c r="E100" s="127" t="s">
        <v>99</v>
      </c>
      <c r="F100" s="127"/>
      <c r="G100" s="127"/>
      <c r="H100" s="127"/>
      <c r="I100" s="127"/>
      <c r="J100" s="126"/>
      <c r="K100" s="127" t="s">
        <v>100</v>
      </c>
      <c r="L100" s="127"/>
      <c r="M100" s="127"/>
      <c r="N100" s="127"/>
      <c r="O100" s="127"/>
      <c r="P100" s="127"/>
      <c r="Q100" s="127"/>
      <c r="R100" s="127"/>
      <c r="S100" s="127"/>
      <c r="T100" s="127"/>
      <c r="U100" s="127"/>
      <c r="V100" s="127"/>
      <c r="W100" s="127"/>
      <c r="X100" s="127"/>
      <c r="Y100" s="127"/>
      <c r="Z100" s="127"/>
      <c r="AA100" s="127"/>
      <c r="AB100" s="127"/>
      <c r="AC100" s="127"/>
      <c r="AD100" s="127"/>
      <c r="AE100" s="127"/>
      <c r="AF100" s="127"/>
      <c r="AG100" s="128">
        <f>'210030-02-03-03 - Následn...'!J32</f>
        <v>360819.04999999999</v>
      </c>
      <c r="AH100" s="126"/>
      <c r="AI100" s="126"/>
      <c r="AJ100" s="126"/>
      <c r="AK100" s="126"/>
      <c r="AL100" s="126"/>
      <c r="AM100" s="126"/>
      <c r="AN100" s="128">
        <f>SUM(AG100,AT100)</f>
        <v>436591.04999999999</v>
      </c>
      <c r="AO100" s="126"/>
      <c r="AP100" s="126"/>
      <c r="AQ100" s="129" t="s">
        <v>94</v>
      </c>
      <c r="AR100" s="65"/>
      <c r="AS100" s="130">
        <v>0</v>
      </c>
      <c r="AT100" s="131">
        <f>ROUND(SUM(AV100:AW100),2)</f>
        <v>75772</v>
      </c>
      <c r="AU100" s="132">
        <f>'210030-02-03-03 - Následn...'!P124</f>
        <v>578.94627899999989</v>
      </c>
      <c r="AV100" s="131">
        <f>'210030-02-03-03 - Následn...'!J35</f>
        <v>75772</v>
      </c>
      <c r="AW100" s="131">
        <f>'210030-02-03-03 - Následn...'!J36</f>
        <v>0</v>
      </c>
      <c r="AX100" s="131">
        <f>'210030-02-03-03 - Následn...'!J37</f>
        <v>0</v>
      </c>
      <c r="AY100" s="131">
        <f>'210030-02-03-03 - Následn...'!J38</f>
        <v>0</v>
      </c>
      <c r="AZ100" s="131">
        <f>'210030-02-03-03 - Následn...'!F35</f>
        <v>360819.04999999999</v>
      </c>
      <c r="BA100" s="131">
        <f>'210030-02-03-03 - Následn...'!F36</f>
        <v>0</v>
      </c>
      <c r="BB100" s="131">
        <f>'210030-02-03-03 - Následn...'!F37</f>
        <v>0</v>
      </c>
      <c r="BC100" s="131">
        <f>'210030-02-03-03 - Následn...'!F38</f>
        <v>0</v>
      </c>
      <c r="BD100" s="133">
        <f>'210030-02-03-03 - Následn...'!F39</f>
        <v>0</v>
      </c>
      <c r="BE100" s="4"/>
      <c r="BT100" s="134" t="s">
        <v>85</v>
      </c>
      <c r="BV100" s="134" t="s">
        <v>77</v>
      </c>
      <c r="BW100" s="134" t="s">
        <v>101</v>
      </c>
      <c r="BX100" s="134" t="s">
        <v>91</v>
      </c>
      <c r="CL100" s="134" t="s">
        <v>1</v>
      </c>
    </row>
    <row r="101" s="7" customFormat="1" ht="24.75" customHeight="1">
      <c r="A101" s="112" t="s">
        <v>79</v>
      </c>
      <c r="B101" s="113"/>
      <c r="C101" s="114"/>
      <c r="D101" s="115" t="s">
        <v>102</v>
      </c>
      <c r="E101" s="115"/>
      <c r="F101" s="115"/>
      <c r="G101" s="115"/>
      <c r="H101" s="115"/>
      <c r="I101" s="116"/>
      <c r="J101" s="115" t="s">
        <v>103</v>
      </c>
      <c r="K101" s="115"/>
      <c r="L101" s="115"/>
      <c r="M101" s="115"/>
      <c r="N101" s="115"/>
      <c r="O101" s="115"/>
      <c r="P101" s="115"/>
      <c r="Q101" s="115"/>
      <c r="R101" s="115"/>
      <c r="S101" s="115"/>
      <c r="T101" s="115"/>
      <c r="U101" s="115"/>
      <c r="V101" s="115"/>
      <c r="W101" s="115"/>
      <c r="X101" s="115"/>
      <c r="Y101" s="115"/>
      <c r="Z101" s="115"/>
      <c r="AA101" s="115"/>
      <c r="AB101" s="115"/>
      <c r="AC101" s="115"/>
      <c r="AD101" s="115"/>
      <c r="AE101" s="115"/>
      <c r="AF101" s="115"/>
      <c r="AG101" s="117">
        <f>'210030-02-04 - VRN'!J30</f>
        <v>70000</v>
      </c>
      <c r="AH101" s="116"/>
      <c r="AI101" s="116"/>
      <c r="AJ101" s="116"/>
      <c r="AK101" s="116"/>
      <c r="AL101" s="116"/>
      <c r="AM101" s="116"/>
      <c r="AN101" s="117">
        <f>SUM(AG101,AT101)</f>
        <v>84700</v>
      </c>
      <c r="AO101" s="116"/>
      <c r="AP101" s="116"/>
      <c r="AQ101" s="118" t="s">
        <v>82</v>
      </c>
      <c r="AR101" s="119"/>
      <c r="AS101" s="135">
        <v>0</v>
      </c>
      <c r="AT101" s="136">
        <f>ROUND(SUM(AV101:AW101),2)</f>
        <v>14700</v>
      </c>
      <c r="AU101" s="137">
        <f>'210030-02-04 - VRN'!P119</f>
        <v>0</v>
      </c>
      <c r="AV101" s="136">
        <f>'210030-02-04 - VRN'!J33</f>
        <v>14700</v>
      </c>
      <c r="AW101" s="136">
        <f>'210030-02-04 - VRN'!J34</f>
        <v>0</v>
      </c>
      <c r="AX101" s="136">
        <f>'210030-02-04 - VRN'!J35</f>
        <v>0</v>
      </c>
      <c r="AY101" s="136">
        <f>'210030-02-04 - VRN'!J36</f>
        <v>0</v>
      </c>
      <c r="AZ101" s="136">
        <f>'210030-02-04 - VRN'!F33</f>
        <v>70000</v>
      </c>
      <c r="BA101" s="136">
        <f>'210030-02-04 - VRN'!F34</f>
        <v>0</v>
      </c>
      <c r="BB101" s="136">
        <f>'210030-02-04 - VRN'!F35</f>
        <v>0</v>
      </c>
      <c r="BC101" s="136">
        <f>'210030-02-04 - VRN'!F36</f>
        <v>0</v>
      </c>
      <c r="BD101" s="138">
        <f>'210030-02-04 - VRN'!F37</f>
        <v>0</v>
      </c>
      <c r="BE101" s="7"/>
      <c r="BT101" s="124" t="s">
        <v>83</v>
      </c>
      <c r="BV101" s="124" t="s">
        <v>77</v>
      </c>
      <c r="BW101" s="124" t="s">
        <v>104</v>
      </c>
      <c r="BX101" s="124" t="s">
        <v>5</v>
      </c>
      <c r="CL101" s="124" t="s">
        <v>1</v>
      </c>
      <c r="CM101" s="124" t="s">
        <v>85</v>
      </c>
    </row>
    <row r="102" s="2" customFormat="1" ht="30" customHeight="1">
      <c r="A102" s="32"/>
      <c r="B102" s="33"/>
      <c r="C102" s="34"/>
      <c r="D102" s="34"/>
      <c r="E102" s="34"/>
      <c r="F102" s="34"/>
      <c r="G102" s="34"/>
      <c r="H102" s="34"/>
      <c r="I102" s="34"/>
      <c r="J102" s="34"/>
      <c r="K102" s="34"/>
      <c r="L102" s="34"/>
      <c r="M102" s="34"/>
      <c r="N102" s="34"/>
      <c r="O102" s="34"/>
      <c r="P102" s="34"/>
      <c r="Q102" s="34"/>
      <c r="R102" s="34"/>
      <c r="S102" s="34"/>
      <c r="T102" s="34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  <c r="AF102" s="34"/>
      <c r="AG102" s="34"/>
      <c r="AH102" s="34"/>
      <c r="AI102" s="34"/>
      <c r="AJ102" s="34"/>
      <c r="AK102" s="34"/>
      <c r="AL102" s="34"/>
      <c r="AM102" s="34"/>
      <c r="AN102" s="34"/>
      <c r="AO102" s="34"/>
      <c r="AP102" s="34"/>
      <c r="AQ102" s="34"/>
      <c r="AR102" s="38"/>
      <c r="AS102" s="32"/>
      <c r="AT102" s="32"/>
      <c r="AU102" s="32"/>
      <c r="AV102" s="32"/>
      <c r="AW102" s="32"/>
      <c r="AX102" s="32"/>
      <c r="AY102" s="32"/>
      <c r="AZ102" s="32"/>
      <c r="BA102" s="32"/>
      <c r="BB102" s="32"/>
      <c r="BC102" s="32"/>
      <c r="BD102" s="32"/>
      <c r="BE102" s="32"/>
    </row>
    <row r="103" s="2" customFormat="1" ht="6.96" customHeight="1">
      <c r="A103" s="32"/>
      <c r="B103" s="59"/>
      <c r="C103" s="60"/>
      <c r="D103" s="60"/>
      <c r="E103" s="60"/>
      <c r="F103" s="60"/>
      <c r="G103" s="60"/>
      <c r="H103" s="60"/>
      <c r="I103" s="60"/>
      <c r="J103" s="60"/>
      <c r="K103" s="60"/>
      <c r="L103" s="60"/>
      <c r="M103" s="60"/>
      <c r="N103" s="60"/>
      <c r="O103" s="60"/>
      <c r="P103" s="60"/>
      <c r="Q103" s="60"/>
      <c r="R103" s="60"/>
      <c r="S103" s="60"/>
      <c r="T103" s="60"/>
      <c r="U103" s="60"/>
      <c r="V103" s="60"/>
      <c r="W103" s="60"/>
      <c r="X103" s="60"/>
      <c r="Y103" s="60"/>
      <c r="Z103" s="60"/>
      <c r="AA103" s="60"/>
      <c r="AB103" s="60"/>
      <c r="AC103" s="60"/>
      <c r="AD103" s="60"/>
      <c r="AE103" s="60"/>
      <c r="AF103" s="60"/>
      <c r="AG103" s="60"/>
      <c r="AH103" s="60"/>
      <c r="AI103" s="60"/>
      <c r="AJ103" s="60"/>
      <c r="AK103" s="60"/>
      <c r="AL103" s="60"/>
      <c r="AM103" s="60"/>
      <c r="AN103" s="60"/>
      <c r="AO103" s="60"/>
      <c r="AP103" s="60"/>
      <c r="AQ103" s="60"/>
      <c r="AR103" s="38"/>
      <c r="AS103" s="32"/>
      <c r="AT103" s="32"/>
      <c r="AU103" s="32"/>
      <c r="AV103" s="32"/>
      <c r="AW103" s="32"/>
      <c r="AX103" s="32"/>
      <c r="AY103" s="32"/>
      <c r="AZ103" s="32"/>
      <c r="BA103" s="32"/>
      <c r="BB103" s="32"/>
      <c r="BC103" s="32"/>
      <c r="BD103" s="32"/>
      <c r="BE103" s="32"/>
    </row>
  </sheetData>
  <sheetProtection sheet="1" formatColumns="0" formatRows="0" objects="1" scenarios="1" spinCount="100000" saltValue="hQe5SnnEHgKJFwLUXsDr/Qx8UIwSk//t0SAncoq8DvVMHuhjPVeVMK7HIs9HWzNHMfB4lLxMW+mo3z+ODnnIbA==" hashValue="JPZsbpTC6O6rYBP9RL0CQsmENbZmOP8xixjAwlYqdrcwhKZ8dO8lq5nKAIqqA423Cwp/kSc5T5pc3ekE4tfQZQ==" algorithmName="SHA-512" password="CC35"/>
  <mergeCells count="64">
    <mergeCell ref="L85:AJ85"/>
    <mergeCell ref="AM87:AN87"/>
    <mergeCell ref="AM89:AP89"/>
    <mergeCell ref="AS89:AT91"/>
    <mergeCell ref="AM90:AP90"/>
    <mergeCell ref="C92:G92"/>
    <mergeCell ref="AN92:AP92"/>
    <mergeCell ref="AG92:AM92"/>
    <mergeCell ref="I92:AF92"/>
    <mergeCell ref="AN95:AP95"/>
    <mergeCell ref="D95:H95"/>
    <mergeCell ref="AG95:AM95"/>
    <mergeCell ref="J95:AF95"/>
    <mergeCell ref="J96:AF96"/>
    <mergeCell ref="D96:H96"/>
    <mergeCell ref="AN96:AP96"/>
    <mergeCell ref="AG96:AM96"/>
    <mergeCell ref="AG97:AM97"/>
    <mergeCell ref="D97:H97"/>
    <mergeCell ref="AN97:AP97"/>
    <mergeCell ref="J97:AF97"/>
    <mergeCell ref="K98:AF98"/>
    <mergeCell ref="AN98:AP98"/>
    <mergeCell ref="AG98:AM98"/>
    <mergeCell ref="E98:I98"/>
    <mergeCell ref="AN99:AP99"/>
    <mergeCell ref="AG99:AM99"/>
    <mergeCell ref="E99:I99"/>
    <mergeCell ref="K99:AF99"/>
    <mergeCell ref="AN100:AP100"/>
    <mergeCell ref="AG100:AM100"/>
    <mergeCell ref="E100:I100"/>
    <mergeCell ref="K100:AF100"/>
    <mergeCell ref="AN101:AP101"/>
    <mergeCell ref="AG101:AM101"/>
    <mergeCell ref="D101:H101"/>
    <mergeCell ref="J101:AF101"/>
    <mergeCell ref="AG94:AM94"/>
    <mergeCell ref="AN94:AP94"/>
    <mergeCell ref="K5:AJ5"/>
    <mergeCell ref="K6:AJ6"/>
    <mergeCell ref="E23:AN23"/>
    <mergeCell ref="AK26:AO26"/>
    <mergeCell ref="L28:P28"/>
    <mergeCell ref="W28:AE28"/>
    <mergeCell ref="AK28:AO28"/>
    <mergeCell ref="L29:P29"/>
    <mergeCell ref="W29:AE29"/>
    <mergeCell ref="AK29:AO29"/>
    <mergeCell ref="AK30:AO30"/>
    <mergeCell ref="L30:P30"/>
    <mergeCell ref="W30:AE30"/>
    <mergeCell ref="W31:AE31"/>
    <mergeCell ref="AK31:AO31"/>
    <mergeCell ref="L31:P31"/>
    <mergeCell ref="L32:P32"/>
    <mergeCell ref="W32:AE32"/>
    <mergeCell ref="AK32:AO32"/>
    <mergeCell ref="L33:P33"/>
    <mergeCell ref="W33:AE33"/>
    <mergeCell ref="AK33:AO33"/>
    <mergeCell ref="AK35:AO35"/>
    <mergeCell ref="X35:AB35"/>
    <mergeCell ref="AR2:BE2"/>
  </mergeCells>
  <hyperlinks>
    <hyperlink ref="A95" location="'210030-02-01 - Příprava s...'!C2" display="/"/>
    <hyperlink ref="A96" location="'210030-02-02 - Výsadba'!C2" display="/"/>
    <hyperlink ref="A98" location="'210030-02-03-01 - Následn...'!C2" display="/"/>
    <hyperlink ref="A99" location="'210030-02-03-02 - Následn...'!C2" display="/"/>
    <hyperlink ref="A100" location="'210030-02-03-03 - Následn...'!C2" display="/"/>
    <hyperlink ref="A101" location="'210030-02-04 - VRN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22"/>
    </row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84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20"/>
      <c r="AT3" s="17" t="s">
        <v>85</v>
      </c>
    </row>
    <row r="4" s="1" customFormat="1" ht="24.96" customHeight="1">
      <c r="B4" s="20"/>
      <c r="D4" s="141" t="s">
        <v>105</v>
      </c>
      <c r="L4" s="20"/>
      <c r="M4" s="142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3" t="s">
        <v>14</v>
      </c>
      <c r="L6" s="20"/>
    </row>
    <row r="7" s="1" customFormat="1" ht="16.5" customHeight="1">
      <c r="B7" s="20"/>
      <c r="E7" s="144" t="str">
        <f>'Rekapitulace stavby'!K6</f>
        <v>Stavba Větrolamu TEO 2 v k.ú. Ves Touškov</v>
      </c>
      <c r="F7" s="143"/>
      <c r="G7" s="143"/>
      <c r="H7" s="143"/>
      <c r="L7" s="20"/>
    </row>
    <row r="8" s="2" customFormat="1" ht="12" customHeight="1">
      <c r="A8" s="32"/>
      <c r="B8" s="38"/>
      <c r="C8" s="32"/>
      <c r="D8" s="143" t="s">
        <v>106</v>
      </c>
      <c r="E8" s="32"/>
      <c r="F8" s="32"/>
      <c r="G8" s="32"/>
      <c r="H8" s="32"/>
      <c r="I8" s="32"/>
      <c r="J8" s="32"/>
      <c r="K8" s="32"/>
      <c r="L8" s="56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="2" customFormat="1" ht="16.5" customHeight="1">
      <c r="A9" s="32"/>
      <c r="B9" s="38"/>
      <c r="C9" s="32"/>
      <c r="D9" s="32"/>
      <c r="E9" s="145" t="s">
        <v>107</v>
      </c>
      <c r="F9" s="32"/>
      <c r="G9" s="32"/>
      <c r="H9" s="32"/>
      <c r="I9" s="32"/>
      <c r="J9" s="32"/>
      <c r="K9" s="32"/>
      <c r="L9" s="56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="2" customFormat="1">
      <c r="A10" s="32"/>
      <c r="B10" s="38"/>
      <c r="C10" s="32"/>
      <c r="D10" s="32"/>
      <c r="E10" s="32"/>
      <c r="F10" s="32"/>
      <c r="G10" s="32"/>
      <c r="H10" s="32"/>
      <c r="I10" s="32"/>
      <c r="J10" s="32"/>
      <c r="K10" s="32"/>
      <c r="L10" s="56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="2" customFormat="1" ht="12" customHeight="1">
      <c r="A11" s="32"/>
      <c r="B11" s="38"/>
      <c r="C11" s="32"/>
      <c r="D11" s="143" t="s">
        <v>16</v>
      </c>
      <c r="E11" s="32"/>
      <c r="F11" s="134" t="s">
        <v>1</v>
      </c>
      <c r="G11" s="32"/>
      <c r="H11" s="32"/>
      <c r="I11" s="143" t="s">
        <v>17</v>
      </c>
      <c r="J11" s="134" t="s">
        <v>1</v>
      </c>
      <c r="K11" s="32"/>
      <c r="L11" s="56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="2" customFormat="1" ht="12" customHeight="1">
      <c r="A12" s="32"/>
      <c r="B12" s="38"/>
      <c r="C12" s="32"/>
      <c r="D12" s="143" t="s">
        <v>18</v>
      </c>
      <c r="E12" s="32"/>
      <c r="F12" s="134" t="s">
        <v>19</v>
      </c>
      <c r="G12" s="32"/>
      <c r="H12" s="32"/>
      <c r="I12" s="143" t="s">
        <v>20</v>
      </c>
      <c r="J12" s="146" t="str">
        <f>'Rekapitulace stavby'!AN8</f>
        <v>8. 9. 2021</v>
      </c>
      <c r="K12" s="32"/>
      <c r="L12" s="56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="2" customFormat="1" ht="10.8" customHeight="1">
      <c r="A13" s="32"/>
      <c r="B13" s="38"/>
      <c r="C13" s="32"/>
      <c r="D13" s="32"/>
      <c r="E13" s="32"/>
      <c r="F13" s="32"/>
      <c r="G13" s="32"/>
      <c r="H13" s="32"/>
      <c r="I13" s="32"/>
      <c r="J13" s="32"/>
      <c r="K13" s="32"/>
      <c r="L13" s="56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="2" customFormat="1" ht="12" customHeight="1">
      <c r="A14" s="32"/>
      <c r="B14" s="38"/>
      <c r="C14" s="32"/>
      <c r="D14" s="143" t="s">
        <v>22</v>
      </c>
      <c r="E14" s="32"/>
      <c r="F14" s="32"/>
      <c r="G14" s="32"/>
      <c r="H14" s="32"/>
      <c r="I14" s="143" t="s">
        <v>23</v>
      </c>
      <c r="J14" s="134" t="s">
        <v>1</v>
      </c>
      <c r="K14" s="32"/>
      <c r="L14" s="56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="2" customFormat="1" ht="18" customHeight="1">
      <c r="A15" s="32"/>
      <c r="B15" s="38"/>
      <c r="C15" s="32"/>
      <c r="D15" s="32"/>
      <c r="E15" s="134" t="s">
        <v>24</v>
      </c>
      <c r="F15" s="32"/>
      <c r="G15" s="32"/>
      <c r="H15" s="32"/>
      <c r="I15" s="143" t="s">
        <v>25</v>
      </c>
      <c r="J15" s="134" t="s">
        <v>1</v>
      </c>
      <c r="K15" s="32"/>
      <c r="L15" s="56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="2" customFormat="1" ht="6.96" customHeight="1">
      <c r="A16" s="32"/>
      <c r="B16" s="38"/>
      <c r="C16" s="32"/>
      <c r="D16" s="32"/>
      <c r="E16" s="32"/>
      <c r="F16" s="32"/>
      <c r="G16" s="32"/>
      <c r="H16" s="32"/>
      <c r="I16" s="32"/>
      <c r="J16" s="32"/>
      <c r="K16" s="32"/>
      <c r="L16" s="56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="2" customFormat="1" ht="12" customHeight="1">
      <c r="A17" s="32"/>
      <c r="B17" s="38"/>
      <c r="C17" s="32"/>
      <c r="D17" s="143" t="s">
        <v>26</v>
      </c>
      <c r="E17" s="32"/>
      <c r="F17" s="32"/>
      <c r="G17" s="32"/>
      <c r="H17" s="32"/>
      <c r="I17" s="143" t="s">
        <v>23</v>
      </c>
      <c r="J17" s="134" t="str">
        <f>'Rekapitulace stavby'!AN13</f>
        <v/>
      </c>
      <c r="K17" s="32"/>
      <c r="L17" s="56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="2" customFormat="1" ht="18" customHeight="1">
      <c r="A18" s="32"/>
      <c r="B18" s="38"/>
      <c r="C18" s="32"/>
      <c r="D18" s="32"/>
      <c r="E18" s="134" t="str">
        <f>'Rekapitulace stavby'!E14</f>
        <v xml:space="preserve"> </v>
      </c>
      <c r="F18" s="134"/>
      <c r="G18" s="134"/>
      <c r="H18" s="134"/>
      <c r="I18" s="143" t="s">
        <v>25</v>
      </c>
      <c r="J18" s="134" t="str">
        <f>'Rekapitulace stavby'!AN14</f>
        <v/>
      </c>
      <c r="K18" s="32"/>
      <c r="L18" s="56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="2" customFormat="1" ht="6.96" customHeight="1">
      <c r="A19" s="32"/>
      <c r="B19" s="38"/>
      <c r="C19" s="32"/>
      <c r="D19" s="32"/>
      <c r="E19" s="32"/>
      <c r="F19" s="32"/>
      <c r="G19" s="32"/>
      <c r="H19" s="32"/>
      <c r="I19" s="32"/>
      <c r="J19" s="32"/>
      <c r="K19" s="32"/>
      <c r="L19" s="56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="2" customFormat="1" ht="12" customHeight="1">
      <c r="A20" s="32"/>
      <c r="B20" s="38"/>
      <c r="C20" s="32"/>
      <c r="D20" s="143" t="s">
        <v>28</v>
      </c>
      <c r="E20" s="32"/>
      <c r="F20" s="32"/>
      <c r="G20" s="32"/>
      <c r="H20" s="32"/>
      <c r="I20" s="143" t="s">
        <v>23</v>
      </c>
      <c r="J20" s="134" t="s">
        <v>1</v>
      </c>
      <c r="K20" s="32"/>
      <c r="L20" s="56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="2" customFormat="1" ht="18" customHeight="1">
      <c r="A21" s="32"/>
      <c r="B21" s="38"/>
      <c r="C21" s="32"/>
      <c r="D21" s="32"/>
      <c r="E21" s="134" t="s">
        <v>29</v>
      </c>
      <c r="F21" s="32"/>
      <c r="G21" s="32"/>
      <c r="H21" s="32"/>
      <c r="I21" s="143" t="s">
        <v>25</v>
      </c>
      <c r="J21" s="134" t="s">
        <v>1</v>
      </c>
      <c r="K21" s="32"/>
      <c r="L21" s="56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="2" customFormat="1" ht="6.96" customHeight="1">
      <c r="A22" s="32"/>
      <c r="B22" s="38"/>
      <c r="C22" s="32"/>
      <c r="D22" s="32"/>
      <c r="E22" s="32"/>
      <c r="F22" s="32"/>
      <c r="G22" s="32"/>
      <c r="H22" s="32"/>
      <c r="I22" s="32"/>
      <c r="J22" s="32"/>
      <c r="K22" s="32"/>
      <c r="L22" s="56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="2" customFormat="1" ht="12" customHeight="1">
      <c r="A23" s="32"/>
      <c r="B23" s="38"/>
      <c r="C23" s="32"/>
      <c r="D23" s="143" t="s">
        <v>31</v>
      </c>
      <c r="E23" s="32"/>
      <c r="F23" s="32"/>
      <c r="G23" s="32"/>
      <c r="H23" s="32"/>
      <c r="I23" s="143" t="s">
        <v>23</v>
      </c>
      <c r="J23" s="134" t="s">
        <v>1</v>
      </c>
      <c r="K23" s="32"/>
      <c r="L23" s="56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="2" customFormat="1" ht="18" customHeight="1">
      <c r="A24" s="32"/>
      <c r="B24" s="38"/>
      <c r="C24" s="32"/>
      <c r="D24" s="32"/>
      <c r="E24" s="134" t="s">
        <v>32</v>
      </c>
      <c r="F24" s="32"/>
      <c r="G24" s="32"/>
      <c r="H24" s="32"/>
      <c r="I24" s="143" t="s">
        <v>25</v>
      </c>
      <c r="J24" s="134" t="s">
        <v>1</v>
      </c>
      <c r="K24" s="32"/>
      <c r="L24" s="56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="2" customFormat="1" ht="6.96" customHeight="1">
      <c r="A25" s="32"/>
      <c r="B25" s="38"/>
      <c r="C25" s="32"/>
      <c r="D25" s="32"/>
      <c r="E25" s="32"/>
      <c r="F25" s="32"/>
      <c r="G25" s="32"/>
      <c r="H25" s="32"/>
      <c r="I25" s="32"/>
      <c r="J25" s="32"/>
      <c r="K25" s="32"/>
      <c r="L25" s="56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="2" customFormat="1" ht="12" customHeight="1">
      <c r="A26" s="32"/>
      <c r="B26" s="38"/>
      <c r="C26" s="32"/>
      <c r="D26" s="143" t="s">
        <v>33</v>
      </c>
      <c r="E26" s="32"/>
      <c r="F26" s="32"/>
      <c r="G26" s="32"/>
      <c r="H26" s="32"/>
      <c r="I26" s="32"/>
      <c r="J26" s="32"/>
      <c r="K26" s="32"/>
      <c r="L26" s="56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="8" customFormat="1" ht="16.5" customHeight="1">
      <c r="A27" s="147"/>
      <c r="B27" s="148"/>
      <c r="C27" s="147"/>
      <c r="D27" s="147"/>
      <c r="E27" s="149" t="s">
        <v>1</v>
      </c>
      <c r="F27" s="149"/>
      <c r="G27" s="149"/>
      <c r="H27" s="149"/>
      <c r="I27" s="147"/>
      <c r="J27" s="147"/>
      <c r="K27" s="147"/>
      <c r="L27" s="150"/>
      <c r="S27" s="147"/>
      <c r="T27" s="147"/>
      <c r="U27" s="147"/>
      <c r="V27" s="147"/>
      <c r="W27" s="147"/>
      <c r="X27" s="147"/>
      <c r="Y27" s="147"/>
      <c r="Z27" s="147"/>
      <c r="AA27" s="147"/>
      <c r="AB27" s="147"/>
      <c r="AC27" s="147"/>
      <c r="AD27" s="147"/>
      <c r="AE27" s="147"/>
    </row>
    <row r="28" s="2" customFormat="1" ht="6.96" customHeight="1">
      <c r="A28" s="32"/>
      <c r="B28" s="38"/>
      <c r="C28" s="32"/>
      <c r="D28" s="32"/>
      <c r="E28" s="32"/>
      <c r="F28" s="32"/>
      <c r="G28" s="32"/>
      <c r="H28" s="32"/>
      <c r="I28" s="32"/>
      <c r="J28" s="32"/>
      <c r="K28" s="32"/>
      <c r="L28" s="56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="2" customFormat="1" ht="6.96" customHeight="1">
      <c r="A29" s="32"/>
      <c r="B29" s="38"/>
      <c r="C29" s="32"/>
      <c r="D29" s="151"/>
      <c r="E29" s="151"/>
      <c r="F29" s="151"/>
      <c r="G29" s="151"/>
      <c r="H29" s="151"/>
      <c r="I29" s="151"/>
      <c r="J29" s="151"/>
      <c r="K29" s="151"/>
      <c r="L29" s="56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="2" customFormat="1" ht="25.44" customHeight="1">
      <c r="A30" s="32"/>
      <c r="B30" s="38"/>
      <c r="C30" s="32"/>
      <c r="D30" s="152" t="s">
        <v>35</v>
      </c>
      <c r="E30" s="32"/>
      <c r="F30" s="32"/>
      <c r="G30" s="32"/>
      <c r="H30" s="32"/>
      <c r="I30" s="32"/>
      <c r="J30" s="153">
        <f>ROUND(J120, 2)</f>
        <v>974760.93000000005</v>
      </c>
      <c r="K30" s="32"/>
      <c r="L30" s="56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="2" customFormat="1" ht="6.96" customHeight="1">
      <c r="A31" s="32"/>
      <c r="B31" s="38"/>
      <c r="C31" s="32"/>
      <c r="D31" s="151"/>
      <c r="E31" s="151"/>
      <c r="F31" s="151"/>
      <c r="G31" s="151"/>
      <c r="H31" s="151"/>
      <c r="I31" s="151"/>
      <c r="J31" s="151"/>
      <c r="K31" s="151"/>
      <c r="L31" s="56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="2" customFormat="1" ht="14.4" customHeight="1">
      <c r="A32" s="32"/>
      <c r="B32" s="38"/>
      <c r="C32" s="32"/>
      <c r="D32" s="32"/>
      <c r="E32" s="32"/>
      <c r="F32" s="154" t="s">
        <v>37</v>
      </c>
      <c r="G32" s="32"/>
      <c r="H32" s="32"/>
      <c r="I32" s="154" t="s">
        <v>36</v>
      </c>
      <c r="J32" s="154" t="s">
        <v>38</v>
      </c>
      <c r="K32" s="32"/>
      <c r="L32" s="56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="2" customFormat="1" ht="14.4" customHeight="1">
      <c r="A33" s="32"/>
      <c r="B33" s="38"/>
      <c r="C33" s="32"/>
      <c r="D33" s="155" t="s">
        <v>39</v>
      </c>
      <c r="E33" s="143" t="s">
        <v>40</v>
      </c>
      <c r="F33" s="156">
        <f>ROUND((SUM(BE120:BE166)),  2)</f>
        <v>974760.93000000005</v>
      </c>
      <c r="G33" s="32"/>
      <c r="H33" s="32"/>
      <c r="I33" s="157">
        <v>0.20999999999999999</v>
      </c>
      <c r="J33" s="156">
        <f>ROUND(((SUM(BE120:BE166))*I33),  2)</f>
        <v>204699.79999999999</v>
      </c>
      <c r="K33" s="32"/>
      <c r="L33" s="56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="2" customFormat="1" ht="14.4" customHeight="1">
      <c r="A34" s="32"/>
      <c r="B34" s="38"/>
      <c r="C34" s="32"/>
      <c r="D34" s="32"/>
      <c r="E34" s="143" t="s">
        <v>41</v>
      </c>
      <c r="F34" s="156">
        <f>ROUND((SUM(BF120:BF166)),  2)</f>
        <v>0</v>
      </c>
      <c r="G34" s="32"/>
      <c r="H34" s="32"/>
      <c r="I34" s="157">
        <v>0.14999999999999999</v>
      </c>
      <c r="J34" s="156">
        <f>ROUND(((SUM(BF120:BF166))*I34),  2)</f>
        <v>0</v>
      </c>
      <c r="K34" s="32"/>
      <c r="L34" s="56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hidden="1" s="2" customFormat="1" ht="14.4" customHeight="1">
      <c r="A35" s="32"/>
      <c r="B35" s="38"/>
      <c r="C35" s="32"/>
      <c r="D35" s="32"/>
      <c r="E35" s="143" t="s">
        <v>42</v>
      </c>
      <c r="F35" s="156">
        <f>ROUND((SUM(BG120:BG166)),  2)</f>
        <v>0</v>
      </c>
      <c r="G35" s="32"/>
      <c r="H35" s="32"/>
      <c r="I35" s="157">
        <v>0.20999999999999999</v>
      </c>
      <c r="J35" s="156">
        <f>0</f>
        <v>0</v>
      </c>
      <c r="K35" s="32"/>
      <c r="L35" s="56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hidden="1" s="2" customFormat="1" ht="14.4" customHeight="1">
      <c r="A36" s="32"/>
      <c r="B36" s="38"/>
      <c r="C36" s="32"/>
      <c r="D36" s="32"/>
      <c r="E36" s="143" t="s">
        <v>43</v>
      </c>
      <c r="F36" s="156">
        <f>ROUND((SUM(BH120:BH166)),  2)</f>
        <v>0</v>
      </c>
      <c r="G36" s="32"/>
      <c r="H36" s="32"/>
      <c r="I36" s="157">
        <v>0.14999999999999999</v>
      </c>
      <c r="J36" s="156">
        <f>0</f>
        <v>0</v>
      </c>
      <c r="K36" s="32"/>
      <c r="L36" s="56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hidden="1" s="2" customFormat="1" ht="14.4" customHeight="1">
      <c r="A37" s="32"/>
      <c r="B37" s="38"/>
      <c r="C37" s="32"/>
      <c r="D37" s="32"/>
      <c r="E37" s="143" t="s">
        <v>44</v>
      </c>
      <c r="F37" s="156">
        <f>ROUND((SUM(BI120:BI166)),  2)</f>
        <v>0</v>
      </c>
      <c r="G37" s="32"/>
      <c r="H37" s="32"/>
      <c r="I37" s="157">
        <v>0</v>
      </c>
      <c r="J37" s="156">
        <f>0</f>
        <v>0</v>
      </c>
      <c r="K37" s="32"/>
      <c r="L37" s="56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="2" customFormat="1" ht="6.96" customHeight="1">
      <c r="A38" s="32"/>
      <c r="B38" s="38"/>
      <c r="C38" s="32"/>
      <c r="D38" s="32"/>
      <c r="E38" s="32"/>
      <c r="F38" s="32"/>
      <c r="G38" s="32"/>
      <c r="H38" s="32"/>
      <c r="I38" s="32"/>
      <c r="J38" s="32"/>
      <c r="K38" s="32"/>
      <c r="L38" s="56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="2" customFormat="1" ht="25.44" customHeight="1">
      <c r="A39" s="32"/>
      <c r="B39" s="38"/>
      <c r="C39" s="158"/>
      <c r="D39" s="159" t="s">
        <v>45</v>
      </c>
      <c r="E39" s="160"/>
      <c r="F39" s="160"/>
      <c r="G39" s="161" t="s">
        <v>46</v>
      </c>
      <c r="H39" s="162" t="s">
        <v>47</v>
      </c>
      <c r="I39" s="160"/>
      <c r="J39" s="163">
        <f>SUM(J30:J37)</f>
        <v>1179460.73</v>
      </c>
      <c r="K39" s="164"/>
      <c r="L39" s="56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="2" customFormat="1" ht="14.4" customHeight="1">
      <c r="A40" s="32"/>
      <c r="B40" s="38"/>
      <c r="C40" s="32"/>
      <c r="D40" s="32"/>
      <c r="E40" s="32"/>
      <c r="F40" s="32"/>
      <c r="G40" s="32"/>
      <c r="H40" s="32"/>
      <c r="I40" s="32"/>
      <c r="J40" s="32"/>
      <c r="K40" s="32"/>
      <c r="L40" s="56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56"/>
      <c r="D50" s="165" t="s">
        <v>48</v>
      </c>
      <c r="E50" s="166"/>
      <c r="F50" s="166"/>
      <c r="G50" s="165" t="s">
        <v>49</v>
      </c>
      <c r="H50" s="166"/>
      <c r="I50" s="166"/>
      <c r="J50" s="166"/>
      <c r="K50" s="166"/>
      <c r="L50" s="56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2"/>
      <c r="B61" s="38"/>
      <c r="C61" s="32"/>
      <c r="D61" s="167" t="s">
        <v>50</v>
      </c>
      <c r="E61" s="168"/>
      <c r="F61" s="169" t="s">
        <v>51</v>
      </c>
      <c r="G61" s="167" t="s">
        <v>50</v>
      </c>
      <c r="H61" s="168"/>
      <c r="I61" s="168"/>
      <c r="J61" s="170" t="s">
        <v>51</v>
      </c>
      <c r="K61" s="168"/>
      <c r="L61" s="56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2"/>
      <c r="B65" s="38"/>
      <c r="C65" s="32"/>
      <c r="D65" s="165" t="s">
        <v>52</v>
      </c>
      <c r="E65" s="171"/>
      <c r="F65" s="171"/>
      <c r="G65" s="165" t="s">
        <v>53</v>
      </c>
      <c r="H65" s="171"/>
      <c r="I65" s="171"/>
      <c r="J65" s="171"/>
      <c r="K65" s="171"/>
      <c r="L65" s="56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2"/>
      <c r="B76" s="38"/>
      <c r="C76" s="32"/>
      <c r="D76" s="167" t="s">
        <v>50</v>
      </c>
      <c r="E76" s="168"/>
      <c r="F76" s="169" t="s">
        <v>51</v>
      </c>
      <c r="G76" s="167" t="s">
        <v>50</v>
      </c>
      <c r="H76" s="168"/>
      <c r="I76" s="168"/>
      <c r="J76" s="170" t="s">
        <v>51</v>
      </c>
      <c r="K76" s="168"/>
      <c r="L76" s="56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="2" customFormat="1" ht="14.4" customHeight="1">
      <c r="A77" s="32"/>
      <c r="B77" s="172"/>
      <c r="C77" s="173"/>
      <c r="D77" s="173"/>
      <c r="E77" s="173"/>
      <c r="F77" s="173"/>
      <c r="G77" s="173"/>
      <c r="H77" s="173"/>
      <c r="I77" s="173"/>
      <c r="J77" s="173"/>
      <c r="K77" s="173"/>
      <c r="L77" s="56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="2" customFormat="1" ht="6.96" customHeight="1">
      <c r="A81" s="32"/>
      <c r="B81" s="174"/>
      <c r="C81" s="175"/>
      <c r="D81" s="175"/>
      <c r="E81" s="175"/>
      <c r="F81" s="175"/>
      <c r="G81" s="175"/>
      <c r="H81" s="175"/>
      <c r="I81" s="175"/>
      <c r="J81" s="175"/>
      <c r="K81" s="175"/>
      <c r="L81" s="56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="2" customFormat="1" ht="24.96" customHeight="1">
      <c r="A82" s="32"/>
      <c r="B82" s="33"/>
      <c r="C82" s="23" t="s">
        <v>108</v>
      </c>
      <c r="D82" s="34"/>
      <c r="E82" s="34"/>
      <c r="F82" s="34"/>
      <c r="G82" s="34"/>
      <c r="H82" s="34"/>
      <c r="I82" s="34"/>
      <c r="J82" s="34"/>
      <c r="K82" s="34"/>
      <c r="L82" s="56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="2" customFormat="1" ht="6.96" customHeight="1">
      <c r="A83" s="32"/>
      <c r="B83" s="33"/>
      <c r="C83" s="34"/>
      <c r="D83" s="34"/>
      <c r="E83" s="34"/>
      <c r="F83" s="34"/>
      <c r="G83" s="34"/>
      <c r="H83" s="34"/>
      <c r="I83" s="34"/>
      <c r="J83" s="34"/>
      <c r="K83" s="34"/>
      <c r="L83" s="56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="2" customFormat="1" ht="12" customHeight="1">
      <c r="A84" s="32"/>
      <c r="B84" s="33"/>
      <c r="C84" s="29" t="s">
        <v>14</v>
      </c>
      <c r="D84" s="34"/>
      <c r="E84" s="34"/>
      <c r="F84" s="34"/>
      <c r="G84" s="34"/>
      <c r="H84" s="34"/>
      <c r="I84" s="34"/>
      <c r="J84" s="34"/>
      <c r="K84" s="34"/>
      <c r="L84" s="56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="2" customFormat="1" ht="16.5" customHeight="1">
      <c r="A85" s="32"/>
      <c r="B85" s="33"/>
      <c r="C85" s="34"/>
      <c r="D85" s="34"/>
      <c r="E85" s="176" t="str">
        <f>E7</f>
        <v>Stavba Větrolamu TEO 2 v k.ú. Ves Touškov</v>
      </c>
      <c r="F85" s="29"/>
      <c r="G85" s="29"/>
      <c r="H85" s="29"/>
      <c r="I85" s="34"/>
      <c r="J85" s="34"/>
      <c r="K85" s="34"/>
      <c r="L85" s="56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="2" customFormat="1" ht="12" customHeight="1">
      <c r="A86" s="32"/>
      <c r="B86" s="33"/>
      <c r="C86" s="29" t="s">
        <v>106</v>
      </c>
      <c r="D86" s="34"/>
      <c r="E86" s="34"/>
      <c r="F86" s="34"/>
      <c r="G86" s="34"/>
      <c r="H86" s="34"/>
      <c r="I86" s="34"/>
      <c r="J86" s="34"/>
      <c r="K86" s="34"/>
      <c r="L86" s="56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="2" customFormat="1" ht="16.5" customHeight="1">
      <c r="A87" s="32"/>
      <c r="B87" s="33"/>
      <c r="C87" s="34"/>
      <c r="D87" s="34"/>
      <c r="E87" s="69" t="str">
        <f>E9</f>
        <v>210030-02-01 - Příprava staveniště</v>
      </c>
      <c r="F87" s="34"/>
      <c r="G87" s="34"/>
      <c r="H87" s="34"/>
      <c r="I87" s="34"/>
      <c r="J87" s="34"/>
      <c r="K87" s="34"/>
      <c r="L87" s="56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="2" customFormat="1" ht="6.96" customHeight="1">
      <c r="A88" s="32"/>
      <c r="B88" s="33"/>
      <c r="C88" s="34"/>
      <c r="D88" s="34"/>
      <c r="E88" s="34"/>
      <c r="F88" s="34"/>
      <c r="G88" s="34"/>
      <c r="H88" s="34"/>
      <c r="I88" s="34"/>
      <c r="J88" s="34"/>
      <c r="K88" s="34"/>
      <c r="L88" s="56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="2" customFormat="1" ht="12" customHeight="1">
      <c r="A89" s="32"/>
      <c r="B89" s="33"/>
      <c r="C89" s="29" t="s">
        <v>18</v>
      </c>
      <c r="D89" s="34"/>
      <c r="E89" s="34"/>
      <c r="F89" s="26" t="str">
        <f>F12</f>
        <v>k.ú. Ves Touškov</v>
      </c>
      <c r="G89" s="34"/>
      <c r="H89" s="34"/>
      <c r="I89" s="29" t="s">
        <v>20</v>
      </c>
      <c r="J89" s="72" t="str">
        <f>IF(J12="","",J12)</f>
        <v>8. 9. 2021</v>
      </c>
      <c r="K89" s="34"/>
      <c r="L89" s="56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="2" customFormat="1" ht="6.96" customHeight="1">
      <c r="A90" s="32"/>
      <c r="B90" s="33"/>
      <c r="C90" s="34"/>
      <c r="D90" s="34"/>
      <c r="E90" s="34"/>
      <c r="F90" s="34"/>
      <c r="G90" s="34"/>
      <c r="H90" s="34"/>
      <c r="I90" s="34"/>
      <c r="J90" s="34"/>
      <c r="K90" s="34"/>
      <c r="L90" s="56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="2" customFormat="1" ht="15.15" customHeight="1">
      <c r="A91" s="32"/>
      <c r="B91" s="33"/>
      <c r="C91" s="29" t="s">
        <v>22</v>
      </c>
      <c r="D91" s="34"/>
      <c r="E91" s="34"/>
      <c r="F91" s="26" t="str">
        <f>E15</f>
        <v>SPÚ, Pobočka Plzeň</v>
      </c>
      <c r="G91" s="34"/>
      <c r="H91" s="34"/>
      <c r="I91" s="29" t="s">
        <v>28</v>
      </c>
      <c r="J91" s="30" t="str">
        <f>E21</f>
        <v>Geocart CZ a.s.</v>
      </c>
      <c r="K91" s="34"/>
      <c r="L91" s="56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="2" customFormat="1" ht="15.15" customHeight="1">
      <c r="A92" s="32"/>
      <c r="B92" s="33"/>
      <c r="C92" s="29" t="s">
        <v>26</v>
      </c>
      <c r="D92" s="34"/>
      <c r="E92" s="34"/>
      <c r="F92" s="26" t="str">
        <f>IF(E18="","",E18)</f>
        <v xml:space="preserve"> </v>
      </c>
      <c r="G92" s="34"/>
      <c r="H92" s="34"/>
      <c r="I92" s="29" t="s">
        <v>31</v>
      </c>
      <c r="J92" s="30" t="str">
        <f>E24</f>
        <v>Ing. Petr Chytka</v>
      </c>
      <c r="K92" s="34"/>
      <c r="L92" s="56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="2" customFormat="1" ht="10.32" customHeight="1">
      <c r="A93" s="32"/>
      <c r="B93" s="33"/>
      <c r="C93" s="34"/>
      <c r="D93" s="34"/>
      <c r="E93" s="34"/>
      <c r="F93" s="34"/>
      <c r="G93" s="34"/>
      <c r="H93" s="34"/>
      <c r="I93" s="34"/>
      <c r="J93" s="34"/>
      <c r="K93" s="34"/>
      <c r="L93" s="56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="2" customFormat="1" ht="29.28" customHeight="1">
      <c r="A94" s="32"/>
      <c r="B94" s="33"/>
      <c r="C94" s="177" t="s">
        <v>109</v>
      </c>
      <c r="D94" s="178"/>
      <c r="E94" s="178"/>
      <c r="F94" s="178"/>
      <c r="G94" s="178"/>
      <c r="H94" s="178"/>
      <c r="I94" s="178"/>
      <c r="J94" s="179" t="s">
        <v>110</v>
      </c>
      <c r="K94" s="178"/>
      <c r="L94" s="56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="2" customFormat="1" ht="10.32" customHeight="1">
      <c r="A95" s="32"/>
      <c r="B95" s="33"/>
      <c r="C95" s="34"/>
      <c r="D95" s="34"/>
      <c r="E95" s="34"/>
      <c r="F95" s="34"/>
      <c r="G95" s="34"/>
      <c r="H95" s="34"/>
      <c r="I95" s="34"/>
      <c r="J95" s="34"/>
      <c r="K95" s="34"/>
      <c r="L95" s="56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="2" customFormat="1" ht="22.8" customHeight="1">
      <c r="A96" s="32"/>
      <c r="B96" s="33"/>
      <c r="C96" s="180" t="s">
        <v>111</v>
      </c>
      <c r="D96" s="34"/>
      <c r="E96" s="34"/>
      <c r="F96" s="34"/>
      <c r="G96" s="34"/>
      <c r="H96" s="34"/>
      <c r="I96" s="34"/>
      <c r="J96" s="103">
        <f>J120</f>
        <v>974760.92999999993</v>
      </c>
      <c r="K96" s="34"/>
      <c r="L96" s="56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7" t="s">
        <v>112</v>
      </c>
    </row>
    <row r="97" s="9" customFormat="1" ht="24.96" customHeight="1">
      <c r="A97" s="9"/>
      <c r="B97" s="181"/>
      <c r="C97" s="182"/>
      <c r="D97" s="183" t="s">
        <v>113</v>
      </c>
      <c r="E97" s="184"/>
      <c r="F97" s="184"/>
      <c r="G97" s="184"/>
      <c r="H97" s="184"/>
      <c r="I97" s="184"/>
      <c r="J97" s="185">
        <f>J121</f>
        <v>974760.92999999993</v>
      </c>
      <c r="K97" s="182"/>
      <c r="L97" s="186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7"/>
      <c r="C98" s="126"/>
      <c r="D98" s="188" t="s">
        <v>114</v>
      </c>
      <c r="E98" s="189"/>
      <c r="F98" s="189"/>
      <c r="G98" s="189"/>
      <c r="H98" s="189"/>
      <c r="I98" s="189"/>
      <c r="J98" s="190">
        <f>J122</f>
        <v>324209.80000000005</v>
      </c>
      <c r="K98" s="126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7"/>
      <c r="C99" s="126"/>
      <c r="D99" s="188" t="s">
        <v>115</v>
      </c>
      <c r="E99" s="189"/>
      <c r="F99" s="189"/>
      <c r="G99" s="189"/>
      <c r="H99" s="189"/>
      <c r="I99" s="189"/>
      <c r="J99" s="190">
        <f>J149</f>
        <v>535442.56999999995</v>
      </c>
      <c r="K99" s="126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7"/>
      <c r="C100" s="126"/>
      <c r="D100" s="188" t="s">
        <v>116</v>
      </c>
      <c r="E100" s="189"/>
      <c r="F100" s="189"/>
      <c r="G100" s="189"/>
      <c r="H100" s="189"/>
      <c r="I100" s="189"/>
      <c r="J100" s="190">
        <f>J164</f>
        <v>115108.56</v>
      </c>
      <c r="K100" s="126"/>
      <c r="L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32"/>
      <c r="B101" s="33"/>
      <c r="C101" s="34"/>
      <c r="D101" s="34"/>
      <c r="E101" s="34"/>
      <c r="F101" s="34"/>
      <c r="G101" s="34"/>
      <c r="H101" s="34"/>
      <c r="I101" s="34"/>
      <c r="J101" s="34"/>
      <c r="K101" s="34"/>
      <c r="L101" s="56"/>
      <c r="S101" s="32"/>
      <c r="T101" s="32"/>
      <c r="U101" s="32"/>
      <c r="V101" s="32"/>
      <c r="W101" s="32"/>
      <c r="X101" s="32"/>
      <c r="Y101" s="32"/>
      <c r="Z101" s="32"/>
      <c r="AA101" s="32"/>
      <c r="AB101" s="32"/>
      <c r="AC101" s="32"/>
      <c r="AD101" s="32"/>
      <c r="AE101" s="32"/>
    </row>
    <row r="102" s="2" customFormat="1" ht="6.96" customHeight="1">
      <c r="A102" s="32"/>
      <c r="B102" s="59"/>
      <c r="C102" s="60"/>
      <c r="D102" s="60"/>
      <c r="E102" s="60"/>
      <c r="F102" s="60"/>
      <c r="G102" s="60"/>
      <c r="H102" s="60"/>
      <c r="I102" s="60"/>
      <c r="J102" s="60"/>
      <c r="K102" s="60"/>
      <c r="L102" s="56"/>
      <c r="S102" s="32"/>
      <c r="T102" s="32"/>
      <c r="U102" s="32"/>
      <c r="V102" s="32"/>
      <c r="W102" s="32"/>
      <c r="X102" s="32"/>
      <c r="Y102" s="32"/>
      <c r="Z102" s="32"/>
      <c r="AA102" s="32"/>
      <c r="AB102" s="32"/>
      <c r="AC102" s="32"/>
      <c r="AD102" s="32"/>
      <c r="AE102" s="32"/>
    </row>
    <row r="106" s="2" customFormat="1" ht="6.96" customHeight="1">
      <c r="A106" s="32"/>
      <c r="B106" s="61"/>
      <c r="C106" s="62"/>
      <c r="D106" s="62"/>
      <c r="E106" s="62"/>
      <c r="F106" s="62"/>
      <c r="G106" s="62"/>
      <c r="H106" s="62"/>
      <c r="I106" s="62"/>
      <c r="J106" s="62"/>
      <c r="K106" s="62"/>
      <c r="L106" s="56"/>
      <c r="S106" s="32"/>
      <c r="T106" s="32"/>
      <c r="U106" s="32"/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</row>
    <row r="107" s="2" customFormat="1" ht="24.96" customHeight="1">
      <c r="A107" s="32"/>
      <c r="B107" s="33"/>
      <c r="C107" s="23" t="s">
        <v>117</v>
      </c>
      <c r="D107" s="34"/>
      <c r="E107" s="34"/>
      <c r="F107" s="34"/>
      <c r="G107" s="34"/>
      <c r="H107" s="34"/>
      <c r="I107" s="34"/>
      <c r="J107" s="34"/>
      <c r="K107" s="34"/>
      <c r="L107" s="56"/>
      <c r="S107" s="32"/>
      <c r="T107" s="32"/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</row>
    <row r="108" s="2" customFormat="1" ht="6.96" customHeight="1">
      <c r="A108" s="32"/>
      <c r="B108" s="33"/>
      <c r="C108" s="34"/>
      <c r="D108" s="34"/>
      <c r="E108" s="34"/>
      <c r="F108" s="34"/>
      <c r="G108" s="34"/>
      <c r="H108" s="34"/>
      <c r="I108" s="34"/>
      <c r="J108" s="34"/>
      <c r="K108" s="34"/>
      <c r="L108" s="56"/>
      <c r="S108" s="32"/>
      <c r="T108" s="32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</row>
    <row r="109" s="2" customFormat="1" ht="12" customHeight="1">
      <c r="A109" s="32"/>
      <c r="B109" s="33"/>
      <c r="C109" s="29" t="s">
        <v>14</v>
      </c>
      <c r="D109" s="34"/>
      <c r="E109" s="34"/>
      <c r="F109" s="34"/>
      <c r="G109" s="34"/>
      <c r="H109" s="34"/>
      <c r="I109" s="34"/>
      <c r="J109" s="34"/>
      <c r="K109" s="34"/>
      <c r="L109" s="56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</row>
    <row r="110" s="2" customFormat="1" ht="16.5" customHeight="1">
      <c r="A110" s="32"/>
      <c r="B110" s="33"/>
      <c r="C110" s="34"/>
      <c r="D110" s="34"/>
      <c r="E110" s="176" t="str">
        <f>E7</f>
        <v>Stavba Větrolamu TEO 2 v k.ú. Ves Touškov</v>
      </c>
      <c r="F110" s="29"/>
      <c r="G110" s="29"/>
      <c r="H110" s="29"/>
      <c r="I110" s="34"/>
      <c r="J110" s="34"/>
      <c r="K110" s="34"/>
      <c r="L110" s="56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</row>
    <row r="111" s="2" customFormat="1" ht="12" customHeight="1">
      <c r="A111" s="32"/>
      <c r="B111" s="33"/>
      <c r="C111" s="29" t="s">
        <v>106</v>
      </c>
      <c r="D111" s="34"/>
      <c r="E111" s="34"/>
      <c r="F111" s="34"/>
      <c r="G111" s="34"/>
      <c r="H111" s="34"/>
      <c r="I111" s="34"/>
      <c r="J111" s="34"/>
      <c r="K111" s="34"/>
      <c r="L111" s="56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</row>
    <row r="112" s="2" customFormat="1" ht="16.5" customHeight="1">
      <c r="A112" s="32"/>
      <c r="B112" s="33"/>
      <c r="C112" s="34"/>
      <c r="D112" s="34"/>
      <c r="E112" s="69" t="str">
        <f>E9</f>
        <v>210030-02-01 - Příprava staveniště</v>
      </c>
      <c r="F112" s="34"/>
      <c r="G112" s="34"/>
      <c r="H112" s="34"/>
      <c r="I112" s="34"/>
      <c r="J112" s="34"/>
      <c r="K112" s="34"/>
      <c r="L112" s="56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="2" customFormat="1" ht="6.96" customHeight="1">
      <c r="A113" s="32"/>
      <c r="B113" s="33"/>
      <c r="C113" s="34"/>
      <c r="D113" s="34"/>
      <c r="E113" s="34"/>
      <c r="F113" s="34"/>
      <c r="G113" s="34"/>
      <c r="H113" s="34"/>
      <c r="I113" s="34"/>
      <c r="J113" s="34"/>
      <c r="K113" s="34"/>
      <c r="L113" s="56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="2" customFormat="1" ht="12" customHeight="1">
      <c r="A114" s="32"/>
      <c r="B114" s="33"/>
      <c r="C114" s="29" t="s">
        <v>18</v>
      </c>
      <c r="D114" s="34"/>
      <c r="E114" s="34"/>
      <c r="F114" s="26" t="str">
        <f>F12</f>
        <v>k.ú. Ves Touškov</v>
      </c>
      <c r="G114" s="34"/>
      <c r="H114" s="34"/>
      <c r="I114" s="29" t="s">
        <v>20</v>
      </c>
      <c r="J114" s="72" t="str">
        <f>IF(J12="","",J12)</f>
        <v>8. 9. 2021</v>
      </c>
      <c r="K114" s="34"/>
      <c r="L114" s="56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="2" customFormat="1" ht="6.96" customHeight="1">
      <c r="A115" s="32"/>
      <c r="B115" s="33"/>
      <c r="C115" s="34"/>
      <c r="D115" s="34"/>
      <c r="E115" s="34"/>
      <c r="F115" s="34"/>
      <c r="G115" s="34"/>
      <c r="H115" s="34"/>
      <c r="I115" s="34"/>
      <c r="J115" s="34"/>
      <c r="K115" s="34"/>
      <c r="L115" s="56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</row>
    <row r="116" s="2" customFormat="1" ht="15.15" customHeight="1">
      <c r="A116" s="32"/>
      <c r="B116" s="33"/>
      <c r="C116" s="29" t="s">
        <v>22</v>
      </c>
      <c r="D116" s="34"/>
      <c r="E116" s="34"/>
      <c r="F116" s="26" t="str">
        <f>E15</f>
        <v>SPÚ, Pobočka Plzeň</v>
      </c>
      <c r="G116" s="34"/>
      <c r="H116" s="34"/>
      <c r="I116" s="29" t="s">
        <v>28</v>
      </c>
      <c r="J116" s="30" t="str">
        <f>E21</f>
        <v>Geocart CZ a.s.</v>
      </c>
      <c r="K116" s="34"/>
      <c r="L116" s="56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</row>
    <row r="117" s="2" customFormat="1" ht="15.15" customHeight="1">
      <c r="A117" s="32"/>
      <c r="B117" s="33"/>
      <c r="C117" s="29" t="s">
        <v>26</v>
      </c>
      <c r="D117" s="34"/>
      <c r="E117" s="34"/>
      <c r="F117" s="26" t="str">
        <f>IF(E18="","",E18)</f>
        <v xml:space="preserve"> </v>
      </c>
      <c r="G117" s="34"/>
      <c r="H117" s="34"/>
      <c r="I117" s="29" t="s">
        <v>31</v>
      </c>
      <c r="J117" s="30" t="str">
        <f>E24</f>
        <v>Ing. Petr Chytka</v>
      </c>
      <c r="K117" s="34"/>
      <c r="L117" s="56"/>
      <c r="S117" s="32"/>
      <c r="T117" s="32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</row>
    <row r="118" s="2" customFormat="1" ht="10.32" customHeight="1">
      <c r="A118" s="32"/>
      <c r="B118" s="33"/>
      <c r="C118" s="34"/>
      <c r="D118" s="34"/>
      <c r="E118" s="34"/>
      <c r="F118" s="34"/>
      <c r="G118" s="34"/>
      <c r="H118" s="34"/>
      <c r="I118" s="34"/>
      <c r="J118" s="34"/>
      <c r="K118" s="34"/>
      <c r="L118" s="56"/>
      <c r="S118" s="32"/>
      <c r="T118" s="32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</row>
    <row r="119" s="11" customFormat="1" ht="29.28" customHeight="1">
      <c r="A119" s="192"/>
      <c r="B119" s="193"/>
      <c r="C119" s="194" t="s">
        <v>118</v>
      </c>
      <c r="D119" s="195" t="s">
        <v>60</v>
      </c>
      <c r="E119" s="195" t="s">
        <v>56</v>
      </c>
      <c r="F119" s="195" t="s">
        <v>57</v>
      </c>
      <c r="G119" s="195" t="s">
        <v>119</v>
      </c>
      <c r="H119" s="195" t="s">
        <v>120</v>
      </c>
      <c r="I119" s="195" t="s">
        <v>121</v>
      </c>
      <c r="J119" s="195" t="s">
        <v>110</v>
      </c>
      <c r="K119" s="196" t="s">
        <v>122</v>
      </c>
      <c r="L119" s="197"/>
      <c r="M119" s="93" t="s">
        <v>1</v>
      </c>
      <c r="N119" s="94" t="s">
        <v>39</v>
      </c>
      <c r="O119" s="94" t="s">
        <v>123</v>
      </c>
      <c r="P119" s="94" t="s">
        <v>124</v>
      </c>
      <c r="Q119" s="94" t="s">
        <v>125</v>
      </c>
      <c r="R119" s="94" t="s">
        <v>126</v>
      </c>
      <c r="S119" s="94" t="s">
        <v>127</v>
      </c>
      <c r="T119" s="95" t="s">
        <v>128</v>
      </c>
      <c r="U119" s="192"/>
      <c r="V119" s="192"/>
      <c r="W119" s="192"/>
      <c r="X119" s="192"/>
      <c r="Y119" s="192"/>
      <c r="Z119" s="192"/>
      <c r="AA119" s="192"/>
      <c r="AB119" s="192"/>
      <c r="AC119" s="192"/>
      <c r="AD119" s="192"/>
      <c r="AE119" s="192"/>
    </row>
    <row r="120" s="2" customFormat="1" ht="22.8" customHeight="1">
      <c r="A120" s="32"/>
      <c r="B120" s="33"/>
      <c r="C120" s="100" t="s">
        <v>129</v>
      </c>
      <c r="D120" s="34"/>
      <c r="E120" s="34"/>
      <c r="F120" s="34"/>
      <c r="G120" s="34"/>
      <c r="H120" s="34"/>
      <c r="I120" s="34"/>
      <c r="J120" s="198">
        <f>BK120</f>
        <v>974760.92999999993</v>
      </c>
      <c r="K120" s="34"/>
      <c r="L120" s="38"/>
      <c r="M120" s="96"/>
      <c r="N120" s="199"/>
      <c r="O120" s="97"/>
      <c r="P120" s="200">
        <f>P121</f>
        <v>1690.8542809999999</v>
      </c>
      <c r="Q120" s="97"/>
      <c r="R120" s="200">
        <f>R121</f>
        <v>10.181604999999999</v>
      </c>
      <c r="S120" s="97"/>
      <c r="T120" s="201">
        <f>T121</f>
        <v>0</v>
      </c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  <c r="AT120" s="17" t="s">
        <v>74</v>
      </c>
      <c r="AU120" s="17" t="s">
        <v>112</v>
      </c>
      <c r="BK120" s="202">
        <f>BK121</f>
        <v>974760.92999999993</v>
      </c>
    </row>
    <row r="121" s="12" customFormat="1" ht="25.92" customHeight="1">
      <c r="A121" s="12"/>
      <c r="B121" s="203"/>
      <c r="C121" s="204"/>
      <c r="D121" s="205" t="s">
        <v>74</v>
      </c>
      <c r="E121" s="206" t="s">
        <v>130</v>
      </c>
      <c r="F121" s="206" t="s">
        <v>131</v>
      </c>
      <c r="G121" s="204"/>
      <c r="H121" s="204"/>
      <c r="I121" s="204"/>
      <c r="J121" s="207">
        <f>BK121</f>
        <v>974760.92999999993</v>
      </c>
      <c r="K121" s="204"/>
      <c r="L121" s="208"/>
      <c r="M121" s="209"/>
      <c r="N121" s="210"/>
      <c r="O121" s="210"/>
      <c r="P121" s="211">
        <f>P122+P149+P164</f>
        <v>1690.8542809999999</v>
      </c>
      <c r="Q121" s="210"/>
      <c r="R121" s="211">
        <f>R122+R149+R164</f>
        <v>10.181604999999999</v>
      </c>
      <c r="S121" s="210"/>
      <c r="T121" s="212">
        <f>T122+T149+T164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13" t="s">
        <v>83</v>
      </c>
      <c r="AT121" s="214" t="s">
        <v>74</v>
      </c>
      <c r="AU121" s="214" t="s">
        <v>75</v>
      </c>
      <c r="AY121" s="213" t="s">
        <v>132</v>
      </c>
      <c r="BK121" s="215">
        <f>BK122+BK149+BK164</f>
        <v>974760.92999999993</v>
      </c>
    </row>
    <row r="122" s="12" customFormat="1" ht="22.8" customHeight="1">
      <c r="A122" s="12"/>
      <c r="B122" s="203"/>
      <c r="C122" s="204"/>
      <c r="D122" s="205" t="s">
        <v>74</v>
      </c>
      <c r="E122" s="216" t="s">
        <v>83</v>
      </c>
      <c r="F122" s="216" t="s">
        <v>133</v>
      </c>
      <c r="G122" s="204"/>
      <c r="H122" s="204"/>
      <c r="I122" s="204"/>
      <c r="J122" s="217">
        <f>BK122</f>
        <v>324209.80000000005</v>
      </c>
      <c r="K122" s="204"/>
      <c r="L122" s="208"/>
      <c r="M122" s="209"/>
      <c r="N122" s="210"/>
      <c r="O122" s="210"/>
      <c r="P122" s="211">
        <f>SUM(P123:P148)</f>
        <v>444.28553500000004</v>
      </c>
      <c r="Q122" s="210"/>
      <c r="R122" s="211">
        <f>SUM(R123:R148)</f>
        <v>0.045525000000000003</v>
      </c>
      <c r="S122" s="210"/>
      <c r="T122" s="212">
        <f>SUM(T123:T148)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3" t="s">
        <v>83</v>
      </c>
      <c r="AT122" s="214" t="s">
        <v>74</v>
      </c>
      <c r="AU122" s="214" t="s">
        <v>83</v>
      </c>
      <c r="AY122" s="213" t="s">
        <v>132</v>
      </c>
      <c r="BK122" s="215">
        <f>SUM(BK123:BK148)</f>
        <v>324209.80000000005</v>
      </c>
    </row>
    <row r="123" s="2" customFormat="1" ht="33" customHeight="1">
      <c r="A123" s="32"/>
      <c r="B123" s="33"/>
      <c r="C123" s="218" t="s">
        <v>83</v>
      </c>
      <c r="D123" s="218" t="s">
        <v>134</v>
      </c>
      <c r="E123" s="219" t="s">
        <v>135</v>
      </c>
      <c r="F123" s="220" t="s">
        <v>136</v>
      </c>
      <c r="G123" s="221" t="s">
        <v>137</v>
      </c>
      <c r="H123" s="222">
        <v>9105</v>
      </c>
      <c r="I123" s="223">
        <v>8.4299999999999997</v>
      </c>
      <c r="J123" s="223">
        <f>ROUND(I123*H123,2)</f>
        <v>76755.149999999994</v>
      </c>
      <c r="K123" s="220" t="s">
        <v>138</v>
      </c>
      <c r="L123" s="38"/>
      <c r="M123" s="224" t="s">
        <v>1</v>
      </c>
      <c r="N123" s="225" t="s">
        <v>40</v>
      </c>
      <c r="O123" s="226">
        <v>0.0070000000000000001</v>
      </c>
      <c r="P123" s="226">
        <f>O123*H123</f>
        <v>63.734999999999999</v>
      </c>
      <c r="Q123" s="226">
        <v>0</v>
      </c>
      <c r="R123" s="226">
        <f>Q123*H123</f>
        <v>0</v>
      </c>
      <c r="S123" s="226">
        <v>0</v>
      </c>
      <c r="T123" s="227">
        <f>S123*H123</f>
        <v>0</v>
      </c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  <c r="AR123" s="228" t="s">
        <v>139</v>
      </c>
      <c r="AT123" s="228" t="s">
        <v>134</v>
      </c>
      <c r="AU123" s="228" t="s">
        <v>85</v>
      </c>
      <c r="AY123" s="17" t="s">
        <v>132</v>
      </c>
      <c r="BE123" s="229">
        <f>IF(N123="základní",J123,0)</f>
        <v>76755.149999999994</v>
      </c>
      <c r="BF123" s="229">
        <f>IF(N123="snížená",J123,0)</f>
        <v>0</v>
      </c>
      <c r="BG123" s="229">
        <f>IF(N123="zákl. přenesená",J123,0)</f>
        <v>0</v>
      </c>
      <c r="BH123" s="229">
        <f>IF(N123="sníž. přenesená",J123,0)</f>
        <v>0</v>
      </c>
      <c r="BI123" s="229">
        <f>IF(N123="nulová",J123,0)</f>
        <v>0</v>
      </c>
      <c r="BJ123" s="17" t="s">
        <v>83</v>
      </c>
      <c r="BK123" s="229">
        <f>ROUND(I123*H123,2)</f>
        <v>76755.149999999994</v>
      </c>
      <c r="BL123" s="17" t="s">
        <v>139</v>
      </c>
      <c r="BM123" s="228" t="s">
        <v>140</v>
      </c>
    </row>
    <row r="124" s="2" customFormat="1">
      <c r="A124" s="32"/>
      <c r="B124" s="33"/>
      <c r="C124" s="34"/>
      <c r="D124" s="230" t="s">
        <v>141</v>
      </c>
      <c r="E124" s="34"/>
      <c r="F124" s="231" t="s">
        <v>142</v>
      </c>
      <c r="G124" s="34"/>
      <c r="H124" s="34"/>
      <c r="I124" s="34"/>
      <c r="J124" s="34"/>
      <c r="K124" s="34"/>
      <c r="L124" s="38"/>
      <c r="M124" s="232"/>
      <c r="N124" s="233"/>
      <c r="O124" s="84"/>
      <c r="P124" s="84"/>
      <c r="Q124" s="84"/>
      <c r="R124" s="84"/>
      <c r="S124" s="84"/>
      <c r="T124" s="85"/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  <c r="AT124" s="17" t="s">
        <v>141</v>
      </c>
      <c r="AU124" s="17" t="s">
        <v>85</v>
      </c>
    </row>
    <row r="125" s="13" customFormat="1">
      <c r="A125" s="13"/>
      <c r="B125" s="234"/>
      <c r="C125" s="235"/>
      <c r="D125" s="236" t="s">
        <v>143</v>
      </c>
      <c r="E125" s="237" t="s">
        <v>1</v>
      </c>
      <c r="F125" s="238" t="s">
        <v>144</v>
      </c>
      <c r="G125" s="235"/>
      <c r="H125" s="239">
        <v>9105</v>
      </c>
      <c r="I125" s="235"/>
      <c r="J125" s="235"/>
      <c r="K125" s="235"/>
      <c r="L125" s="240"/>
      <c r="M125" s="241"/>
      <c r="N125" s="242"/>
      <c r="O125" s="242"/>
      <c r="P125" s="242"/>
      <c r="Q125" s="242"/>
      <c r="R125" s="242"/>
      <c r="S125" s="242"/>
      <c r="T125" s="243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44" t="s">
        <v>143</v>
      </c>
      <c r="AU125" s="244" t="s">
        <v>85</v>
      </c>
      <c r="AV125" s="13" t="s">
        <v>85</v>
      </c>
      <c r="AW125" s="13" t="s">
        <v>30</v>
      </c>
      <c r="AX125" s="13" t="s">
        <v>83</v>
      </c>
      <c r="AY125" s="244" t="s">
        <v>132</v>
      </c>
    </row>
    <row r="126" s="2" customFormat="1" ht="24.15" customHeight="1">
      <c r="A126" s="32"/>
      <c r="B126" s="33"/>
      <c r="C126" s="218" t="s">
        <v>85</v>
      </c>
      <c r="D126" s="218" t="s">
        <v>134</v>
      </c>
      <c r="E126" s="219" t="s">
        <v>145</v>
      </c>
      <c r="F126" s="220" t="s">
        <v>146</v>
      </c>
      <c r="G126" s="221" t="s">
        <v>137</v>
      </c>
      <c r="H126" s="222">
        <v>18210</v>
      </c>
      <c r="I126" s="223">
        <v>2.9399999999999999</v>
      </c>
      <c r="J126" s="223">
        <f>ROUND(I126*H126,2)</f>
        <v>53537.400000000001</v>
      </c>
      <c r="K126" s="220" t="s">
        <v>138</v>
      </c>
      <c r="L126" s="38"/>
      <c r="M126" s="224" t="s">
        <v>1</v>
      </c>
      <c r="N126" s="225" t="s">
        <v>40</v>
      </c>
      <c r="O126" s="226">
        <v>0.0050000000000000001</v>
      </c>
      <c r="P126" s="226">
        <f>O126*H126</f>
        <v>91.049999999999997</v>
      </c>
      <c r="Q126" s="226">
        <v>0</v>
      </c>
      <c r="R126" s="226">
        <f>Q126*H126</f>
        <v>0</v>
      </c>
      <c r="S126" s="226">
        <v>0</v>
      </c>
      <c r="T126" s="227">
        <f>S126*H126</f>
        <v>0</v>
      </c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  <c r="AR126" s="228" t="s">
        <v>139</v>
      </c>
      <c r="AT126" s="228" t="s">
        <v>134</v>
      </c>
      <c r="AU126" s="228" t="s">
        <v>85</v>
      </c>
      <c r="AY126" s="17" t="s">
        <v>132</v>
      </c>
      <c r="BE126" s="229">
        <f>IF(N126="základní",J126,0)</f>
        <v>53537.400000000001</v>
      </c>
      <c r="BF126" s="229">
        <f>IF(N126="snížená",J126,0)</f>
        <v>0</v>
      </c>
      <c r="BG126" s="229">
        <f>IF(N126="zákl. přenesená",J126,0)</f>
        <v>0</v>
      </c>
      <c r="BH126" s="229">
        <f>IF(N126="sníž. přenesená",J126,0)</f>
        <v>0</v>
      </c>
      <c r="BI126" s="229">
        <f>IF(N126="nulová",J126,0)</f>
        <v>0</v>
      </c>
      <c r="BJ126" s="17" t="s">
        <v>83</v>
      </c>
      <c r="BK126" s="229">
        <f>ROUND(I126*H126,2)</f>
        <v>53537.400000000001</v>
      </c>
      <c r="BL126" s="17" t="s">
        <v>139</v>
      </c>
      <c r="BM126" s="228" t="s">
        <v>147</v>
      </c>
    </row>
    <row r="127" s="2" customFormat="1">
      <c r="A127" s="32"/>
      <c r="B127" s="33"/>
      <c r="C127" s="34"/>
      <c r="D127" s="230" t="s">
        <v>141</v>
      </c>
      <c r="E127" s="34"/>
      <c r="F127" s="231" t="s">
        <v>148</v>
      </c>
      <c r="G127" s="34"/>
      <c r="H127" s="34"/>
      <c r="I127" s="34"/>
      <c r="J127" s="34"/>
      <c r="K127" s="34"/>
      <c r="L127" s="38"/>
      <c r="M127" s="232"/>
      <c r="N127" s="233"/>
      <c r="O127" s="84"/>
      <c r="P127" s="84"/>
      <c r="Q127" s="84"/>
      <c r="R127" s="84"/>
      <c r="S127" s="84"/>
      <c r="T127" s="85"/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  <c r="AT127" s="17" t="s">
        <v>141</v>
      </c>
      <c r="AU127" s="17" t="s">
        <v>85</v>
      </c>
    </row>
    <row r="128" s="13" customFormat="1">
      <c r="A128" s="13"/>
      <c r="B128" s="234"/>
      <c r="C128" s="235"/>
      <c r="D128" s="236" t="s">
        <v>143</v>
      </c>
      <c r="E128" s="237" t="s">
        <v>1</v>
      </c>
      <c r="F128" s="238" t="s">
        <v>149</v>
      </c>
      <c r="G128" s="235"/>
      <c r="H128" s="239">
        <v>18210</v>
      </c>
      <c r="I128" s="235"/>
      <c r="J128" s="235"/>
      <c r="K128" s="235"/>
      <c r="L128" s="240"/>
      <c r="M128" s="241"/>
      <c r="N128" s="242"/>
      <c r="O128" s="242"/>
      <c r="P128" s="242"/>
      <c r="Q128" s="242"/>
      <c r="R128" s="242"/>
      <c r="S128" s="242"/>
      <c r="T128" s="243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4" t="s">
        <v>143</v>
      </c>
      <c r="AU128" s="244" t="s">
        <v>85</v>
      </c>
      <c r="AV128" s="13" t="s">
        <v>85</v>
      </c>
      <c r="AW128" s="13" t="s">
        <v>30</v>
      </c>
      <c r="AX128" s="13" t="s">
        <v>83</v>
      </c>
      <c r="AY128" s="244" t="s">
        <v>132</v>
      </c>
    </row>
    <row r="129" s="2" customFormat="1" ht="24.15" customHeight="1">
      <c r="A129" s="32"/>
      <c r="B129" s="33"/>
      <c r="C129" s="218" t="s">
        <v>150</v>
      </c>
      <c r="D129" s="218" t="s">
        <v>134</v>
      </c>
      <c r="E129" s="219" t="s">
        <v>151</v>
      </c>
      <c r="F129" s="220" t="s">
        <v>152</v>
      </c>
      <c r="G129" s="221" t="s">
        <v>137</v>
      </c>
      <c r="H129" s="222">
        <v>4250</v>
      </c>
      <c r="I129" s="223">
        <v>8.5199999999999996</v>
      </c>
      <c r="J129" s="223">
        <f>ROUND(I129*H129,2)</f>
        <v>36210</v>
      </c>
      <c r="K129" s="220" t="s">
        <v>138</v>
      </c>
      <c r="L129" s="38"/>
      <c r="M129" s="224" t="s">
        <v>1</v>
      </c>
      <c r="N129" s="225" t="s">
        <v>40</v>
      </c>
      <c r="O129" s="226">
        <v>0.02</v>
      </c>
      <c r="P129" s="226">
        <f>O129*H129</f>
        <v>85</v>
      </c>
      <c r="Q129" s="226">
        <v>0</v>
      </c>
      <c r="R129" s="226">
        <f>Q129*H129</f>
        <v>0</v>
      </c>
      <c r="S129" s="226">
        <v>0</v>
      </c>
      <c r="T129" s="227">
        <f>S129*H129</f>
        <v>0</v>
      </c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  <c r="AR129" s="228" t="s">
        <v>139</v>
      </c>
      <c r="AT129" s="228" t="s">
        <v>134</v>
      </c>
      <c r="AU129" s="228" t="s">
        <v>85</v>
      </c>
      <c r="AY129" s="17" t="s">
        <v>132</v>
      </c>
      <c r="BE129" s="229">
        <f>IF(N129="základní",J129,0)</f>
        <v>36210</v>
      </c>
      <c r="BF129" s="229">
        <f>IF(N129="snížená",J129,0)</f>
        <v>0</v>
      </c>
      <c r="BG129" s="229">
        <f>IF(N129="zákl. přenesená",J129,0)</f>
        <v>0</v>
      </c>
      <c r="BH129" s="229">
        <f>IF(N129="sníž. přenesená",J129,0)</f>
        <v>0</v>
      </c>
      <c r="BI129" s="229">
        <f>IF(N129="nulová",J129,0)</f>
        <v>0</v>
      </c>
      <c r="BJ129" s="17" t="s">
        <v>83</v>
      </c>
      <c r="BK129" s="229">
        <f>ROUND(I129*H129,2)</f>
        <v>36210</v>
      </c>
      <c r="BL129" s="17" t="s">
        <v>139</v>
      </c>
      <c r="BM129" s="228" t="s">
        <v>153</v>
      </c>
    </row>
    <row r="130" s="2" customFormat="1">
      <c r="A130" s="32"/>
      <c r="B130" s="33"/>
      <c r="C130" s="34"/>
      <c r="D130" s="230" t="s">
        <v>141</v>
      </c>
      <c r="E130" s="34"/>
      <c r="F130" s="231" t="s">
        <v>154</v>
      </c>
      <c r="G130" s="34"/>
      <c r="H130" s="34"/>
      <c r="I130" s="34"/>
      <c r="J130" s="34"/>
      <c r="K130" s="34"/>
      <c r="L130" s="38"/>
      <c r="M130" s="232"/>
      <c r="N130" s="233"/>
      <c r="O130" s="84"/>
      <c r="P130" s="84"/>
      <c r="Q130" s="84"/>
      <c r="R130" s="84"/>
      <c r="S130" s="84"/>
      <c r="T130" s="85"/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  <c r="AT130" s="17" t="s">
        <v>141</v>
      </c>
      <c r="AU130" s="17" t="s">
        <v>85</v>
      </c>
    </row>
    <row r="131" s="13" customFormat="1">
      <c r="A131" s="13"/>
      <c r="B131" s="234"/>
      <c r="C131" s="235"/>
      <c r="D131" s="236" t="s">
        <v>143</v>
      </c>
      <c r="E131" s="237" t="s">
        <v>1</v>
      </c>
      <c r="F131" s="238" t="s">
        <v>155</v>
      </c>
      <c r="G131" s="235"/>
      <c r="H131" s="239">
        <v>4250</v>
      </c>
      <c r="I131" s="235"/>
      <c r="J131" s="235"/>
      <c r="K131" s="235"/>
      <c r="L131" s="240"/>
      <c r="M131" s="241"/>
      <c r="N131" s="242"/>
      <c r="O131" s="242"/>
      <c r="P131" s="242"/>
      <c r="Q131" s="242"/>
      <c r="R131" s="242"/>
      <c r="S131" s="242"/>
      <c r="T131" s="243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4" t="s">
        <v>143</v>
      </c>
      <c r="AU131" s="244" t="s">
        <v>85</v>
      </c>
      <c r="AV131" s="13" t="s">
        <v>85</v>
      </c>
      <c r="AW131" s="13" t="s">
        <v>30</v>
      </c>
      <c r="AX131" s="13" t="s">
        <v>83</v>
      </c>
      <c r="AY131" s="244" t="s">
        <v>132</v>
      </c>
    </row>
    <row r="132" s="2" customFormat="1" ht="24.15" customHeight="1">
      <c r="A132" s="32"/>
      <c r="B132" s="33"/>
      <c r="C132" s="218" t="s">
        <v>139</v>
      </c>
      <c r="D132" s="218" t="s">
        <v>134</v>
      </c>
      <c r="E132" s="219" t="s">
        <v>156</v>
      </c>
      <c r="F132" s="220" t="s">
        <v>157</v>
      </c>
      <c r="G132" s="221" t="s">
        <v>137</v>
      </c>
      <c r="H132" s="222">
        <v>9105</v>
      </c>
      <c r="I132" s="223">
        <v>8.1600000000000001</v>
      </c>
      <c r="J132" s="223">
        <f>ROUND(I132*H132,2)</f>
        <v>74296.800000000003</v>
      </c>
      <c r="K132" s="220" t="s">
        <v>138</v>
      </c>
      <c r="L132" s="38"/>
      <c r="M132" s="224" t="s">
        <v>1</v>
      </c>
      <c r="N132" s="225" t="s">
        <v>40</v>
      </c>
      <c r="O132" s="226">
        <v>0.02</v>
      </c>
      <c r="P132" s="226">
        <f>O132*H132</f>
        <v>182.09999999999999</v>
      </c>
      <c r="Q132" s="226">
        <v>0</v>
      </c>
      <c r="R132" s="226">
        <f>Q132*H132</f>
        <v>0</v>
      </c>
      <c r="S132" s="226">
        <v>0</v>
      </c>
      <c r="T132" s="227">
        <f>S132*H132</f>
        <v>0</v>
      </c>
      <c r="U132" s="32"/>
      <c r="V132" s="32"/>
      <c r="W132" s="32"/>
      <c r="X132" s="32"/>
      <c r="Y132" s="32"/>
      <c r="Z132" s="32"/>
      <c r="AA132" s="32"/>
      <c r="AB132" s="32"/>
      <c r="AC132" s="32"/>
      <c r="AD132" s="32"/>
      <c r="AE132" s="32"/>
      <c r="AR132" s="228" t="s">
        <v>139</v>
      </c>
      <c r="AT132" s="228" t="s">
        <v>134</v>
      </c>
      <c r="AU132" s="228" t="s">
        <v>85</v>
      </c>
      <c r="AY132" s="17" t="s">
        <v>132</v>
      </c>
      <c r="BE132" s="229">
        <f>IF(N132="základní",J132,0)</f>
        <v>74296.800000000003</v>
      </c>
      <c r="BF132" s="229">
        <f>IF(N132="snížená",J132,0)</f>
        <v>0</v>
      </c>
      <c r="BG132" s="229">
        <f>IF(N132="zákl. přenesená",J132,0)</f>
        <v>0</v>
      </c>
      <c r="BH132" s="229">
        <f>IF(N132="sníž. přenesená",J132,0)</f>
        <v>0</v>
      </c>
      <c r="BI132" s="229">
        <f>IF(N132="nulová",J132,0)</f>
        <v>0</v>
      </c>
      <c r="BJ132" s="17" t="s">
        <v>83</v>
      </c>
      <c r="BK132" s="229">
        <f>ROUND(I132*H132,2)</f>
        <v>74296.800000000003</v>
      </c>
      <c r="BL132" s="17" t="s">
        <v>139</v>
      </c>
      <c r="BM132" s="228" t="s">
        <v>158</v>
      </c>
    </row>
    <row r="133" s="2" customFormat="1">
      <c r="A133" s="32"/>
      <c r="B133" s="33"/>
      <c r="C133" s="34"/>
      <c r="D133" s="230" t="s">
        <v>141</v>
      </c>
      <c r="E133" s="34"/>
      <c r="F133" s="231" t="s">
        <v>159</v>
      </c>
      <c r="G133" s="34"/>
      <c r="H133" s="34"/>
      <c r="I133" s="34"/>
      <c r="J133" s="34"/>
      <c r="K133" s="34"/>
      <c r="L133" s="38"/>
      <c r="M133" s="232"/>
      <c r="N133" s="233"/>
      <c r="O133" s="84"/>
      <c r="P133" s="84"/>
      <c r="Q133" s="84"/>
      <c r="R133" s="84"/>
      <c r="S133" s="84"/>
      <c r="T133" s="85"/>
      <c r="U133" s="32"/>
      <c r="V133" s="32"/>
      <c r="W133" s="32"/>
      <c r="X133" s="32"/>
      <c r="Y133" s="32"/>
      <c r="Z133" s="32"/>
      <c r="AA133" s="32"/>
      <c r="AB133" s="32"/>
      <c r="AC133" s="32"/>
      <c r="AD133" s="32"/>
      <c r="AE133" s="32"/>
      <c r="AT133" s="17" t="s">
        <v>141</v>
      </c>
      <c r="AU133" s="17" t="s">
        <v>85</v>
      </c>
    </row>
    <row r="134" s="13" customFormat="1">
      <c r="A134" s="13"/>
      <c r="B134" s="234"/>
      <c r="C134" s="235"/>
      <c r="D134" s="236" t="s">
        <v>143</v>
      </c>
      <c r="E134" s="237" t="s">
        <v>1</v>
      </c>
      <c r="F134" s="238" t="s">
        <v>160</v>
      </c>
      <c r="G134" s="235"/>
      <c r="H134" s="239">
        <v>9105</v>
      </c>
      <c r="I134" s="235"/>
      <c r="J134" s="235"/>
      <c r="K134" s="235"/>
      <c r="L134" s="240"/>
      <c r="M134" s="241"/>
      <c r="N134" s="242"/>
      <c r="O134" s="242"/>
      <c r="P134" s="242"/>
      <c r="Q134" s="242"/>
      <c r="R134" s="242"/>
      <c r="S134" s="242"/>
      <c r="T134" s="243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4" t="s">
        <v>143</v>
      </c>
      <c r="AU134" s="244" t="s">
        <v>85</v>
      </c>
      <c r="AV134" s="13" t="s">
        <v>85</v>
      </c>
      <c r="AW134" s="13" t="s">
        <v>30</v>
      </c>
      <c r="AX134" s="13" t="s">
        <v>83</v>
      </c>
      <c r="AY134" s="244" t="s">
        <v>132</v>
      </c>
    </row>
    <row r="135" s="2" customFormat="1" ht="16.5" customHeight="1">
      <c r="A135" s="32"/>
      <c r="B135" s="33"/>
      <c r="C135" s="245" t="s">
        <v>161</v>
      </c>
      <c r="D135" s="245" t="s">
        <v>162</v>
      </c>
      <c r="E135" s="246" t="s">
        <v>163</v>
      </c>
      <c r="F135" s="247" t="s">
        <v>164</v>
      </c>
      <c r="G135" s="248" t="s">
        <v>165</v>
      </c>
      <c r="H135" s="249">
        <v>45.524999999999999</v>
      </c>
      <c r="I135" s="250">
        <v>1400</v>
      </c>
      <c r="J135" s="250">
        <f>ROUND(I135*H135,2)</f>
        <v>63735</v>
      </c>
      <c r="K135" s="247" t="s">
        <v>1</v>
      </c>
      <c r="L135" s="251"/>
      <c r="M135" s="252" t="s">
        <v>1</v>
      </c>
      <c r="N135" s="253" t="s">
        <v>40</v>
      </c>
      <c r="O135" s="226">
        <v>0</v>
      </c>
      <c r="P135" s="226">
        <f>O135*H135</f>
        <v>0</v>
      </c>
      <c r="Q135" s="226">
        <v>0.001</v>
      </c>
      <c r="R135" s="226">
        <f>Q135*H135</f>
        <v>0.045525000000000003</v>
      </c>
      <c r="S135" s="226">
        <v>0</v>
      </c>
      <c r="T135" s="227">
        <f>S135*H135</f>
        <v>0</v>
      </c>
      <c r="U135" s="32"/>
      <c r="V135" s="32"/>
      <c r="W135" s="32"/>
      <c r="X135" s="32"/>
      <c r="Y135" s="32"/>
      <c r="Z135" s="32"/>
      <c r="AA135" s="32"/>
      <c r="AB135" s="32"/>
      <c r="AC135" s="32"/>
      <c r="AD135" s="32"/>
      <c r="AE135" s="32"/>
      <c r="AR135" s="228" t="s">
        <v>166</v>
      </c>
      <c r="AT135" s="228" t="s">
        <v>162</v>
      </c>
      <c r="AU135" s="228" t="s">
        <v>85</v>
      </c>
      <c r="AY135" s="17" t="s">
        <v>132</v>
      </c>
      <c r="BE135" s="229">
        <f>IF(N135="základní",J135,0)</f>
        <v>63735</v>
      </c>
      <c r="BF135" s="229">
        <f>IF(N135="snížená",J135,0)</f>
        <v>0</v>
      </c>
      <c r="BG135" s="229">
        <f>IF(N135="zákl. přenesená",J135,0)</f>
        <v>0</v>
      </c>
      <c r="BH135" s="229">
        <f>IF(N135="sníž. přenesená",J135,0)</f>
        <v>0</v>
      </c>
      <c r="BI135" s="229">
        <f>IF(N135="nulová",J135,0)</f>
        <v>0</v>
      </c>
      <c r="BJ135" s="17" t="s">
        <v>83</v>
      </c>
      <c r="BK135" s="229">
        <f>ROUND(I135*H135,2)</f>
        <v>63735</v>
      </c>
      <c r="BL135" s="17" t="s">
        <v>139</v>
      </c>
      <c r="BM135" s="228" t="s">
        <v>167</v>
      </c>
    </row>
    <row r="136" s="13" customFormat="1">
      <c r="A136" s="13"/>
      <c r="B136" s="234"/>
      <c r="C136" s="235"/>
      <c r="D136" s="236" t="s">
        <v>143</v>
      </c>
      <c r="E136" s="237" t="s">
        <v>1</v>
      </c>
      <c r="F136" s="238" t="s">
        <v>168</v>
      </c>
      <c r="G136" s="235"/>
      <c r="H136" s="239">
        <v>45.524999999999999</v>
      </c>
      <c r="I136" s="235"/>
      <c r="J136" s="235"/>
      <c r="K136" s="235"/>
      <c r="L136" s="240"/>
      <c r="M136" s="241"/>
      <c r="N136" s="242"/>
      <c r="O136" s="242"/>
      <c r="P136" s="242"/>
      <c r="Q136" s="242"/>
      <c r="R136" s="242"/>
      <c r="S136" s="242"/>
      <c r="T136" s="243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4" t="s">
        <v>143</v>
      </c>
      <c r="AU136" s="244" t="s">
        <v>85</v>
      </c>
      <c r="AV136" s="13" t="s">
        <v>85</v>
      </c>
      <c r="AW136" s="13" t="s">
        <v>30</v>
      </c>
      <c r="AX136" s="13" t="s">
        <v>83</v>
      </c>
      <c r="AY136" s="244" t="s">
        <v>132</v>
      </c>
    </row>
    <row r="137" s="2" customFormat="1" ht="21.75" customHeight="1">
      <c r="A137" s="32"/>
      <c r="B137" s="33"/>
      <c r="C137" s="218" t="s">
        <v>169</v>
      </c>
      <c r="D137" s="218" t="s">
        <v>134</v>
      </c>
      <c r="E137" s="219" t="s">
        <v>170</v>
      </c>
      <c r="F137" s="220" t="s">
        <v>171</v>
      </c>
      <c r="G137" s="221" t="s">
        <v>137</v>
      </c>
      <c r="H137" s="222">
        <v>9105</v>
      </c>
      <c r="I137" s="223">
        <v>0.84999999999999998</v>
      </c>
      <c r="J137" s="223">
        <f>ROUND(I137*H137,2)</f>
        <v>7739.25</v>
      </c>
      <c r="K137" s="220" t="s">
        <v>138</v>
      </c>
      <c r="L137" s="38"/>
      <c r="M137" s="224" t="s">
        <v>1</v>
      </c>
      <c r="N137" s="225" t="s">
        <v>40</v>
      </c>
      <c r="O137" s="226">
        <v>0.001</v>
      </c>
      <c r="P137" s="226">
        <f>O137*H137</f>
        <v>9.1050000000000004</v>
      </c>
      <c r="Q137" s="226">
        <v>0</v>
      </c>
      <c r="R137" s="226">
        <f>Q137*H137</f>
        <v>0</v>
      </c>
      <c r="S137" s="226">
        <v>0</v>
      </c>
      <c r="T137" s="227">
        <f>S137*H137</f>
        <v>0</v>
      </c>
      <c r="U137" s="32"/>
      <c r="V137" s="32"/>
      <c r="W137" s="32"/>
      <c r="X137" s="32"/>
      <c r="Y137" s="32"/>
      <c r="Z137" s="32"/>
      <c r="AA137" s="32"/>
      <c r="AB137" s="32"/>
      <c r="AC137" s="32"/>
      <c r="AD137" s="32"/>
      <c r="AE137" s="32"/>
      <c r="AR137" s="228" t="s">
        <v>139</v>
      </c>
      <c r="AT137" s="228" t="s">
        <v>134</v>
      </c>
      <c r="AU137" s="228" t="s">
        <v>85</v>
      </c>
      <c r="AY137" s="17" t="s">
        <v>132</v>
      </c>
      <c r="BE137" s="229">
        <f>IF(N137="základní",J137,0)</f>
        <v>7739.25</v>
      </c>
      <c r="BF137" s="229">
        <f>IF(N137="snížená",J137,0)</f>
        <v>0</v>
      </c>
      <c r="BG137" s="229">
        <f>IF(N137="zákl. přenesená",J137,0)</f>
        <v>0</v>
      </c>
      <c r="BH137" s="229">
        <f>IF(N137="sníž. přenesená",J137,0)</f>
        <v>0</v>
      </c>
      <c r="BI137" s="229">
        <f>IF(N137="nulová",J137,0)</f>
        <v>0</v>
      </c>
      <c r="BJ137" s="17" t="s">
        <v>83</v>
      </c>
      <c r="BK137" s="229">
        <f>ROUND(I137*H137,2)</f>
        <v>7739.25</v>
      </c>
      <c r="BL137" s="17" t="s">
        <v>139</v>
      </c>
      <c r="BM137" s="228" t="s">
        <v>172</v>
      </c>
    </row>
    <row r="138" s="2" customFormat="1">
      <c r="A138" s="32"/>
      <c r="B138" s="33"/>
      <c r="C138" s="34"/>
      <c r="D138" s="230" t="s">
        <v>141</v>
      </c>
      <c r="E138" s="34"/>
      <c r="F138" s="231" t="s">
        <v>173</v>
      </c>
      <c r="G138" s="34"/>
      <c r="H138" s="34"/>
      <c r="I138" s="34"/>
      <c r="J138" s="34"/>
      <c r="K138" s="34"/>
      <c r="L138" s="38"/>
      <c r="M138" s="232"/>
      <c r="N138" s="233"/>
      <c r="O138" s="84"/>
      <c r="P138" s="84"/>
      <c r="Q138" s="84"/>
      <c r="R138" s="84"/>
      <c r="S138" s="84"/>
      <c r="T138" s="85"/>
      <c r="U138" s="32"/>
      <c r="V138" s="32"/>
      <c r="W138" s="32"/>
      <c r="X138" s="32"/>
      <c r="Y138" s="32"/>
      <c r="Z138" s="32"/>
      <c r="AA138" s="32"/>
      <c r="AB138" s="32"/>
      <c r="AC138" s="32"/>
      <c r="AD138" s="32"/>
      <c r="AE138" s="32"/>
      <c r="AT138" s="17" t="s">
        <v>141</v>
      </c>
      <c r="AU138" s="17" t="s">
        <v>85</v>
      </c>
    </row>
    <row r="139" s="13" customFormat="1">
      <c r="A139" s="13"/>
      <c r="B139" s="234"/>
      <c r="C139" s="235"/>
      <c r="D139" s="236" t="s">
        <v>143</v>
      </c>
      <c r="E139" s="237" t="s">
        <v>1</v>
      </c>
      <c r="F139" s="238" t="s">
        <v>174</v>
      </c>
      <c r="G139" s="235"/>
      <c r="H139" s="239">
        <v>9105</v>
      </c>
      <c r="I139" s="235"/>
      <c r="J139" s="235"/>
      <c r="K139" s="235"/>
      <c r="L139" s="240"/>
      <c r="M139" s="241"/>
      <c r="N139" s="242"/>
      <c r="O139" s="242"/>
      <c r="P139" s="242"/>
      <c r="Q139" s="242"/>
      <c r="R139" s="242"/>
      <c r="S139" s="242"/>
      <c r="T139" s="243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4" t="s">
        <v>143</v>
      </c>
      <c r="AU139" s="244" t="s">
        <v>85</v>
      </c>
      <c r="AV139" s="13" t="s">
        <v>85</v>
      </c>
      <c r="AW139" s="13" t="s">
        <v>30</v>
      </c>
      <c r="AX139" s="13" t="s">
        <v>83</v>
      </c>
      <c r="AY139" s="244" t="s">
        <v>132</v>
      </c>
    </row>
    <row r="140" s="2" customFormat="1" ht="16.5" customHeight="1">
      <c r="A140" s="32"/>
      <c r="B140" s="33"/>
      <c r="C140" s="218" t="s">
        <v>175</v>
      </c>
      <c r="D140" s="218" t="s">
        <v>134</v>
      </c>
      <c r="E140" s="219" t="s">
        <v>176</v>
      </c>
      <c r="F140" s="220" t="s">
        <v>177</v>
      </c>
      <c r="G140" s="221" t="s">
        <v>137</v>
      </c>
      <c r="H140" s="222">
        <v>9105</v>
      </c>
      <c r="I140" s="223">
        <v>0.52000000000000002</v>
      </c>
      <c r="J140" s="223">
        <f>ROUND(I140*H140,2)</f>
        <v>4734.6000000000004</v>
      </c>
      <c r="K140" s="220" t="s">
        <v>138</v>
      </c>
      <c r="L140" s="38"/>
      <c r="M140" s="224" t="s">
        <v>1</v>
      </c>
      <c r="N140" s="225" t="s">
        <v>40</v>
      </c>
      <c r="O140" s="226">
        <v>0.001</v>
      </c>
      <c r="P140" s="226">
        <f>O140*H140</f>
        <v>9.1050000000000004</v>
      </c>
      <c r="Q140" s="226">
        <v>0</v>
      </c>
      <c r="R140" s="226">
        <f>Q140*H140</f>
        <v>0</v>
      </c>
      <c r="S140" s="226">
        <v>0</v>
      </c>
      <c r="T140" s="227">
        <f>S140*H140</f>
        <v>0</v>
      </c>
      <c r="U140" s="32"/>
      <c r="V140" s="32"/>
      <c r="W140" s="32"/>
      <c r="X140" s="32"/>
      <c r="Y140" s="32"/>
      <c r="Z140" s="32"/>
      <c r="AA140" s="32"/>
      <c r="AB140" s="32"/>
      <c r="AC140" s="32"/>
      <c r="AD140" s="32"/>
      <c r="AE140" s="32"/>
      <c r="AR140" s="228" t="s">
        <v>139</v>
      </c>
      <c r="AT140" s="228" t="s">
        <v>134</v>
      </c>
      <c r="AU140" s="228" t="s">
        <v>85</v>
      </c>
      <c r="AY140" s="17" t="s">
        <v>132</v>
      </c>
      <c r="BE140" s="229">
        <f>IF(N140="základní",J140,0)</f>
        <v>4734.6000000000004</v>
      </c>
      <c r="BF140" s="229">
        <f>IF(N140="snížená",J140,0)</f>
        <v>0</v>
      </c>
      <c r="BG140" s="229">
        <f>IF(N140="zákl. přenesená",J140,0)</f>
        <v>0</v>
      </c>
      <c r="BH140" s="229">
        <f>IF(N140="sníž. přenesená",J140,0)</f>
        <v>0</v>
      </c>
      <c r="BI140" s="229">
        <f>IF(N140="nulová",J140,0)</f>
        <v>0</v>
      </c>
      <c r="BJ140" s="17" t="s">
        <v>83</v>
      </c>
      <c r="BK140" s="229">
        <f>ROUND(I140*H140,2)</f>
        <v>4734.6000000000004</v>
      </c>
      <c r="BL140" s="17" t="s">
        <v>139</v>
      </c>
      <c r="BM140" s="228" t="s">
        <v>178</v>
      </c>
    </row>
    <row r="141" s="2" customFormat="1">
      <c r="A141" s="32"/>
      <c r="B141" s="33"/>
      <c r="C141" s="34"/>
      <c r="D141" s="230" t="s">
        <v>141</v>
      </c>
      <c r="E141" s="34"/>
      <c r="F141" s="231" t="s">
        <v>179</v>
      </c>
      <c r="G141" s="34"/>
      <c r="H141" s="34"/>
      <c r="I141" s="34"/>
      <c r="J141" s="34"/>
      <c r="K141" s="34"/>
      <c r="L141" s="38"/>
      <c r="M141" s="232"/>
      <c r="N141" s="233"/>
      <c r="O141" s="84"/>
      <c r="P141" s="84"/>
      <c r="Q141" s="84"/>
      <c r="R141" s="84"/>
      <c r="S141" s="84"/>
      <c r="T141" s="85"/>
      <c r="U141" s="32"/>
      <c r="V141" s="32"/>
      <c r="W141" s="32"/>
      <c r="X141" s="32"/>
      <c r="Y141" s="32"/>
      <c r="Z141" s="32"/>
      <c r="AA141" s="32"/>
      <c r="AB141" s="32"/>
      <c r="AC141" s="32"/>
      <c r="AD141" s="32"/>
      <c r="AE141" s="32"/>
      <c r="AT141" s="17" t="s">
        <v>141</v>
      </c>
      <c r="AU141" s="17" t="s">
        <v>85</v>
      </c>
    </row>
    <row r="142" s="13" customFormat="1">
      <c r="A142" s="13"/>
      <c r="B142" s="234"/>
      <c r="C142" s="235"/>
      <c r="D142" s="236" t="s">
        <v>143</v>
      </c>
      <c r="E142" s="237" t="s">
        <v>1</v>
      </c>
      <c r="F142" s="238" t="s">
        <v>180</v>
      </c>
      <c r="G142" s="235"/>
      <c r="H142" s="239">
        <v>9105</v>
      </c>
      <c r="I142" s="235"/>
      <c r="J142" s="235"/>
      <c r="K142" s="235"/>
      <c r="L142" s="240"/>
      <c r="M142" s="241"/>
      <c r="N142" s="242"/>
      <c r="O142" s="242"/>
      <c r="P142" s="242"/>
      <c r="Q142" s="242"/>
      <c r="R142" s="242"/>
      <c r="S142" s="242"/>
      <c r="T142" s="243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4" t="s">
        <v>143</v>
      </c>
      <c r="AU142" s="244" t="s">
        <v>85</v>
      </c>
      <c r="AV142" s="13" t="s">
        <v>85</v>
      </c>
      <c r="AW142" s="13" t="s">
        <v>30</v>
      </c>
      <c r="AX142" s="13" t="s">
        <v>83</v>
      </c>
      <c r="AY142" s="244" t="s">
        <v>132</v>
      </c>
    </row>
    <row r="143" s="2" customFormat="1" ht="24.15" customHeight="1">
      <c r="A143" s="32"/>
      <c r="B143" s="33"/>
      <c r="C143" s="218" t="s">
        <v>166</v>
      </c>
      <c r="D143" s="218" t="s">
        <v>134</v>
      </c>
      <c r="E143" s="219" t="s">
        <v>181</v>
      </c>
      <c r="F143" s="220" t="s">
        <v>182</v>
      </c>
      <c r="G143" s="221" t="s">
        <v>183</v>
      </c>
      <c r="H143" s="222">
        <v>0.91100000000000003</v>
      </c>
      <c r="I143" s="223">
        <v>3100</v>
      </c>
      <c r="J143" s="223">
        <f>ROUND(I143*H143,2)</f>
        <v>2824.0999999999999</v>
      </c>
      <c r="K143" s="220" t="s">
        <v>138</v>
      </c>
      <c r="L143" s="38"/>
      <c r="M143" s="224" t="s">
        <v>1</v>
      </c>
      <c r="N143" s="225" t="s">
        <v>40</v>
      </c>
      <c r="O143" s="226">
        <v>3.3100000000000001</v>
      </c>
      <c r="P143" s="226">
        <f>O143*H143</f>
        <v>3.0154100000000001</v>
      </c>
      <c r="Q143" s="226">
        <v>0</v>
      </c>
      <c r="R143" s="226">
        <f>Q143*H143</f>
        <v>0</v>
      </c>
      <c r="S143" s="226">
        <v>0</v>
      </c>
      <c r="T143" s="227">
        <f>S143*H143</f>
        <v>0</v>
      </c>
      <c r="U143" s="32"/>
      <c r="V143" s="32"/>
      <c r="W143" s="32"/>
      <c r="X143" s="32"/>
      <c r="Y143" s="32"/>
      <c r="Z143" s="32"/>
      <c r="AA143" s="32"/>
      <c r="AB143" s="32"/>
      <c r="AC143" s="32"/>
      <c r="AD143" s="32"/>
      <c r="AE143" s="32"/>
      <c r="AR143" s="228" t="s">
        <v>139</v>
      </c>
      <c r="AT143" s="228" t="s">
        <v>134</v>
      </c>
      <c r="AU143" s="228" t="s">
        <v>85</v>
      </c>
      <c r="AY143" s="17" t="s">
        <v>132</v>
      </c>
      <c r="BE143" s="229">
        <f>IF(N143="základní",J143,0)</f>
        <v>2824.0999999999999</v>
      </c>
      <c r="BF143" s="229">
        <f>IF(N143="snížená",J143,0)</f>
        <v>0</v>
      </c>
      <c r="BG143" s="229">
        <f>IF(N143="zákl. přenesená",J143,0)</f>
        <v>0</v>
      </c>
      <c r="BH143" s="229">
        <f>IF(N143="sníž. přenesená",J143,0)</f>
        <v>0</v>
      </c>
      <c r="BI143" s="229">
        <f>IF(N143="nulová",J143,0)</f>
        <v>0</v>
      </c>
      <c r="BJ143" s="17" t="s">
        <v>83</v>
      </c>
      <c r="BK143" s="229">
        <f>ROUND(I143*H143,2)</f>
        <v>2824.0999999999999</v>
      </c>
      <c r="BL143" s="17" t="s">
        <v>139</v>
      </c>
      <c r="BM143" s="228" t="s">
        <v>184</v>
      </c>
    </row>
    <row r="144" s="2" customFormat="1">
      <c r="A144" s="32"/>
      <c r="B144" s="33"/>
      <c r="C144" s="34"/>
      <c r="D144" s="230" t="s">
        <v>141</v>
      </c>
      <c r="E144" s="34"/>
      <c r="F144" s="231" t="s">
        <v>185</v>
      </c>
      <c r="G144" s="34"/>
      <c r="H144" s="34"/>
      <c r="I144" s="34"/>
      <c r="J144" s="34"/>
      <c r="K144" s="34"/>
      <c r="L144" s="38"/>
      <c r="M144" s="232"/>
      <c r="N144" s="233"/>
      <c r="O144" s="84"/>
      <c r="P144" s="84"/>
      <c r="Q144" s="84"/>
      <c r="R144" s="84"/>
      <c r="S144" s="84"/>
      <c r="T144" s="85"/>
      <c r="U144" s="32"/>
      <c r="V144" s="32"/>
      <c r="W144" s="32"/>
      <c r="X144" s="32"/>
      <c r="Y144" s="32"/>
      <c r="Z144" s="32"/>
      <c r="AA144" s="32"/>
      <c r="AB144" s="32"/>
      <c r="AC144" s="32"/>
      <c r="AD144" s="32"/>
      <c r="AE144" s="32"/>
      <c r="AT144" s="17" t="s">
        <v>141</v>
      </c>
      <c r="AU144" s="17" t="s">
        <v>85</v>
      </c>
    </row>
    <row r="145" s="13" customFormat="1">
      <c r="A145" s="13"/>
      <c r="B145" s="234"/>
      <c r="C145" s="235"/>
      <c r="D145" s="236" t="s">
        <v>143</v>
      </c>
      <c r="E145" s="237" t="s">
        <v>1</v>
      </c>
      <c r="F145" s="238" t="s">
        <v>186</v>
      </c>
      <c r="G145" s="235"/>
      <c r="H145" s="239">
        <v>0.91100000000000003</v>
      </c>
      <c r="I145" s="235"/>
      <c r="J145" s="235"/>
      <c r="K145" s="235"/>
      <c r="L145" s="240"/>
      <c r="M145" s="241"/>
      <c r="N145" s="242"/>
      <c r="O145" s="242"/>
      <c r="P145" s="242"/>
      <c r="Q145" s="242"/>
      <c r="R145" s="242"/>
      <c r="S145" s="242"/>
      <c r="T145" s="243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4" t="s">
        <v>143</v>
      </c>
      <c r="AU145" s="244" t="s">
        <v>85</v>
      </c>
      <c r="AV145" s="13" t="s">
        <v>85</v>
      </c>
      <c r="AW145" s="13" t="s">
        <v>30</v>
      </c>
      <c r="AX145" s="13" t="s">
        <v>83</v>
      </c>
      <c r="AY145" s="244" t="s">
        <v>132</v>
      </c>
    </row>
    <row r="146" s="2" customFormat="1" ht="24.15" customHeight="1">
      <c r="A146" s="32"/>
      <c r="B146" s="33"/>
      <c r="C146" s="218" t="s">
        <v>187</v>
      </c>
      <c r="D146" s="218" t="s">
        <v>134</v>
      </c>
      <c r="E146" s="219" t="s">
        <v>188</v>
      </c>
      <c r="F146" s="220" t="s">
        <v>189</v>
      </c>
      <c r="G146" s="221" t="s">
        <v>183</v>
      </c>
      <c r="H146" s="222">
        <v>0.42499999999999999</v>
      </c>
      <c r="I146" s="223">
        <v>10300</v>
      </c>
      <c r="J146" s="223">
        <f>ROUND(I146*H146,2)</f>
        <v>4377.5</v>
      </c>
      <c r="K146" s="220" t="s">
        <v>138</v>
      </c>
      <c r="L146" s="38"/>
      <c r="M146" s="224" t="s">
        <v>1</v>
      </c>
      <c r="N146" s="225" t="s">
        <v>40</v>
      </c>
      <c r="O146" s="226">
        <v>2.7650000000000001</v>
      </c>
      <c r="P146" s="226">
        <f>O146*H146</f>
        <v>1.175125</v>
      </c>
      <c r="Q146" s="226">
        <v>0</v>
      </c>
      <c r="R146" s="226">
        <f>Q146*H146</f>
        <v>0</v>
      </c>
      <c r="S146" s="226">
        <v>0</v>
      </c>
      <c r="T146" s="227">
        <f>S146*H146</f>
        <v>0</v>
      </c>
      <c r="U146" s="32"/>
      <c r="V146" s="32"/>
      <c r="W146" s="32"/>
      <c r="X146" s="32"/>
      <c r="Y146" s="32"/>
      <c r="Z146" s="32"/>
      <c r="AA146" s="32"/>
      <c r="AB146" s="32"/>
      <c r="AC146" s="32"/>
      <c r="AD146" s="32"/>
      <c r="AE146" s="32"/>
      <c r="AR146" s="228" t="s">
        <v>139</v>
      </c>
      <c r="AT146" s="228" t="s">
        <v>134</v>
      </c>
      <c r="AU146" s="228" t="s">
        <v>85</v>
      </c>
      <c r="AY146" s="17" t="s">
        <v>132</v>
      </c>
      <c r="BE146" s="229">
        <f>IF(N146="základní",J146,0)</f>
        <v>4377.5</v>
      </c>
      <c r="BF146" s="229">
        <f>IF(N146="snížená",J146,0)</f>
        <v>0</v>
      </c>
      <c r="BG146" s="229">
        <f>IF(N146="zákl. přenesená",J146,0)</f>
        <v>0</v>
      </c>
      <c r="BH146" s="229">
        <f>IF(N146="sníž. přenesená",J146,0)</f>
        <v>0</v>
      </c>
      <c r="BI146" s="229">
        <f>IF(N146="nulová",J146,0)</f>
        <v>0</v>
      </c>
      <c r="BJ146" s="17" t="s">
        <v>83</v>
      </c>
      <c r="BK146" s="229">
        <f>ROUND(I146*H146,2)</f>
        <v>4377.5</v>
      </c>
      <c r="BL146" s="17" t="s">
        <v>139</v>
      </c>
      <c r="BM146" s="228" t="s">
        <v>190</v>
      </c>
    </row>
    <row r="147" s="2" customFormat="1">
      <c r="A147" s="32"/>
      <c r="B147" s="33"/>
      <c r="C147" s="34"/>
      <c r="D147" s="230" t="s">
        <v>141</v>
      </c>
      <c r="E147" s="34"/>
      <c r="F147" s="231" t="s">
        <v>191</v>
      </c>
      <c r="G147" s="34"/>
      <c r="H147" s="34"/>
      <c r="I147" s="34"/>
      <c r="J147" s="34"/>
      <c r="K147" s="34"/>
      <c r="L147" s="38"/>
      <c r="M147" s="232"/>
      <c r="N147" s="233"/>
      <c r="O147" s="84"/>
      <c r="P147" s="84"/>
      <c r="Q147" s="84"/>
      <c r="R147" s="84"/>
      <c r="S147" s="84"/>
      <c r="T147" s="85"/>
      <c r="U147" s="32"/>
      <c r="V147" s="32"/>
      <c r="W147" s="32"/>
      <c r="X147" s="32"/>
      <c r="Y147" s="32"/>
      <c r="Z147" s="32"/>
      <c r="AA147" s="32"/>
      <c r="AB147" s="32"/>
      <c r="AC147" s="32"/>
      <c r="AD147" s="32"/>
      <c r="AE147" s="32"/>
      <c r="AT147" s="17" t="s">
        <v>141</v>
      </c>
      <c r="AU147" s="17" t="s">
        <v>85</v>
      </c>
    </row>
    <row r="148" s="13" customFormat="1">
      <c r="A148" s="13"/>
      <c r="B148" s="234"/>
      <c r="C148" s="235"/>
      <c r="D148" s="236" t="s">
        <v>143</v>
      </c>
      <c r="E148" s="237" t="s">
        <v>1</v>
      </c>
      <c r="F148" s="238" t="s">
        <v>192</v>
      </c>
      <c r="G148" s="235"/>
      <c r="H148" s="239">
        <v>0.42499999999999999</v>
      </c>
      <c r="I148" s="235"/>
      <c r="J148" s="235"/>
      <c r="K148" s="235"/>
      <c r="L148" s="240"/>
      <c r="M148" s="241"/>
      <c r="N148" s="242"/>
      <c r="O148" s="242"/>
      <c r="P148" s="242"/>
      <c r="Q148" s="242"/>
      <c r="R148" s="242"/>
      <c r="S148" s="242"/>
      <c r="T148" s="243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4" t="s">
        <v>143</v>
      </c>
      <c r="AU148" s="244" t="s">
        <v>85</v>
      </c>
      <c r="AV148" s="13" t="s">
        <v>85</v>
      </c>
      <c r="AW148" s="13" t="s">
        <v>30</v>
      </c>
      <c r="AX148" s="13" t="s">
        <v>83</v>
      </c>
      <c r="AY148" s="244" t="s">
        <v>132</v>
      </c>
    </row>
    <row r="149" s="12" customFormat="1" ht="22.8" customHeight="1">
      <c r="A149" s="12"/>
      <c r="B149" s="203"/>
      <c r="C149" s="204"/>
      <c r="D149" s="205" t="s">
        <v>74</v>
      </c>
      <c r="E149" s="216" t="s">
        <v>150</v>
      </c>
      <c r="F149" s="216" t="s">
        <v>193</v>
      </c>
      <c r="G149" s="204"/>
      <c r="H149" s="204"/>
      <c r="I149" s="204"/>
      <c r="J149" s="217">
        <f>BK149</f>
        <v>535442.56999999995</v>
      </c>
      <c r="K149" s="204"/>
      <c r="L149" s="208"/>
      <c r="M149" s="209"/>
      <c r="N149" s="210"/>
      <c r="O149" s="210"/>
      <c r="P149" s="211">
        <f>SUM(P150:P163)</f>
        <v>1033.085</v>
      </c>
      <c r="Q149" s="210"/>
      <c r="R149" s="211">
        <f>SUM(R150:R163)</f>
        <v>10.13608</v>
      </c>
      <c r="S149" s="210"/>
      <c r="T149" s="212">
        <f>SUM(T150:T163)</f>
        <v>0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213" t="s">
        <v>83</v>
      </c>
      <c r="AT149" s="214" t="s">
        <v>74</v>
      </c>
      <c r="AU149" s="214" t="s">
        <v>83</v>
      </c>
      <c r="AY149" s="213" t="s">
        <v>132</v>
      </c>
      <c r="BK149" s="215">
        <f>SUM(BK150:BK163)</f>
        <v>535442.56999999995</v>
      </c>
    </row>
    <row r="150" s="2" customFormat="1" ht="24.15" customHeight="1">
      <c r="A150" s="32"/>
      <c r="B150" s="33"/>
      <c r="C150" s="218" t="s">
        <v>194</v>
      </c>
      <c r="D150" s="218" t="s">
        <v>134</v>
      </c>
      <c r="E150" s="219" t="s">
        <v>195</v>
      </c>
      <c r="F150" s="220" t="s">
        <v>196</v>
      </c>
      <c r="G150" s="221" t="s">
        <v>197</v>
      </c>
      <c r="H150" s="222">
        <v>1519</v>
      </c>
      <c r="I150" s="223">
        <v>319</v>
      </c>
      <c r="J150" s="223">
        <f>ROUND(I150*H150,2)</f>
        <v>484561</v>
      </c>
      <c r="K150" s="220" t="s">
        <v>138</v>
      </c>
      <c r="L150" s="38"/>
      <c r="M150" s="224" t="s">
        <v>1</v>
      </c>
      <c r="N150" s="225" t="s">
        <v>40</v>
      </c>
      <c r="O150" s="226">
        <v>0.66500000000000004</v>
      </c>
      <c r="P150" s="226">
        <f>O150*H150</f>
        <v>1010.1350000000001</v>
      </c>
      <c r="Q150" s="226">
        <v>0.00123</v>
      </c>
      <c r="R150" s="226">
        <f>Q150*H150</f>
        <v>1.8683699999999999</v>
      </c>
      <c r="S150" s="226">
        <v>0</v>
      </c>
      <c r="T150" s="227">
        <f>S150*H150</f>
        <v>0</v>
      </c>
      <c r="U150" s="32"/>
      <c r="V150" s="32"/>
      <c r="W150" s="32"/>
      <c r="X150" s="32"/>
      <c r="Y150" s="32"/>
      <c r="Z150" s="32"/>
      <c r="AA150" s="32"/>
      <c r="AB150" s="32"/>
      <c r="AC150" s="32"/>
      <c r="AD150" s="32"/>
      <c r="AE150" s="32"/>
      <c r="AR150" s="228" t="s">
        <v>139</v>
      </c>
      <c r="AT150" s="228" t="s">
        <v>134</v>
      </c>
      <c r="AU150" s="228" t="s">
        <v>85</v>
      </c>
      <c r="AY150" s="17" t="s">
        <v>132</v>
      </c>
      <c r="BE150" s="229">
        <f>IF(N150="základní",J150,0)</f>
        <v>484561</v>
      </c>
      <c r="BF150" s="229">
        <f>IF(N150="snížená",J150,0)</f>
        <v>0</v>
      </c>
      <c r="BG150" s="229">
        <f>IF(N150="zákl. přenesená",J150,0)</f>
        <v>0</v>
      </c>
      <c r="BH150" s="229">
        <f>IF(N150="sníž. přenesená",J150,0)</f>
        <v>0</v>
      </c>
      <c r="BI150" s="229">
        <f>IF(N150="nulová",J150,0)</f>
        <v>0</v>
      </c>
      <c r="BJ150" s="17" t="s">
        <v>83</v>
      </c>
      <c r="BK150" s="229">
        <f>ROUND(I150*H150,2)</f>
        <v>484561</v>
      </c>
      <c r="BL150" s="17" t="s">
        <v>139</v>
      </c>
      <c r="BM150" s="228" t="s">
        <v>198</v>
      </c>
    </row>
    <row r="151" s="2" customFormat="1">
      <c r="A151" s="32"/>
      <c r="B151" s="33"/>
      <c r="C151" s="34"/>
      <c r="D151" s="230" t="s">
        <v>141</v>
      </c>
      <c r="E151" s="34"/>
      <c r="F151" s="231" t="s">
        <v>199</v>
      </c>
      <c r="G151" s="34"/>
      <c r="H151" s="34"/>
      <c r="I151" s="34"/>
      <c r="J151" s="34"/>
      <c r="K151" s="34"/>
      <c r="L151" s="38"/>
      <c r="M151" s="232"/>
      <c r="N151" s="233"/>
      <c r="O151" s="84"/>
      <c r="P151" s="84"/>
      <c r="Q151" s="84"/>
      <c r="R151" s="84"/>
      <c r="S151" s="84"/>
      <c r="T151" s="85"/>
      <c r="U151" s="32"/>
      <c r="V151" s="32"/>
      <c r="W151" s="32"/>
      <c r="X151" s="32"/>
      <c r="Y151" s="32"/>
      <c r="Z151" s="32"/>
      <c r="AA151" s="32"/>
      <c r="AB151" s="32"/>
      <c r="AC151" s="32"/>
      <c r="AD151" s="32"/>
      <c r="AE151" s="32"/>
      <c r="AT151" s="17" t="s">
        <v>141</v>
      </c>
      <c r="AU151" s="17" t="s">
        <v>85</v>
      </c>
    </row>
    <row r="152" s="13" customFormat="1">
      <c r="A152" s="13"/>
      <c r="B152" s="234"/>
      <c r="C152" s="235"/>
      <c r="D152" s="236" t="s">
        <v>143</v>
      </c>
      <c r="E152" s="237" t="s">
        <v>1</v>
      </c>
      <c r="F152" s="238" t="s">
        <v>200</v>
      </c>
      <c r="G152" s="235"/>
      <c r="H152" s="239">
        <v>1519</v>
      </c>
      <c r="I152" s="235"/>
      <c r="J152" s="235"/>
      <c r="K152" s="235"/>
      <c r="L152" s="240"/>
      <c r="M152" s="241"/>
      <c r="N152" s="242"/>
      <c r="O152" s="242"/>
      <c r="P152" s="242"/>
      <c r="Q152" s="242"/>
      <c r="R152" s="242"/>
      <c r="S152" s="242"/>
      <c r="T152" s="243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4" t="s">
        <v>143</v>
      </c>
      <c r="AU152" s="244" t="s">
        <v>85</v>
      </c>
      <c r="AV152" s="13" t="s">
        <v>85</v>
      </c>
      <c r="AW152" s="13" t="s">
        <v>30</v>
      </c>
      <c r="AX152" s="13" t="s">
        <v>83</v>
      </c>
      <c r="AY152" s="244" t="s">
        <v>132</v>
      </c>
    </row>
    <row r="153" s="2" customFormat="1" ht="16.5" customHeight="1">
      <c r="A153" s="32"/>
      <c r="B153" s="33"/>
      <c r="C153" s="245" t="s">
        <v>201</v>
      </c>
      <c r="D153" s="245" t="s">
        <v>162</v>
      </c>
      <c r="E153" s="246" t="s">
        <v>202</v>
      </c>
      <c r="F153" s="247" t="s">
        <v>203</v>
      </c>
      <c r="G153" s="248" t="s">
        <v>204</v>
      </c>
      <c r="H153" s="249">
        <v>11.856999999999999</v>
      </c>
      <c r="I153" s="250">
        <v>2870</v>
      </c>
      <c r="J153" s="250">
        <f>ROUND(I153*H153,2)</f>
        <v>34029.589999999997</v>
      </c>
      <c r="K153" s="247" t="s">
        <v>138</v>
      </c>
      <c r="L153" s="251"/>
      <c r="M153" s="252" t="s">
        <v>1</v>
      </c>
      <c r="N153" s="253" t="s">
        <v>40</v>
      </c>
      <c r="O153" s="226">
        <v>0</v>
      </c>
      <c r="P153" s="226">
        <f>O153*H153</f>
        <v>0</v>
      </c>
      <c r="Q153" s="226">
        <v>0.65000000000000002</v>
      </c>
      <c r="R153" s="226">
        <f>Q153*H153</f>
        <v>7.7070499999999997</v>
      </c>
      <c r="S153" s="226">
        <v>0</v>
      </c>
      <c r="T153" s="227">
        <f>S153*H153</f>
        <v>0</v>
      </c>
      <c r="U153" s="32"/>
      <c r="V153" s="32"/>
      <c r="W153" s="32"/>
      <c r="X153" s="32"/>
      <c r="Y153" s="32"/>
      <c r="Z153" s="32"/>
      <c r="AA153" s="32"/>
      <c r="AB153" s="32"/>
      <c r="AC153" s="32"/>
      <c r="AD153" s="32"/>
      <c r="AE153" s="32"/>
      <c r="AR153" s="228" t="s">
        <v>166</v>
      </c>
      <c r="AT153" s="228" t="s">
        <v>162</v>
      </c>
      <c r="AU153" s="228" t="s">
        <v>85</v>
      </c>
      <c r="AY153" s="17" t="s">
        <v>132</v>
      </c>
      <c r="BE153" s="229">
        <f>IF(N153="základní",J153,0)</f>
        <v>34029.589999999997</v>
      </c>
      <c r="BF153" s="229">
        <f>IF(N153="snížená",J153,0)</f>
        <v>0</v>
      </c>
      <c r="BG153" s="229">
        <f>IF(N153="zákl. přenesená",J153,0)</f>
        <v>0</v>
      </c>
      <c r="BH153" s="229">
        <f>IF(N153="sníž. přenesená",J153,0)</f>
        <v>0</v>
      </c>
      <c r="BI153" s="229">
        <f>IF(N153="nulová",J153,0)</f>
        <v>0</v>
      </c>
      <c r="BJ153" s="17" t="s">
        <v>83</v>
      </c>
      <c r="BK153" s="229">
        <f>ROUND(I153*H153,2)</f>
        <v>34029.589999999997</v>
      </c>
      <c r="BL153" s="17" t="s">
        <v>139</v>
      </c>
      <c r="BM153" s="228" t="s">
        <v>205</v>
      </c>
    </row>
    <row r="154" s="13" customFormat="1">
      <c r="A154" s="13"/>
      <c r="B154" s="234"/>
      <c r="C154" s="235"/>
      <c r="D154" s="236" t="s">
        <v>143</v>
      </c>
      <c r="E154" s="237" t="s">
        <v>1</v>
      </c>
      <c r="F154" s="238" t="s">
        <v>206</v>
      </c>
      <c r="G154" s="235"/>
      <c r="H154" s="239">
        <v>8.3409999999999993</v>
      </c>
      <c r="I154" s="235"/>
      <c r="J154" s="235"/>
      <c r="K154" s="235"/>
      <c r="L154" s="240"/>
      <c r="M154" s="241"/>
      <c r="N154" s="242"/>
      <c r="O154" s="242"/>
      <c r="P154" s="242"/>
      <c r="Q154" s="242"/>
      <c r="R154" s="242"/>
      <c r="S154" s="242"/>
      <c r="T154" s="243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4" t="s">
        <v>143</v>
      </c>
      <c r="AU154" s="244" t="s">
        <v>85</v>
      </c>
      <c r="AV154" s="13" t="s">
        <v>85</v>
      </c>
      <c r="AW154" s="13" t="s">
        <v>30</v>
      </c>
      <c r="AX154" s="13" t="s">
        <v>75</v>
      </c>
      <c r="AY154" s="244" t="s">
        <v>132</v>
      </c>
    </row>
    <row r="155" s="13" customFormat="1">
      <c r="A155" s="13"/>
      <c r="B155" s="234"/>
      <c r="C155" s="235"/>
      <c r="D155" s="236" t="s">
        <v>143</v>
      </c>
      <c r="E155" s="237" t="s">
        <v>1</v>
      </c>
      <c r="F155" s="238" t="s">
        <v>207</v>
      </c>
      <c r="G155" s="235"/>
      <c r="H155" s="239">
        <v>2.7320000000000002</v>
      </c>
      <c r="I155" s="235"/>
      <c r="J155" s="235"/>
      <c r="K155" s="235"/>
      <c r="L155" s="240"/>
      <c r="M155" s="241"/>
      <c r="N155" s="242"/>
      <c r="O155" s="242"/>
      <c r="P155" s="242"/>
      <c r="Q155" s="242"/>
      <c r="R155" s="242"/>
      <c r="S155" s="242"/>
      <c r="T155" s="243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4" t="s">
        <v>143</v>
      </c>
      <c r="AU155" s="244" t="s">
        <v>85</v>
      </c>
      <c r="AV155" s="13" t="s">
        <v>85</v>
      </c>
      <c r="AW155" s="13" t="s">
        <v>30</v>
      </c>
      <c r="AX155" s="13" t="s">
        <v>75</v>
      </c>
      <c r="AY155" s="244" t="s">
        <v>132</v>
      </c>
    </row>
    <row r="156" s="13" customFormat="1">
      <c r="A156" s="13"/>
      <c r="B156" s="234"/>
      <c r="C156" s="235"/>
      <c r="D156" s="236" t="s">
        <v>143</v>
      </c>
      <c r="E156" s="237" t="s">
        <v>1</v>
      </c>
      <c r="F156" s="238" t="s">
        <v>208</v>
      </c>
      <c r="G156" s="235"/>
      <c r="H156" s="239">
        <v>0.76300000000000001</v>
      </c>
      <c r="I156" s="235"/>
      <c r="J156" s="235"/>
      <c r="K156" s="235"/>
      <c r="L156" s="240"/>
      <c r="M156" s="241"/>
      <c r="N156" s="242"/>
      <c r="O156" s="242"/>
      <c r="P156" s="242"/>
      <c r="Q156" s="242"/>
      <c r="R156" s="242"/>
      <c r="S156" s="242"/>
      <c r="T156" s="243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4" t="s">
        <v>143</v>
      </c>
      <c r="AU156" s="244" t="s">
        <v>85</v>
      </c>
      <c r="AV156" s="13" t="s">
        <v>85</v>
      </c>
      <c r="AW156" s="13" t="s">
        <v>30</v>
      </c>
      <c r="AX156" s="13" t="s">
        <v>75</v>
      </c>
      <c r="AY156" s="244" t="s">
        <v>132</v>
      </c>
    </row>
    <row r="157" s="13" customFormat="1">
      <c r="A157" s="13"/>
      <c r="B157" s="234"/>
      <c r="C157" s="235"/>
      <c r="D157" s="236" t="s">
        <v>143</v>
      </c>
      <c r="E157" s="237" t="s">
        <v>1</v>
      </c>
      <c r="F157" s="238" t="s">
        <v>209</v>
      </c>
      <c r="G157" s="235"/>
      <c r="H157" s="239">
        <v>0.021000000000000001</v>
      </c>
      <c r="I157" s="235"/>
      <c r="J157" s="235"/>
      <c r="K157" s="235"/>
      <c r="L157" s="240"/>
      <c r="M157" s="241"/>
      <c r="N157" s="242"/>
      <c r="O157" s="242"/>
      <c r="P157" s="242"/>
      <c r="Q157" s="242"/>
      <c r="R157" s="242"/>
      <c r="S157" s="242"/>
      <c r="T157" s="243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4" t="s">
        <v>143</v>
      </c>
      <c r="AU157" s="244" t="s">
        <v>85</v>
      </c>
      <c r="AV157" s="13" t="s">
        <v>85</v>
      </c>
      <c r="AW157" s="13" t="s">
        <v>30</v>
      </c>
      <c r="AX157" s="13" t="s">
        <v>75</v>
      </c>
      <c r="AY157" s="244" t="s">
        <v>132</v>
      </c>
    </row>
    <row r="158" s="14" customFormat="1">
      <c r="A158" s="14"/>
      <c r="B158" s="254"/>
      <c r="C158" s="255"/>
      <c r="D158" s="236" t="s">
        <v>143</v>
      </c>
      <c r="E158" s="256" t="s">
        <v>1</v>
      </c>
      <c r="F158" s="257" t="s">
        <v>210</v>
      </c>
      <c r="G158" s="255"/>
      <c r="H158" s="258">
        <v>11.857000000000001</v>
      </c>
      <c r="I158" s="255"/>
      <c r="J158" s="255"/>
      <c r="K158" s="255"/>
      <c r="L158" s="259"/>
      <c r="M158" s="260"/>
      <c r="N158" s="261"/>
      <c r="O158" s="261"/>
      <c r="P158" s="261"/>
      <c r="Q158" s="261"/>
      <c r="R158" s="261"/>
      <c r="S158" s="261"/>
      <c r="T158" s="262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63" t="s">
        <v>143</v>
      </c>
      <c r="AU158" s="263" t="s">
        <v>85</v>
      </c>
      <c r="AV158" s="14" t="s">
        <v>139</v>
      </c>
      <c r="AW158" s="14" t="s">
        <v>30</v>
      </c>
      <c r="AX158" s="14" t="s">
        <v>83</v>
      </c>
      <c r="AY158" s="263" t="s">
        <v>132</v>
      </c>
    </row>
    <row r="159" s="2" customFormat="1" ht="24.15" customHeight="1">
      <c r="A159" s="32"/>
      <c r="B159" s="33"/>
      <c r="C159" s="218" t="s">
        <v>211</v>
      </c>
      <c r="D159" s="218" t="s">
        <v>134</v>
      </c>
      <c r="E159" s="219" t="s">
        <v>212</v>
      </c>
      <c r="F159" s="220" t="s">
        <v>213</v>
      </c>
      <c r="G159" s="221" t="s">
        <v>197</v>
      </c>
      <c r="H159" s="222">
        <v>18</v>
      </c>
      <c r="I159" s="223">
        <v>816</v>
      </c>
      <c r="J159" s="223">
        <f>ROUND(I159*H159,2)</f>
        <v>14688</v>
      </c>
      <c r="K159" s="220" t="s">
        <v>138</v>
      </c>
      <c r="L159" s="38"/>
      <c r="M159" s="224" t="s">
        <v>1</v>
      </c>
      <c r="N159" s="225" t="s">
        <v>40</v>
      </c>
      <c r="O159" s="226">
        <v>1.2749999999999999</v>
      </c>
      <c r="P159" s="226">
        <f>O159*H159</f>
        <v>22.949999999999999</v>
      </c>
      <c r="Q159" s="226">
        <v>0.0039199999999999999</v>
      </c>
      <c r="R159" s="226">
        <f>Q159*H159</f>
        <v>0.070559999999999998</v>
      </c>
      <c r="S159" s="226">
        <v>0</v>
      </c>
      <c r="T159" s="227">
        <f>S159*H159</f>
        <v>0</v>
      </c>
      <c r="U159" s="32"/>
      <c r="V159" s="32"/>
      <c r="W159" s="32"/>
      <c r="X159" s="32"/>
      <c r="Y159" s="32"/>
      <c r="Z159" s="32"/>
      <c r="AA159" s="32"/>
      <c r="AB159" s="32"/>
      <c r="AC159" s="32"/>
      <c r="AD159" s="32"/>
      <c r="AE159" s="32"/>
      <c r="AR159" s="228" t="s">
        <v>139</v>
      </c>
      <c r="AT159" s="228" t="s">
        <v>134</v>
      </c>
      <c r="AU159" s="228" t="s">
        <v>85</v>
      </c>
      <c r="AY159" s="17" t="s">
        <v>132</v>
      </c>
      <c r="BE159" s="229">
        <f>IF(N159="základní",J159,0)</f>
        <v>14688</v>
      </c>
      <c r="BF159" s="229">
        <f>IF(N159="snížená",J159,0)</f>
        <v>0</v>
      </c>
      <c r="BG159" s="229">
        <f>IF(N159="zákl. přenesená",J159,0)</f>
        <v>0</v>
      </c>
      <c r="BH159" s="229">
        <f>IF(N159="sníž. přenesená",J159,0)</f>
        <v>0</v>
      </c>
      <c r="BI159" s="229">
        <f>IF(N159="nulová",J159,0)</f>
        <v>0</v>
      </c>
      <c r="BJ159" s="17" t="s">
        <v>83</v>
      </c>
      <c r="BK159" s="229">
        <f>ROUND(I159*H159,2)</f>
        <v>14688</v>
      </c>
      <c r="BL159" s="17" t="s">
        <v>139</v>
      </c>
      <c r="BM159" s="228" t="s">
        <v>214</v>
      </c>
    </row>
    <row r="160" s="2" customFormat="1">
      <c r="A160" s="32"/>
      <c r="B160" s="33"/>
      <c r="C160" s="34"/>
      <c r="D160" s="230" t="s">
        <v>141</v>
      </c>
      <c r="E160" s="34"/>
      <c r="F160" s="231" t="s">
        <v>215</v>
      </c>
      <c r="G160" s="34"/>
      <c r="H160" s="34"/>
      <c r="I160" s="34"/>
      <c r="J160" s="34"/>
      <c r="K160" s="34"/>
      <c r="L160" s="38"/>
      <c r="M160" s="232"/>
      <c r="N160" s="233"/>
      <c r="O160" s="84"/>
      <c r="P160" s="84"/>
      <c r="Q160" s="84"/>
      <c r="R160" s="84"/>
      <c r="S160" s="84"/>
      <c r="T160" s="85"/>
      <c r="U160" s="32"/>
      <c r="V160" s="32"/>
      <c r="W160" s="32"/>
      <c r="X160" s="32"/>
      <c r="Y160" s="32"/>
      <c r="Z160" s="32"/>
      <c r="AA160" s="32"/>
      <c r="AB160" s="32"/>
      <c r="AC160" s="32"/>
      <c r="AD160" s="32"/>
      <c r="AE160" s="32"/>
      <c r="AT160" s="17" t="s">
        <v>141</v>
      </c>
      <c r="AU160" s="17" t="s">
        <v>85</v>
      </c>
    </row>
    <row r="161" s="13" customFormat="1">
      <c r="A161" s="13"/>
      <c r="B161" s="234"/>
      <c r="C161" s="235"/>
      <c r="D161" s="236" t="s">
        <v>143</v>
      </c>
      <c r="E161" s="237" t="s">
        <v>1</v>
      </c>
      <c r="F161" s="238" t="s">
        <v>216</v>
      </c>
      <c r="G161" s="235"/>
      <c r="H161" s="239">
        <v>18</v>
      </c>
      <c r="I161" s="235"/>
      <c r="J161" s="235"/>
      <c r="K161" s="235"/>
      <c r="L161" s="240"/>
      <c r="M161" s="241"/>
      <c r="N161" s="242"/>
      <c r="O161" s="242"/>
      <c r="P161" s="242"/>
      <c r="Q161" s="242"/>
      <c r="R161" s="242"/>
      <c r="S161" s="242"/>
      <c r="T161" s="243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4" t="s">
        <v>143</v>
      </c>
      <c r="AU161" s="244" t="s">
        <v>85</v>
      </c>
      <c r="AV161" s="13" t="s">
        <v>85</v>
      </c>
      <c r="AW161" s="13" t="s">
        <v>30</v>
      </c>
      <c r="AX161" s="13" t="s">
        <v>83</v>
      </c>
      <c r="AY161" s="244" t="s">
        <v>132</v>
      </c>
    </row>
    <row r="162" s="2" customFormat="1" ht="16.5" customHeight="1">
      <c r="A162" s="32"/>
      <c r="B162" s="33"/>
      <c r="C162" s="245" t="s">
        <v>217</v>
      </c>
      <c r="D162" s="245" t="s">
        <v>162</v>
      </c>
      <c r="E162" s="246" t="s">
        <v>202</v>
      </c>
      <c r="F162" s="247" t="s">
        <v>203</v>
      </c>
      <c r="G162" s="248" t="s">
        <v>204</v>
      </c>
      <c r="H162" s="249">
        <v>0.754</v>
      </c>
      <c r="I162" s="250">
        <v>2870</v>
      </c>
      <c r="J162" s="250">
        <f>ROUND(I162*H162,2)</f>
        <v>2163.98</v>
      </c>
      <c r="K162" s="247" t="s">
        <v>138</v>
      </c>
      <c r="L162" s="251"/>
      <c r="M162" s="252" t="s">
        <v>1</v>
      </c>
      <c r="N162" s="253" t="s">
        <v>40</v>
      </c>
      <c r="O162" s="226">
        <v>0</v>
      </c>
      <c r="P162" s="226">
        <f>O162*H162</f>
        <v>0</v>
      </c>
      <c r="Q162" s="226">
        <v>0.65000000000000002</v>
      </c>
      <c r="R162" s="226">
        <f>Q162*H162</f>
        <v>0.49010000000000004</v>
      </c>
      <c r="S162" s="226">
        <v>0</v>
      </c>
      <c r="T162" s="227">
        <f>S162*H162</f>
        <v>0</v>
      </c>
      <c r="U162" s="32"/>
      <c r="V162" s="32"/>
      <c r="W162" s="32"/>
      <c r="X162" s="32"/>
      <c r="Y162" s="32"/>
      <c r="Z162" s="32"/>
      <c r="AA162" s="32"/>
      <c r="AB162" s="32"/>
      <c r="AC162" s="32"/>
      <c r="AD162" s="32"/>
      <c r="AE162" s="32"/>
      <c r="AR162" s="228" t="s">
        <v>166</v>
      </c>
      <c r="AT162" s="228" t="s">
        <v>162</v>
      </c>
      <c r="AU162" s="228" t="s">
        <v>85</v>
      </c>
      <c r="AY162" s="17" t="s">
        <v>132</v>
      </c>
      <c r="BE162" s="229">
        <f>IF(N162="základní",J162,0)</f>
        <v>2163.98</v>
      </c>
      <c r="BF162" s="229">
        <f>IF(N162="snížená",J162,0)</f>
        <v>0</v>
      </c>
      <c r="BG162" s="229">
        <f>IF(N162="zákl. přenesená",J162,0)</f>
        <v>0</v>
      </c>
      <c r="BH162" s="229">
        <f>IF(N162="sníž. přenesená",J162,0)</f>
        <v>0</v>
      </c>
      <c r="BI162" s="229">
        <f>IF(N162="nulová",J162,0)</f>
        <v>0</v>
      </c>
      <c r="BJ162" s="17" t="s">
        <v>83</v>
      </c>
      <c r="BK162" s="229">
        <f>ROUND(I162*H162,2)</f>
        <v>2163.98</v>
      </c>
      <c r="BL162" s="17" t="s">
        <v>139</v>
      </c>
      <c r="BM162" s="228" t="s">
        <v>218</v>
      </c>
    </row>
    <row r="163" s="13" customFormat="1">
      <c r="A163" s="13"/>
      <c r="B163" s="234"/>
      <c r="C163" s="235"/>
      <c r="D163" s="236" t="s">
        <v>143</v>
      </c>
      <c r="E163" s="237" t="s">
        <v>1</v>
      </c>
      <c r="F163" s="238" t="s">
        <v>219</v>
      </c>
      <c r="G163" s="235"/>
      <c r="H163" s="239">
        <v>0.754</v>
      </c>
      <c r="I163" s="235"/>
      <c r="J163" s="235"/>
      <c r="K163" s="235"/>
      <c r="L163" s="240"/>
      <c r="M163" s="241"/>
      <c r="N163" s="242"/>
      <c r="O163" s="242"/>
      <c r="P163" s="242"/>
      <c r="Q163" s="242"/>
      <c r="R163" s="242"/>
      <c r="S163" s="242"/>
      <c r="T163" s="243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4" t="s">
        <v>143</v>
      </c>
      <c r="AU163" s="244" t="s">
        <v>85</v>
      </c>
      <c r="AV163" s="13" t="s">
        <v>85</v>
      </c>
      <c r="AW163" s="13" t="s">
        <v>30</v>
      </c>
      <c r="AX163" s="13" t="s">
        <v>83</v>
      </c>
      <c r="AY163" s="244" t="s">
        <v>132</v>
      </c>
    </row>
    <row r="164" s="12" customFormat="1" ht="22.8" customHeight="1">
      <c r="A164" s="12"/>
      <c r="B164" s="203"/>
      <c r="C164" s="204"/>
      <c r="D164" s="205" t="s">
        <v>74</v>
      </c>
      <c r="E164" s="216" t="s">
        <v>220</v>
      </c>
      <c r="F164" s="216" t="s">
        <v>221</v>
      </c>
      <c r="G164" s="204"/>
      <c r="H164" s="204"/>
      <c r="I164" s="204"/>
      <c r="J164" s="217">
        <f>BK164</f>
        <v>115108.56</v>
      </c>
      <c r="K164" s="204"/>
      <c r="L164" s="208"/>
      <c r="M164" s="209"/>
      <c r="N164" s="210"/>
      <c r="O164" s="210"/>
      <c r="P164" s="211">
        <f>SUM(P165:P166)</f>
        <v>213.483746</v>
      </c>
      <c r="Q164" s="210"/>
      <c r="R164" s="211">
        <f>SUM(R165:R166)</f>
        <v>0</v>
      </c>
      <c r="S164" s="210"/>
      <c r="T164" s="212">
        <f>SUM(T165:T166)</f>
        <v>0</v>
      </c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R164" s="213" t="s">
        <v>83</v>
      </c>
      <c r="AT164" s="214" t="s">
        <v>74</v>
      </c>
      <c r="AU164" s="214" t="s">
        <v>83</v>
      </c>
      <c r="AY164" s="213" t="s">
        <v>132</v>
      </c>
      <c r="BK164" s="215">
        <f>SUM(BK165:BK166)</f>
        <v>115108.56</v>
      </c>
    </row>
    <row r="165" s="2" customFormat="1" ht="24.15" customHeight="1">
      <c r="A165" s="32"/>
      <c r="B165" s="33"/>
      <c r="C165" s="218" t="s">
        <v>222</v>
      </c>
      <c r="D165" s="218" t="s">
        <v>134</v>
      </c>
      <c r="E165" s="219" t="s">
        <v>223</v>
      </c>
      <c r="F165" s="220" t="s">
        <v>224</v>
      </c>
      <c r="G165" s="221" t="s">
        <v>225</v>
      </c>
      <c r="H165" s="222">
        <v>106.58199999999999</v>
      </c>
      <c r="I165" s="223">
        <v>1080</v>
      </c>
      <c r="J165" s="223">
        <f>ROUND(I165*H165,2)</f>
        <v>115108.56</v>
      </c>
      <c r="K165" s="220" t="s">
        <v>138</v>
      </c>
      <c r="L165" s="38"/>
      <c r="M165" s="224" t="s">
        <v>1</v>
      </c>
      <c r="N165" s="225" t="s">
        <v>40</v>
      </c>
      <c r="O165" s="226">
        <v>2.0030000000000001</v>
      </c>
      <c r="P165" s="226">
        <f>O165*H165</f>
        <v>213.483746</v>
      </c>
      <c r="Q165" s="226">
        <v>0</v>
      </c>
      <c r="R165" s="226">
        <f>Q165*H165</f>
        <v>0</v>
      </c>
      <c r="S165" s="226">
        <v>0</v>
      </c>
      <c r="T165" s="227">
        <f>S165*H165</f>
        <v>0</v>
      </c>
      <c r="U165" s="32"/>
      <c r="V165" s="32"/>
      <c r="W165" s="32"/>
      <c r="X165" s="32"/>
      <c r="Y165" s="32"/>
      <c r="Z165" s="32"/>
      <c r="AA165" s="32"/>
      <c r="AB165" s="32"/>
      <c r="AC165" s="32"/>
      <c r="AD165" s="32"/>
      <c r="AE165" s="32"/>
      <c r="AR165" s="228" t="s">
        <v>139</v>
      </c>
      <c r="AT165" s="228" t="s">
        <v>134</v>
      </c>
      <c r="AU165" s="228" t="s">
        <v>85</v>
      </c>
      <c r="AY165" s="17" t="s">
        <v>132</v>
      </c>
      <c r="BE165" s="229">
        <f>IF(N165="základní",J165,0)</f>
        <v>115108.56</v>
      </c>
      <c r="BF165" s="229">
        <f>IF(N165="snížená",J165,0)</f>
        <v>0</v>
      </c>
      <c r="BG165" s="229">
        <f>IF(N165="zákl. přenesená",J165,0)</f>
        <v>0</v>
      </c>
      <c r="BH165" s="229">
        <f>IF(N165="sníž. přenesená",J165,0)</f>
        <v>0</v>
      </c>
      <c r="BI165" s="229">
        <f>IF(N165="nulová",J165,0)</f>
        <v>0</v>
      </c>
      <c r="BJ165" s="17" t="s">
        <v>83</v>
      </c>
      <c r="BK165" s="229">
        <f>ROUND(I165*H165,2)</f>
        <v>115108.56</v>
      </c>
      <c r="BL165" s="17" t="s">
        <v>139</v>
      </c>
      <c r="BM165" s="228" t="s">
        <v>226</v>
      </c>
    </row>
    <row r="166" s="2" customFormat="1">
      <c r="A166" s="32"/>
      <c r="B166" s="33"/>
      <c r="C166" s="34"/>
      <c r="D166" s="230" t="s">
        <v>141</v>
      </c>
      <c r="E166" s="34"/>
      <c r="F166" s="231" t="s">
        <v>227</v>
      </c>
      <c r="G166" s="34"/>
      <c r="H166" s="34"/>
      <c r="I166" s="34"/>
      <c r="J166" s="34"/>
      <c r="K166" s="34"/>
      <c r="L166" s="38"/>
      <c r="M166" s="264"/>
      <c r="N166" s="265"/>
      <c r="O166" s="266"/>
      <c r="P166" s="266"/>
      <c r="Q166" s="266"/>
      <c r="R166" s="266"/>
      <c r="S166" s="266"/>
      <c r="T166" s="267"/>
      <c r="U166" s="32"/>
      <c r="V166" s="32"/>
      <c r="W166" s="32"/>
      <c r="X166" s="32"/>
      <c r="Y166" s="32"/>
      <c r="Z166" s="32"/>
      <c r="AA166" s="32"/>
      <c r="AB166" s="32"/>
      <c r="AC166" s="32"/>
      <c r="AD166" s="32"/>
      <c r="AE166" s="32"/>
      <c r="AT166" s="17" t="s">
        <v>141</v>
      </c>
      <c r="AU166" s="17" t="s">
        <v>85</v>
      </c>
    </row>
    <row r="167" s="2" customFormat="1" ht="6.96" customHeight="1">
      <c r="A167" s="32"/>
      <c r="B167" s="59"/>
      <c r="C167" s="60"/>
      <c r="D167" s="60"/>
      <c r="E167" s="60"/>
      <c r="F167" s="60"/>
      <c r="G167" s="60"/>
      <c r="H167" s="60"/>
      <c r="I167" s="60"/>
      <c r="J167" s="60"/>
      <c r="K167" s="60"/>
      <c r="L167" s="38"/>
      <c r="M167" s="32"/>
      <c r="O167" s="32"/>
      <c r="P167" s="32"/>
      <c r="Q167" s="32"/>
      <c r="R167" s="32"/>
      <c r="S167" s="32"/>
      <c r="T167" s="32"/>
      <c r="U167" s="32"/>
      <c r="V167" s="32"/>
      <c r="W167" s="32"/>
      <c r="X167" s="32"/>
      <c r="Y167" s="32"/>
      <c r="Z167" s="32"/>
      <c r="AA167" s="32"/>
      <c r="AB167" s="32"/>
      <c r="AC167" s="32"/>
      <c r="AD167" s="32"/>
      <c r="AE167" s="32"/>
    </row>
  </sheetData>
  <sheetProtection sheet="1" autoFilter="0" formatColumns="0" formatRows="0" objects="1" scenarios="1" spinCount="100000" saltValue="RDYqxObbcaQCZREyia1/z2yuSDquH8VUpIRiJJQ+KaaCKCykq1E4/4RKDpoSFzy8dlEWfiaZQ3nFxTb2AdIh0A==" hashValue="NHC1H3AX9chlHg08AIslI67Me8lameNqVNFkiZm2O31v16pW4iODhyzkBJwdl7IgGgbjcekR8+lJuADL0OFkew==" algorithmName="SHA-512" password="CC35"/>
  <autoFilter ref="C119:K166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hyperlinks>
    <hyperlink ref="F124" r:id="rId1" display="https://podminky.urs.cz/item/CS_URS_2022_02/111111331"/>
    <hyperlink ref="F127" r:id="rId2" display="https://podminky.urs.cz/item/CS_URS_2022_02/111151231"/>
    <hyperlink ref="F130" r:id="rId3" display="https://podminky.urs.cz/item/CS_URS_2022_02/119005131"/>
    <hyperlink ref="F133" r:id="rId4" display="https://podminky.urs.cz/item/CS_URS_2022_02/181451311"/>
    <hyperlink ref="F138" r:id="rId5" display="https://podminky.urs.cz/item/CS_URS_2022_02/183403151"/>
    <hyperlink ref="F141" r:id="rId6" display="https://podminky.urs.cz/item/CS_URS_2022_02/183403161"/>
    <hyperlink ref="F144" r:id="rId7" display="https://podminky.urs.cz/item/CS_URS_2022_02/183408252"/>
    <hyperlink ref="F147" r:id="rId8" display="https://podminky.urs.cz/item/CS_URS_2022_02/183551613"/>
    <hyperlink ref="F151" r:id="rId9" display="https://podminky.urs.cz/item/CS_URS_2022_02/348951256"/>
    <hyperlink ref="F160" r:id="rId10" display="https://podminky.urs.cz/item/CS_URS_2022_02/348952178"/>
    <hyperlink ref="F166" r:id="rId11" display="https://podminky.urs.cz/item/CS_URS_2022_02/99823131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2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22"/>
    </row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88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20"/>
      <c r="AT3" s="17" t="s">
        <v>85</v>
      </c>
    </row>
    <row r="4" s="1" customFormat="1" ht="24.96" customHeight="1">
      <c r="B4" s="20"/>
      <c r="D4" s="141" t="s">
        <v>105</v>
      </c>
      <c r="L4" s="20"/>
      <c r="M4" s="142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3" t="s">
        <v>14</v>
      </c>
      <c r="L6" s="20"/>
    </row>
    <row r="7" s="1" customFormat="1" ht="16.5" customHeight="1">
      <c r="B7" s="20"/>
      <c r="E7" s="144" t="str">
        <f>'Rekapitulace stavby'!K6</f>
        <v>Stavba Větrolamu TEO 2 v k.ú. Ves Touškov</v>
      </c>
      <c r="F7" s="143"/>
      <c r="G7" s="143"/>
      <c r="H7" s="143"/>
      <c r="L7" s="20"/>
    </row>
    <row r="8" s="2" customFormat="1" ht="12" customHeight="1">
      <c r="A8" s="32"/>
      <c r="B8" s="38"/>
      <c r="C8" s="32"/>
      <c r="D8" s="143" t="s">
        <v>106</v>
      </c>
      <c r="E8" s="32"/>
      <c r="F8" s="32"/>
      <c r="G8" s="32"/>
      <c r="H8" s="32"/>
      <c r="I8" s="32"/>
      <c r="J8" s="32"/>
      <c r="K8" s="32"/>
      <c r="L8" s="56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="2" customFormat="1" ht="16.5" customHeight="1">
      <c r="A9" s="32"/>
      <c r="B9" s="38"/>
      <c r="C9" s="32"/>
      <c r="D9" s="32"/>
      <c r="E9" s="145" t="s">
        <v>228</v>
      </c>
      <c r="F9" s="32"/>
      <c r="G9" s="32"/>
      <c r="H9" s="32"/>
      <c r="I9" s="32"/>
      <c r="J9" s="32"/>
      <c r="K9" s="32"/>
      <c r="L9" s="56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="2" customFormat="1">
      <c r="A10" s="32"/>
      <c r="B10" s="38"/>
      <c r="C10" s="32"/>
      <c r="D10" s="32"/>
      <c r="E10" s="32"/>
      <c r="F10" s="32"/>
      <c r="G10" s="32"/>
      <c r="H10" s="32"/>
      <c r="I10" s="32"/>
      <c r="J10" s="32"/>
      <c r="K10" s="32"/>
      <c r="L10" s="56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="2" customFormat="1" ht="12" customHeight="1">
      <c r="A11" s="32"/>
      <c r="B11" s="38"/>
      <c r="C11" s="32"/>
      <c r="D11" s="143" t="s">
        <v>16</v>
      </c>
      <c r="E11" s="32"/>
      <c r="F11" s="134" t="s">
        <v>1</v>
      </c>
      <c r="G11" s="32"/>
      <c r="H11" s="32"/>
      <c r="I11" s="143" t="s">
        <v>17</v>
      </c>
      <c r="J11" s="134" t="s">
        <v>1</v>
      </c>
      <c r="K11" s="32"/>
      <c r="L11" s="56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="2" customFormat="1" ht="12" customHeight="1">
      <c r="A12" s="32"/>
      <c r="B12" s="38"/>
      <c r="C12" s="32"/>
      <c r="D12" s="143" t="s">
        <v>18</v>
      </c>
      <c r="E12" s="32"/>
      <c r="F12" s="134" t="s">
        <v>19</v>
      </c>
      <c r="G12" s="32"/>
      <c r="H12" s="32"/>
      <c r="I12" s="143" t="s">
        <v>20</v>
      </c>
      <c r="J12" s="146" t="str">
        <f>'Rekapitulace stavby'!AN8</f>
        <v>8. 9. 2021</v>
      </c>
      <c r="K12" s="32"/>
      <c r="L12" s="56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="2" customFormat="1" ht="10.8" customHeight="1">
      <c r="A13" s="32"/>
      <c r="B13" s="38"/>
      <c r="C13" s="32"/>
      <c r="D13" s="32"/>
      <c r="E13" s="32"/>
      <c r="F13" s="32"/>
      <c r="G13" s="32"/>
      <c r="H13" s="32"/>
      <c r="I13" s="32"/>
      <c r="J13" s="32"/>
      <c r="K13" s="32"/>
      <c r="L13" s="56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="2" customFormat="1" ht="12" customHeight="1">
      <c r="A14" s="32"/>
      <c r="B14" s="38"/>
      <c r="C14" s="32"/>
      <c r="D14" s="143" t="s">
        <v>22</v>
      </c>
      <c r="E14" s="32"/>
      <c r="F14" s="32"/>
      <c r="G14" s="32"/>
      <c r="H14" s="32"/>
      <c r="I14" s="143" t="s">
        <v>23</v>
      </c>
      <c r="J14" s="134" t="s">
        <v>1</v>
      </c>
      <c r="K14" s="32"/>
      <c r="L14" s="56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="2" customFormat="1" ht="18" customHeight="1">
      <c r="A15" s="32"/>
      <c r="B15" s="38"/>
      <c r="C15" s="32"/>
      <c r="D15" s="32"/>
      <c r="E15" s="134" t="s">
        <v>24</v>
      </c>
      <c r="F15" s="32"/>
      <c r="G15" s="32"/>
      <c r="H15" s="32"/>
      <c r="I15" s="143" t="s">
        <v>25</v>
      </c>
      <c r="J15" s="134" t="s">
        <v>1</v>
      </c>
      <c r="K15" s="32"/>
      <c r="L15" s="56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="2" customFormat="1" ht="6.96" customHeight="1">
      <c r="A16" s="32"/>
      <c r="B16" s="38"/>
      <c r="C16" s="32"/>
      <c r="D16" s="32"/>
      <c r="E16" s="32"/>
      <c r="F16" s="32"/>
      <c r="G16" s="32"/>
      <c r="H16" s="32"/>
      <c r="I16" s="32"/>
      <c r="J16" s="32"/>
      <c r="K16" s="32"/>
      <c r="L16" s="56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="2" customFormat="1" ht="12" customHeight="1">
      <c r="A17" s="32"/>
      <c r="B17" s="38"/>
      <c r="C17" s="32"/>
      <c r="D17" s="143" t="s">
        <v>26</v>
      </c>
      <c r="E17" s="32"/>
      <c r="F17" s="32"/>
      <c r="G17" s="32"/>
      <c r="H17" s="32"/>
      <c r="I17" s="143" t="s">
        <v>23</v>
      </c>
      <c r="J17" s="134" t="str">
        <f>'Rekapitulace stavby'!AN13</f>
        <v/>
      </c>
      <c r="K17" s="32"/>
      <c r="L17" s="56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="2" customFormat="1" ht="18" customHeight="1">
      <c r="A18" s="32"/>
      <c r="B18" s="38"/>
      <c r="C18" s="32"/>
      <c r="D18" s="32"/>
      <c r="E18" s="134" t="str">
        <f>'Rekapitulace stavby'!E14</f>
        <v xml:space="preserve"> </v>
      </c>
      <c r="F18" s="134"/>
      <c r="G18" s="134"/>
      <c r="H18" s="134"/>
      <c r="I18" s="143" t="s">
        <v>25</v>
      </c>
      <c r="J18" s="134" t="str">
        <f>'Rekapitulace stavby'!AN14</f>
        <v/>
      </c>
      <c r="K18" s="32"/>
      <c r="L18" s="56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="2" customFormat="1" ht="6.96" customHeight="1">
      <c r="A19" s="32"/>
      <c r="B19" s="38"/>
      <c r="C19" s="32"/>
      <c r="D19" s="32"/>
      <c r="E19" s="32"/>
      <c r="F19" s="32"/>
      <c r="G19" s="32"/>
      <c r="H19" s="32"/>
      <c r="I19" s="32"/>
      <c r="J19" s="32"/>
      <c r="K19" s="32"/>
      <c r="L19" s="56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="2" customFormat="1" ht="12" customHeight="1">
      <c r="A20" s="32"/>
      <c r="B20" s="38"/>
      <c r="C20" s="32"/>
      <c r="D20" s="143" t="s">
        <v>28</v>
      </c>
      <c r="E20" s="32"/>
      <c r="F20" s="32"/>
      <c r="G20" s="32"/>
      <c r="H20" s="32"/>
      <c r="I20" s="143" t="s">
        <v>23</v>
      </c>
      <c r="J20" s="134" t="s">
        <v>1</v>
      </c>
      <c r="K20" s="32"/>
      <c r="L20" s="56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="2" customFormat="1" ht="18" customHeight="1">
      <c r="A21" s="32"/>
      <c r="B21" s="38"/>
      <c r="C21" s="32"/>
      <c r="D21" s="32"/>
      <c r="E21" s="134" t="s">
        <v>29</v>
      </c>
      <c r="F21" s="32"/>
      <c r="G21" s="32"/>
      <c r="H21" s="32"/>
      <c r="I21" s="143" t="s">
        <v>25</v>
      </c>
      <c r="J21" s="134" t="s">
        <v>1</v>
      </c>
      <c r="K21" s="32"/>
      <c r="L21" s="56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="2" customFormat="1" ht="6.96" customHeight="1">
      <c r="A22" s="32"/>
      <c r="B22" s="38"/>
      <c r="C22" s="32"/>
      <c r="D22" s="32"/>
      <c r="E22" s="32"/>
      <c r="F22" s="32"/>
      <c r="G22" s="32"/>
      <c r="H22" s="32"/>
      <c r="I22" s="32"/>
      <c r="J22" s="32"/>
      <c r="K22" s="32"/>
      <c r="L22" s="56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="2" customFormat="1" ht="12" customHeight="1">
      <c r="A23" s="32"/>
      <c r="B23" s="38"/>
      <c r="C23" s="32"/>
      <c r="D23" s="143" t="s">
        <v>31</v>
      </c>
      <c r="E23" s="32"/>
      <c r="F23" s="32"/>
      <c r="G23" s="32"/>
      <c r="H23" s="32"/>
      <c r="I23" s="143" t="s">
        <v>23</v>
      </c>
      <c r="J23" s="134" t="s">
        <v>1</v>
      </c>
      <c r="K23" s="32"/>
      <c r="L23" s="56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="2" customFormat="1" ht="18" customHeight="1">
      <c r="A24" s="32"/>
      <c r="B24" s="38"/>
      <c r="C24" s="32"/>
      <c r="D24" s="32"/>
      <c r="E24" s="134" t="s">
        <v>32</v>
      </c>
      <c r="F24" s="32"/>
      <c r="G24" s="32"/>
      <c r="H24" s="32"/>
      <c r="I24" s="143" t="s">
        <v>25</v>
      </c>
      <c r="J24" s="134" t="s">
        <v>1</v>
      </c>
      <c r="K24" s="32"/>
      <c r="L24" s="56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="2" customFormat="1" ht="6.96" customHeight="1">
      <c r="A25" s="32"/>
      <c r="B25" s="38"/>
      <c r="C25" s="32"/>
      <c r="D25" s="32"/>
      <c r="E25" s="32"/>
      <c r="F25" s="32"/>
      <c r="G25" s="32"/>
      <c r="H25" s="32"/>
      <c r="I25" s="32"/>
      <c r="J25" s="32"/>
      <c r="K25" s="32"/>
      <c r="L25" s="56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="2" customFormat="1" ht="12" customHeight="1">
      <c r="A26" s="32"/>
      <c r="B26" s="38"/>
      <c r="C26" s="32"/>
      <c r="D26" s="143" t="s">
        <v>33</v>
      </c>
      <c r="E26" s="32"/>
      <c r="F26" s="32"/>
      <c r="G26" s="32"/>
      <c r="H26" s="32"/>
      <c r="I26" s="32"/>
      <c r="J26" s="32"/>
      <c r="K26" s="32"/>
      <c r="L26" s="56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="8" customFormat="1" ht="16.5" customHeight="1">
      <c r="A27" s="147"/>
      <c r="B27" s="148"/>
      <c r="C27" s="147"/>
      <c r="D27" s="147"/>
      <c r="E27" s="149" t="s">
        <v>1</v>
      </c>
      <c r="F27" s="149"/>
      <c r="G27" s="149"/>
      <c r="H27" s="149"/>
      <c r="I27" s="147"/>
      <c r="J27" s="147"/>
      <c r="K27" s="147"/>
      <c r="L27" s="150"/>
      <c r="S27" s="147"/>
      <c r="T27" s="147"/>
      <c r="U27" s="147"/>
      <c r="V27" s="147"/>
      <c r="W27" s="147"/>
      <c r="X27" s="147"/>
      <c r="Y27" s="147"/>
      <c r="Z27" s="147"/>
      <c r="AA27" s="147"/>
      <c r="AB27" s="147"/>
      <c r="AC27" s="147"/>
      <c r="AD27" s="147"/>
      <c r="AE27" s="147"/>
    </row>
    <row r="28" s="2" customFormat="1" ht="6.96" customHeight="1">
      <c r="A28" s="32"/>
      <c r="B28" s="38"/>
      <c r="C28" s="32"/>
      <c r="D28" s="32"/>
      <c r="E28" s="32"/>
      <c r="F28" s="32"/>
      <c r="G28" s="32"/>
      <c r="H28" s="32"/>
      <c r="I28" s="32"/>
      <c r="J28" s="32"/>
      <c r="K28" s="32"/>
      <c r="L28" s="56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="2" customFormat="1" ht="6.96" customHeight="1">
      <c r="A29" s="32"/>
      <c r="B29" s="38"/>
      <c r="C29" s="32"/>
      <c r="D29" s="151"/>
      <c r="E29" s="151"/>
      <c r="F29" s="151"/>
      <c r="G29" s="151"/>
      <c r="H29" s="151"/>
      <c r="I29" s="151"/>
      <c r="J29" s="151"/>
      <c r="K29" s="151"/>
      <c r="L29" s="56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="2" customFormat="1" ht="25.44" customHeight="1">
      <c r="A30" s="32"/>
      <c r="B30" s="38"/>
      <c r="C30" s="32"/>
      <c r="D30" s="152" t="s">
        <v>35</v>
      </c>
      <c r="E30" s="32"/>
      <c r="F30" s="32"/>
      <c r="G30" s="32"/>
      <c r="H30" s="32"/>
      <c r="I30" s="32"/>
      <c r="J30" s="153">
        <f>ROUND(J119, 2)</f>
        <v>1117522.6100000001</v>
      </c>
      <c r="K30" s="32"/>
      <c r="L30" s="56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="2" customFormat="1" ht="6.96" customHeight="1">
      <c r="A31" s="32"/>
      <c r="B31" s="38"/>
      <c r="C31" s="32"/>
      <c r="D31" s="151"/>
      <c r="E31" s="151"/>
      <c r="F31" s="151"/>
      <c r="G31" s="151"/>
      <c r="H31" s="151"/>
      <c r="I31" s="151"/>
      <c r="J31" s="151"/>
      <c r="K31" s="151"/>
      <c r="L31" s="56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="2" customFormat="1" ht="14.4" customHeight="1">
      <c r="A32" s="32"/>
      <c r="B32" s="38"/>
      <c r="C32" s="32"/>
      <c r="D32" s="32"/>
      <c r="E32" s="32"/>
      <c r="F32" s="154" t="s">
        <v>37</v>
      </c>
      <c r="G32" s="32"/>
      <c r="H32" s="32"/>
      <c r="I32" s="154" t="s">
        <v>36</v>
      </c>
      <c r="J32" s="154" t="s">
        <v>38</v>
      </c>
      <c r="K32" s="32"/>
      <c r="L32" s="56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="2" customFormat="1" ht="14.4" customHeight="1">
      <c r="A33" s="32"/>
      <c r="B33" s="38"/>
      <c r="C33" s="32"/>
      <c r="D33" s="155" t="s">
        <v>39</v>
      </c>
      <c r="E33" s="143" t="s">
        <v>40</v>
      </c>
      <c r="F33" s="156">
        <f>ROUND((SUM(BE119:BE190)),  2)</f>
        <v>1117522.6100000001</v>
      </c>
      <c r="G33" s="32"/>
      <c r="H33" s="32"/>
      <c r="I33" s="157">
        <v>0.20999999999999999</v>
      </c>
      <c r="J33" s="156">
        <f>ROUND(((SUM(BE119:BE190))*I33),  2)</f>
        <v>234679.75</v>
      </c>
      <c r="K33" s="32"/>
      <c r="L33" s="56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="2" customFormat="1" ht="14.4" customHeight="1">
      <c r="A34" s="32"/>
      <c r="B34" s="38"/>
      <c r="C34" s="32"/>
      <c r="D34" s="32"/>
      <c r="E34" s="143" t="s">
        <v>41</v>
      </c>
      <c r="F34" s="156">
        <f>ROUND((SUM(BF119:BF190)),  2)</f>
        <v>0</v>
      </c>
      <c r="G34" s="32"/>
      <c r="H34" s="32"/>
      <c r="I34" s="157">
        <v>0.14999999999999999</v>
      </c>
      <c r="J34" s="156">
        <f>ROUND(((SUM(BF119:BF190))*I34),  2)</f>
        <v>0</v>
      </c>
      <c r="K34" s="32"/>
      <c r="L34" s="56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hidden="1" s="2" customFormat="1" ht="14.4" customHeight="1">
      <c r="A35" s="32"/>
      <c r="B35" s="38"/>
      <c r="C35" s="32"/>
      <c r="D35" s="32"/>
      <c r="E35" s="143" t="s">
        <v>42</v>
      </c>
      <c r="F35" s="156">
        <f>ROUND((SUM(BG119:BG190)),  2)</f>
        <v>0</v>
      </c>
      <c r="G35" s="32"/>
      <c r="H35" s="32"/>
      <c r="I35" s="157">
        <v>0.20999999999999999</v>
      </c>
      <c r="J35" s="156">
        <f>0</f>
        <v>0</v>
      </c>
      <c r="K35" s="32"/>
      <c r="L35" s="56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hidden="1" s="2" customFormat="1" ht="14.4" customHeight="1">
      <c r="A36" s="32"/>
      <c r="B36" s="38"/>
      <c r="C36" s="32"/>
      <c r="D36" s="32"/>
      <c r="E36" s="143" t="s">
        <v>43</v>
      </c>
      <c r="F36" s="156">
        <f>ROUND((SUM(BH119:BH190)),  2)</f>
        <v>0</v>
      </c>
      <c r="G36" s="32"/>
      <c r="H36" s="32"/>
      <c r="I36" s="157">
        <v>0.14999999999999999</v>
      </c>
      <c r="J36" s="156">
        <f>0</f>
        <v>0</v>
      </c>
      <c r="K36" s="32"/>
      <c r="L36" s="56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hidden="1" s="2" customFormat="1" ht="14.4" customHeight="1">
      <c r="A37" s="32"/>
      <c r="B37" s="38"/>
      <c r="C37" s="32"/>
      <c r="D37" s="32"/>
      <c r="E37" s="143" t="s">
        <v>44</v>
      </c>
      <c r="F37" s="156">
        <f>ROUND((SUM(BI119:BI190)),  2)</f>
        <v>0</v>
      </c>
      <c r="G37" s="32"/>
      <c r="H37" s="32"/>
      <c r="I37" s="157">
        <v>0</v>
      </c>
      <c r="J37" s="156">
        <f>0</f>
        <v>0</v>
      </c>
      <c r="K37" s="32"/>
      <c r="L37" s="56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="2" customFormat="1" ht="6.96" customHeight="1">
      <c r="A38" s="32"/>
      <c r="B38" s="38"/>
      <c r="C38" s="32"/>
      <c r="D38" s="32"/>
      <c r="E38" s="32"/>
      <c r="F38" s="32"/>
      <c r="G38" s="32"/>
      <c r="H38" s="32"/>
      <c r="I38" s="32"/>
      <c r="J38" s="32"/>
      <c r="K38" s="32"/>
      <c r="L38" s="56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="2" customFormat="1" ht="25.44" customHeight="1">
      <c r="A39" s="32"/>
      <c r="B39" s="38"/>
      <c r="C39" s="158"/>
      <c r="D39" s="159" t="s">
        <v>45</v>
      </c>
      <c r="E39" s="160"/>
      <c r="F39" s="160"/>
      <c r="G39" s="161" t="s">
        <v>46</v>
      </c>
      <c r="H39" s="162" t="s">
        <v>47</v>
      </c>
      <c r="I39" s="160"/>
      <c r="J39" s="163">
        <f>SUM(J30:J37)</f>
        <v>1352202.3600000001</v>
      </c>
      <c r="K39" s="164"/>
      <c r="L39" s="56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="2" customFormat="1" ht="14.4" customHeight="1">
      <c r="A40" s="32"/>
      <c r="B40" s="38"/>
      <c r="C40" s="32"/>
      <c r="D40" s="32"/>
      <c r="E40" s="32"/>
      <c r="F40" s="32"/>
      <c r="G40" s="32"/>
      <c r="H40" s="32"/>
      <c r="I40" s="32"/>
      <c r="J40" s="32"/>
      <c r="K40" s="32"/>
      <c r="L40" s="56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56"/>
      <c r="D50" s="165" t="s">
        <v>48</v>
      </c>
      <c r="E50" s="166"/>
      <c r="F50" s="166"/>
      <c r="G50" s="165" t="s">
        <v>49</v>
      </c>
      <c r="H50" s="166"/>
      <c r="I50" s="166"/>
      <c r="J50" s="166"/>
      <c r="K50" s="166"/>
      <c r="L50" s="56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2"/>
      <c r="B61" s="38"/>
      <c r="C61" s="32"/>
      <c r="D61" s="167" t="s">
        <v>50</v>
      </c>
      <c r="E61" s="168"/>
      <c r="F61" s="169" t="s">
        <v>51</v>
      </c>
      <c r="G61" s="167" t="s">
        <v>50</v>
      </c>
      <c r="H61" s="168"/>
      <c r="I61" s="168"/>
      <c r="J61" s="170" t="s">
        <v>51</v>
      </c>
      <c r="K61" s="168"/>
      <c r="L61" s="56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2"/>
      <c r="B65" s="38"/>
      <c r="C65" s="32"/>
      <c r="D65" s="165" t="s">
        <v>52</v>
      </c>
      <c r="E65" s="171"/>
      <c r="F65" s="171"/>
      <c r="G65" s="165" t="s">
        <v>53</v>
      </c>
      <c r="H65" s="171"/>
      <c r="I65" s="171"/>
      <c r="J65" s="171"/>
      <c r="K65" s="171"/>
      <c r="L65" s="56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2"/>
      <c r="B76" s="38"/>
      <c r="C76" s="32"/>
      <c r="D76" s="167" t="s">
        <v>50</v>
      </c>
      <c r="E76" s="168"/>
      <c r="F76" s="169" t="s">
        <v>51</v>
      </c>
      <c r="G76" s="167" t="s">
        <v>50</v>
      </c>
      <c r="H76" s="168"/>
      <c r="I76" s="168"/>
      <c r="J76" s="170" t="s">
        <v>51</v>
      </c>
      <c r="K76" s="168"/>
      <c r="L76" s="56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="2" customFormat="1" ht="14.4" customHeight="1">
      <c r="A77" s="32"/>
      <c r="B77" s="172"/>
      <c r="C77" s="173"/>
      <c r="D77" s="173"/>
      <c r="E77" s="173"/>
      <c r="F77" s="173"/>
      <c r="G77" s="173"/>
      <c r="H77" s="173"/>
      <c r="I77" s="173"/>
      <c r="J77" s="173"/>
      <c r="K77" s="173"/>
      <c r="L77" s="56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="2" customFormat="1" ht="6.96" customHeight="1">
      <c r="A81" s="32"/>
      <c r="B81" s="174"/>
      <c r="C81" s="175"/>
      <c r="D81" s="175"/>
      <c r="E81" s="175"/>
      <c r="F81" s="175"/>
      <c r="G81" s="175"/>
      <c r="H81" s="175"/>
      <c r="I81" s="175"/>
      <c r="J81" s="175"/>
      <c r="K81" s="175"/>
      <c r="L81" s="56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="2" customFormat="1" ht="24.96" customHeight="1">
      <c r="A82" s="32"/>
      <c r="B82" s="33"/>
      <c r="C82" s="23" t="s">
        <v>108</v>
      </c>
      <c r="D82" s="34"/>
      <c r="E82" s="34"/>
      <c r="F82" s="34"/>
      <c r="G82" s="34"/>
      <c r="H82" s="34"/>
      <c r="I82" s="34"/>
      <c r="J82" s="34"/>
      <c r="K82" s="34"/>
      <c r="L82" s="56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="2" customFormat="1" ht="6.96" customHeight="1">
      <c r="A83" s="32"/>
      <c r="B83" s="33"/>
      <c r="C83" s="34"/>
      <c r="D83" s="34"/>
      <c r="E83" s="34"/>
      <c r="F83" s="34"/>
      <c r="G83" s="34"/>
      <c r="H83" s="34"/>
      <c r="I83" s="34"/>
      <c r="J83" s="34"/>
      <c r="K83" s="34"/>
      <c r="L83" s="56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="2" customFormat="1" ht="12" customHeight="1">
      <c r="A84" s="32"/>
      <c r="B84" s="33"/>
      <c r="C84" s="29" t="s">
        <v>14</v>
      </c>
      <c r="D84" s="34"/>
      <c r="E84" s="34"/>
      <c r="F84" s="34"/>
      <c r="G84" s="34"/>
      <c r="H84" s="34"/>
      <c r="I84" s="34"/>
      <c r="J84" s="34"/>
      <c r="K84" s="34"/>
      <c r="L84" s="56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="2" customFormat="1" ht="16.5" customHeight="1">
      <c r="A85" s="32"/>
      <c r="B85" s="33"/>
      <c r="C85" s="34"/>
      <c r="D85" s="34"/>
      <c r="E85" s="176" t="str">
        <f>E7</f>
        <v>Stavba Větrolamu TEO 2 v k.ú. Ves Touškov</v>
      </c>
      <c r="F85" s="29"/>
      <c r="G85" s="29"/>
      <c r="H85" s="29"/>
      <c r="I85" s="34"/>
      <c r="J85" s="34"/>
      <c r="K85" s="34"/>
      <c r="L85" s="56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="2" customFormat="1" ht="12" customHeight="1">
      <c r="A86" s="32"/>
      <c r="B86" s="33"/>
      <c r="C86" s="29" t="s">
        <v>106</v>
      </c>
      <c r="D86" s="34"/>
      <c r="E86" s="34"/>
      <c r="F86" s="34"/>
      <c r="G86" s="34"/>
      <c r="H86" s="34"/>
      <c r="I86" s="34"/>
      <c r="J86" s="34"/>
      <c r="K86" s="34"/>
      <c r="L86" s="56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="2" customFormat="1" ht="16.5" customHeight="1">
      <c r="A87" s="32"/>
      <c r="B87" s="33"/>
      <c r="C87" s="34"/>
      <c r="D87" s="34"/>
      <c r="E87" s="69" t="str">
        <f>E9</f>
        <v>210030-02-02 - Výsadba</v>
      </c>
      <c r="F87" s="34"/>
      <c r="G87" s="34"/>
      <c r="H87" s="34"/>
      <c r="I87" s="34"/>
      <c r="J87" s="34"/>
      <c r="K87" s="34"/>
      <c r="L87" s="56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="2" customFormat="1" ht="6.96" customHeight="1">
      <c r="A88" s="32"/>
      <c r="B88" s="33"/>
      <c r="C88" s="34"/>
      <c r="D88" s="34"/>
      <c r="E88" s="34"/>
      <c r="F88" s="34"/>
      <c r="G88" s="34"/>
      <c r="H88" s="34"/>
      <c r="I88" s="34"/>
      <c r="J88" s="34"/>
      <c r="K88" s="34"/>
      <c r="L88" s="56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="2" customFormat="1" ht="12" customHeight="1">
      <c r="A89" s="32"/>
      <c r="B89" s="33"/>
      <c r="C89" s="29" t="s">
        <v>18</v>
      </c>
      <c r="D89" s="34"/>
      <c r="E89" s="34"/>
      <c r="F89" s="26" t="str">
        <f>F12</f>
        <v>k.ú. Ves Touškov</v>
      </c>
      <c r="G89" s="34"/>
      <c r="H89" s="34"/>
      <c r="I89" s="29" t="s">
        <v>20</v>
      </c>
      <c r="J89" s="72" t="str">
        <f>IF(J12="","",J12)</f>
        <v>8. 9. 2021</v>
      </c>
      <c r="K89" s="34"/>
      <c r="L89" s="56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="2" customFormat="1" ht="6.96" customHeight="1">
      <c r="A90" s="32"/>
      <c r="B90" s="33"/>
      <c r="C90" s="34"/>
      <c r="D90" s="34"/>
      <c r="E90" s="34"/>
      <c r="F90" s="34"/>
      <c r="G90" s="34"/>
      <c r="H90" s="34"/>
      <c r="I90" s="34"/>
      <c r="J90" s="34"/>
      <c r="K90" s="34"/>
      <c r="L90" s="56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="2" customFormat="1" ht="15.15" customHeight="1">
      <c r="A91" s="32"/>
      <c r="B91" s="33"/>
      <c r="C91" s="29" t="s">
        <v>22</v>
      </c>
      <c r="D91" s="34"/>
      <c r="E91" s="34"/>
      <c r="F91" s="26" t="str">
        <f>E15</f>
        <v>SPÚ, Pobočka Plzeň</v>
      </c>
      <c r="G91" s="34"/>
      <c r="H91" s="34"/>
      <c r="I91" s="29" t="s">
        <v>28</v>
      </c>
      <c r="J91" s="30" t="str">
        <f>E21</f>
        <v>Geocart CZ a.s.</v>
      </c>
      <c r="K91" s="34"/>
      <c r="L91" s="56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="2" customFormat="1" ht="15.15" customHeight="1">
      <c r="A92" s="32"/>
      <c r="B92" s="33"/>
      <c r="C92" s="29" t="s">
        <v>26</v>
      </c>
      <c r="D92" s="34"/>
      <c r="E92" s="34"/>
      <c r="F92" s="26" t="str">
        <f>IF(E18="","",E18)</f>
        <v xml:space="preserve"> </v>
      </c>
      <c r="G92" s="34"/>
      <c r="H92" s="34"/>
      <c r="I92" s="29" t="s">
        <v>31</v>
      </c>
      <c r="J92" s="30" t="str">
        <f>E24</f>
        <v>Ing. Petr Chytka</v>
      </c>
      <c r="K92" s="34"/>
      <c r="L92" s="56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="2" customFormat="1" ht="10.32" customHeight="1">
      <c r="A93" s="32"/>
      <c r="B93" s="33"/>
      <c r="C93" s="34"/>
      <c r="D93" s="34"/>
      <c r="E93" s="34"/>
      <c r="F93" s="34"/>
      <c r="G93" s="34"/>
      <c r="H93" s="34"/>
      <c r="I93" s="34"/>
      <c r="J93" s="34"/>
      <c r="K93" s="34"/>
      <c r="L93" s="56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="2" customFormat="1" ht="29.28" customHeight="1">
      <c r="A94" s="32"/>
      <c r="B94" s="33"/>
      <c r="C94" s="177" t="s">
        <v>109</v>
      </c>
      <c r="D94" s="178"/>
      <c r="E94" s="178"/>
      <c r="F94" s="178"/>
      <c r="G94" s="178"/>
      <c r="H94" s="178"/>
      <c r="I94" s="178"/>
      <c r="J94" s="179" t="s">
        <v>110</v>
      </c>
      <c r="K94" s="178"/>
      <c r="L94" s="56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="2" customFormat="1" ht="10.32" customHeight="1">
      <c r="A95" s="32"/>
      <c r="B95" s="33"/>
      <c r="C95" s="34"/>
      <c r="D95" s="34"/>
      <c r="E95" s="34"/>
      <c r="F95" s="34"/>
      <c r="G95" s="34"/>
      <c r="H95" s="34"/>
      <c r="I95" s="34"/>
      <c r="J95" s="34"/>
      <c r="K95" s="34"/>
      <c r="L95" s="56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="2" customFormat="1" ht="22.8" customHeight="1">
      <c r="A96" s="32"/>
      <c r="B96" s="33"/>
      <c r="C96" s="180" t="s">
        <v>111</v>
      </c>
      <c r="D96" s="34"/>
      <c r="E96" s="34"/>
      <c r="F96" s="34"/>
      <c r="G96" s="34"/>
      <c r="H96" s="34"/>
      <c r="I96" s="34"/>
      <c r="J96" s="103">
        <f>J119</f>
        <v>1117522.6100000001</v>
      </c>
      <c r="K96" s="34"/>
      <c r="L96" s="56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7" t="s">
        <v>112</v>
      </c>
    </row>
    <row r="97" s="9" customFormat="1" ht="24.96" customHeight="1">
      <c r="A97" s="9"/>
      <c r="B97" s="181"/>
      <c r="C97" s="182"/>
      <c r="D97" s="183" t="s">
        <v>113</v>
      </c>
      <c r="E97" s="184"/>
      <c r="F97" s="184"/>
      <c r="G97" s="184"/>
      <c r="H97" s="184"/>
      <c r="I97" s="184"/>
      <c r="J97" s="185">
        <f>J120</f>
        <v>1117522.6100000001</v>
      </c>
      <c r="K97" s="182"/>
      <c r="L97" s="186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7"/>
      <c r="C98" s="126"/>
      <c r="D98" s="188" t="s">
        <v>114</v>
      </c>
      <c r="E98" s="189"/>
      <c r="F98" s="189"/>
      <c r="G98" s="189"/>
      <c r="H98" s="189"/>
      <c r="I98" s="189"/>
      <c r="J98" s="190">
        <f>J121</f>
        <v>1067809.1300000001</v>
      </c>
      <c r="K98" s="126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7"/>
      <c r="C99" s="126"/>
      <c r="D99" s="188" t="s">
        <v>116</v>
      </c>
      <c r="E99" s="189"/>
      <c r="F99" s="189"/>
      <c r="G99" s="189"/>
      <c r="H99" s="189"/>
      <c r="I99" s="189"/>
      <c r="J99" s="190">
        <f>J188</f>
        <v>49713.480000000003</v>
      </c>
      <c r="K99" s="126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2" customFormat="1" ht="21.84" customHeight="1">
      <c r="A100" s="32"/>
      <c r="B100" s="33"/>
      <c r="C100" s="34"/>
      <c r="D100" s="34"/>
      <c r="E100" s="34"/>
      <c r="F100" s="34"/>
      <c r="G100" s="34"/>
      <c r="H100" s="34"/>
      <c r="I100" s="34"/>
      <c r="J100" s="34"/>
      <c r="K100" s="34"/>
      <c r="L100" s="56"/>
      <c r="S100" s="32"/>
      <c r="T100" s="32"/>
      <c r="U100" s="32"/>
      <c r="V100" s="32"/>
      <c r="W100" s="32"/>
      <c r="X100" s="32"/>
      <c r="Y100" s="32"/>
      <c r="Z100" s="32"/>
      <c r="AA100" s="32"/>
      <c r="AB100" s="32"/>
      <c r="AC100" s="32"/>
      <c r="AD100" s="32"/>
      <c r="AE100" s="32"/>
    </row>
    <row r="101" s="2" customFormat="1" ht="6.96" customHeight="1">
      <c r="A101" s="32"/>
      <c r="B101" s="59"/>
      <c r="C101" s="60"/>
      <c r="D101" s="60"/>
      <c r="E101" s="60"/>
      <c r="F101" s="60"/>
      <c r="G101" s="60"/>
      <c r="H101" s="60"/>
      <c r="I101" s="60"/>
      <c r="J101" s="60"/>
      <c r="K101" s="60"/>
      <c r="L101" s="56"/>
      <c r="S101" s="32"/>
      <c r="T101" s="32"/>
      <c r="U101" s="32"/>
      <c r="V101" s="32"/>
      <c r="W101" s="32"/>
      <c r="X101" s="32"/>
      <c r="Y101" s="32"/>
      <c r="Z101" s="32"/>
      <c r="AA101" s="32"/>
      <c r="AB101" s="32"/>
      <c r="AC101" s="32"/>
      <c r="AD101" s="32"/>
      <c r="AE101" s="32"/>
    </row>
    <row r="105" s="2" customFormat="1" ht="6.96" customHeight="1">
      <c r="A105" s="32"/>
      <c r="B105" s="61"/>
      <c r="C105" s="62"/>
      <c r="D105" s="62"/>
      <c r="E105" s="62"/>
      <c r="F105" s="62"/>
      <c r="G105" s="62"/>
      <c r="H105" s="62"/>
      <c r="I105" s="62"/>
      <c r="J105" s="62"/>
      <c r="K105" s="62"/>
      <c r="L105" s="56"/>
      <c r="S105" s="32"/>
      <c r="T105" s="32"/>
      <c r="U105" s="32"/>
      <c r="V105" s="32"/>
      <c r="W105" s="32"/>
      <c r="X105" s="32"/>
      <c r="Y105" s="32"/>
      <c r="Z105" s="32"/>
      <c r="AA105" s="32"/>
      <c r="AB105" s="32"/>
      <c r="AC105" s="32"/>
      <c r="AD105" s="32"/>
      <c r="AE105" s="32"/>
    </row>
    <row r="106" s="2" customFormat="1" ht="24.96" customHeight="1">
      <c r="A106" s="32"/>
      <c r="B106" s="33"/>
      <c r="C106" s="23" t="s">
        <v>117</v>
      </c>
      <c r="D106" s="34"/>
      <c r="E106" s="34"/>
      <c r="F106" s="34"/>
      <c r="G106" s="34"/>
      <c r="H106" s="34"/>
      <c r="I106" s="34"/>
      <c r="J106" s="34"/>
      <c r="K106" s="34"/>
      <c r="L106" s="56"/>
      <c r="S106" s="32"/>
      <c r="T106" s="32"/>
      <c r="U106" s="32"/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</row>
    <row r="107" s="2" customFormat="1" ht="6.96" customHeight="1">
      <c r="A107" s="32"/>
      <c r="B107" s="33"/>
      <c r="C107" s="34"/>
      <c r="D107" s="34"/>
      <c r="E107" s="34"/>
      <c r="F107" s="34"/>
      <c r="G107" s="34"/>
      <c r="H107" s="34"/>
      <c r="I107" s="34"/>
      <c r="J107" s="34"/>
      <c r="K107" s="34"/>
      <c r="L107" s="56"/>
      <c r="S107" s="32"/>
      <c r="T107" s="32"/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</row>
    <row r="108" s="2" customFormat="1" ht="12" customHeight="1">
      <c r="A108" s="32"/>
      <c r="B108" s="33"/>
      <c r="C108" s="29" t="s">
        <v>14</v>
      </c>
      <c r="D108" s="34"/>
      <c r="E108" s="34"/>
      <c r="F108" s="34"/>
      <c r="G108" s="34"/>
      <c r="H108" s="34"/>
      <c r="I108" s="34"/>
      <c r="J108" s="34"/>
      <c r="K108" s="34"/>
      <c r="L108" s="56"/>
      <c r="S108" s="32"/>
      <c r="T108" s="32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</row>
    <row r="109" s="2" customFormat="1" ht="16.5" customHeight="1">
      <c r="A109" s="32"/>
      <c r="B109" s="33"/>
      <c r="C109" s="34"/>
      <c r="D109" s="34"/>
      <c r="E109" s="176" t="str">
        <f>E7</f>
        <v>Stavba Větrolamu TEO 2 v k.ú. Ves Touškov</v>
      </c>
      <c r="F109" s="29"/>
      <c r="G109" s="29"/>
      <c r="H109" s="29"/>
      <c r="I109" s="34"/>
      <c r="J109" s="34"/>
      <c r="K109" s="34"/>
      <c r="L109" s="56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</row>
    <row r="110" s="2" customFormat="1" ht="12" customHeight="1">
      <c r="A110" s="32"/>
      <c r="B110" s="33"/>
      <c r="C110" s="29" t="s">
        <v>106</v>
      </c>
      <c r="D110" s="34"/>
      <c r="E110" s="34"/>
      <c r="F110" s="34"/>
      <c r="G110" s="34"/>
      <c r="H110" s="34"/>
      <c r="I110" s="34"/>
      <c r="J110" s="34"/>
      <c r="K110" s="34"/>
      <c r="L110" s="56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</row>
    <row r="111" s="2" customFormat="1" ht="16.5" customHeight="1">
      <c r="A111" s="32"/>
      <c r="B111" s="33"/>
      <c r="C111" s="34"/>
      <c r="D111" s="34"/>
      <c r="E111" s="69" t="str">
        <f>E9</f>
        <v>210030-02-02 - Výsadba</v>
      </c>
      <c r="F111" s="34"/>
      <c r="G111" s="34"/>
      <c r="H111" s="34"/>
      <c r="I111" s="34"/>
      <c r="J111" s="34"/>
      <c r="K111" s="34"/>
      <c r="L111" s="56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</row>
    <row r="112" s="2" customFormat="1" ht="6.96" customHeight="1">
      <c r="A112" s="32"/>
      <c r="B112" s="33"/>
      <c r="C112" s="34"/>
      <c r="D112" s="34"/>
      <c r="E112" s="34"/>
      <c r="F112" s="34"/>
      <c r="G112" s="34"/>
      <c r="H112" s="34"/>
      <c r="I112" s="34"/>
      <c r="J112" s="34"/>
      <c r="K112" s="34"/>
      <c r="L112" s="56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="2" customFormat="1" ht="12" customHeight="1">
      <c r="A113" s="32"/>
      <c r="B113" s="33"/>
      <c r="C113" s="29" t="s">
        <v>18</v>
      </c>
      <c r="D113" s="34"/>
      <c r="E113" s="34"/>
      <c r="F113" s="26" t="str">
        <f>F12</f>
        <v>k.ú. Ves Touškov</v>
      </c>
      <c r="G113" s="34"/>
      <c r="H113" s="34"/>
      <c r="I113" s="29" t="s">
        <v>20</v>
      </c>
      <c r="J113" s="72" t="str">
        <f>IF(J12="","",J12)</f>
        <v>8. 9. 2021</v>
      </c>
      <c r="K113" s="34"/>
      <c r="L113" s="56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="2" customFormat="1" ht="6.96" customHeight="1">
      <c r="A114" s="32"/>
      <c r="B114" s="33"/>
      <c r="C114" s="34"/>
      <c r="D114" s="34"/>
      <c r="E114" s="34"/>
      <c r="F114" s="34"/>
      <c r="G114" s="34"/>
      <c r="H114" s="34"/>
      <c r="I114" s="34"/>
      <c r="J114" s="34"/>
      <c r="K114" s="34"/>
      <c r="L114" s="56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="2" customFormat="1" ht="15.15" customHeight="1">
      <c r="A115" s="32"/>
      <c r="B115" s="33"/>
      <c r="C115" s="29" t="s">
        <v>22</v>
      </c>
      <c r="D115" s="34"/>
      <c r="E115" s="34"/>
      <c r="F115" s="26" t="str">
        <f>E15</f>
        <v>SPÚ, Pobočka Plzeň</v>
      </c>
      <c r="G115" s="34"/>
      <c r="H115" s="34"/>
      <c r="I115" s="29" t="s">
        <v>28</v>
      </c>
      <c r="J115" s="30" t="str">
        <f>E21</f>
        <v>Geocart CZ a.s.</v>
      </c>
      <c r="K115" s="34"/>
      <c r="L115" s="56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</row>
    <row r="116" s="2" customFormat="1" ht="15.15" customHeight="1">
      <c r="A116" s="32"/>
      <c r="B116" s="33"/>
      <c r="C116" s="29" t="s">
        <v>26</v>
      </c>
      <c r="D116" s="34"/>
      <c r="E116" s="34"/>
      <c r="F116" s="26" t="str">
        <f>IF(E18="","",E18)</f>
        <v xml:space="preserve"> </v>
      </c>
      <c r="G116" s="34"/>
      <c r="H116" s="34"/>
      <c r="I116" s="29" t="s">
        <v>31</v>
      </c>
      <c r="J116" s="30" t="str">
        <f>E24</f>
        <v>Ing. Petr Chytka</v>
      </c>
      <c r="K116" s="34"/>
      <c r="L116" s="56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</row>
    <row r="117" s="2" customFormat="1" ht="10.32" customHeight="1">
      <c r="A117" s="32"/>
      <c r="B117" s="33"/>
      <c r="C117" s="34"/>
      <c r="D117" s="34"/>
      <c r="E117" s="34"/>
      <c r="F117" s="34"/>
      <c r="G117" s="34"/>
      <c r="H117" s="34"/>
      <c r="I117" s="34"/>
      <c r="J117" s="34"/>
      <c r="K117" s="34"/>
      <c r="L117" s="56"/>
      <c r="S117" s="32"/>
      <c r="T117" s="32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</row>
    <row r="118" s="11" customFormat="1" ht="29.28" customHeight="1">
      <c r="A118" s="192"/>
      <c r="B118" s="193"/>
      <c r="C118" s="194" t="s">
        <v>118</v>
      </c>
      <c r="D118" s="195" t="s">
        <v>60</v>
      </c>
      <c r="E118" s="195" t="s">
        <v>56</v>
      </c>
      <c r="F118" s="195" t="s">
        <v>57</v>
      </c>
      <c r="G118" s="195" t="s">
        <v>119</v>
      </c>
      <c r="H118" s="195" t="s">
        <v>120</v>
      </c>
      <c r="I118" s="195" t="s">
        <v>121</v>
      </c>
      <c r="J118" s="195" t="s">
        <v>110</v>
      </c>
      <c r="K118" s="196" t="s">
        <v>122</v>
      </c>
      <c r="L118" s="197"/>
      <c r="M118" s="93" t="s">
        <v>1</v>
      </c>
      <c r="N118" s="94" t="s">
        <v>39</v>
      </c>
      <c r="O118" s="94" t="s">
        <v>123</v>
      </c>
      <c r="P118" s="94" t="s">
        <v>124</v>
      </c>
      <c r="Q118" s="94" t="s">
        <v>125</v>
      </c>
      <c r="R118" s="94" t="s">
        <v>126</v>
      </c>
      <c r="S118" s="94" t="s">
        <v>127</v>
      </c>
      <c r="T118" s="95" t="s">
        <v>128</v>
      </c>
      <c r="U118" s="192"/>
      <c r="V118" s="192"/>
      <c r="W118" s="192"/>
      <c r="X118" s="192"/>
      <c r="Y118" s="192"/>
      <c r="Z118" s="192"/>
      <c r="AA118" s="192"/>
      <c r="AB118" s="192"/>
      <c r="AC118" s="192"/>
      <c r="AD118" s="192"/>
      <c r="AE118" s="192"/>
    </row>
    <row r="119" s="2" customFormat="1" ht="22.8" customHeight="1">
      <c r="A119" s="32"/>
      <c r="B119" s="33"/>
      <c r="C119" s="100" t="s">
        <v>129</v>
      </c>
      <c r="D119" s="34"/>
      <c r="E119" s="34"/>
      <c r="F119" s="34"/>
      <c r="G119" s="34"/>
      <c r="H119" s="34"/>
      <c r="I119" s="34"/>
      <c r="J119" s="198">
        <f>BK119</f>
        <v>1117522.6100000001</v>
      </c>
      <c r="K119" s="34"/>
      <c r="L119" s="38"/>
      <c r="M119" s="96"/>
      <c r="N119" s="199"/>
      <c r="O119" s="97"/>
      <c r="P119" s="200">
        <f>P120</f>
        <v>1458.9887729999998</v>
      </c>
      <c r="Q119" s="97"/>
      <c r="R119" s="200">
        <f>R120</f>
        <v>46.031055000000002</v>
      </c>
      <c r="S119" s="97"/>
      <c r="T119" s="201">
        <f>T120</f>
        <v>0</v>
      </c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  <c r="AT119" s="17" t="s">
        <v>74</v>
      </c>
      <c r="AU119" s="17" t="s">
        <v>112</v>
      </c>
      <c r="BK119" s="202">
        <f>BK120</f>
        <v>1117522.6100000001</v>
      </c>
    </row>
    <row r="120" s="12" customFormat="1" ht="25.92" customHeight="1">
      <c r="A120" s="12"/>
      <c r="B120" s="203"/>
      <c r="C120" s="204"/>
      <c r="D120" s="205" t="s">
        <v>74</v>
      </c>
      <c r="E120" s="206" t="s">
        <v>130</v>
      </c>
      <c r="F120" s="206" t="s">
        <v>131</v>
      </c>
      <c r="G120" s="204"/>
      <c r="H120" s="204"/>
      <c r="I120" s="204"/>
      <c r="J120" s="207">
        <f>BK120</f>
        <v>1117522.6100000001</v>
      </c>
      <c r="K120" s="204"/>
      <c r="L120" s="208"/>
      <c r="M120" s="209"/>
      <c r="N120" s="210"/>
      <c r="O120" s="210"/>
      <c r="P120" s="211">
        <f>P121+P188</f>
        <v>1458.9887729999998</v>
      </c>
      <c r="Q120" s="210"/>
      <c r="R120" s="211">
        <f>R121+R188</f>
        <v>46.031055000000002</v>
      </c>
      <c r="S120" s="210"/>
      <c r="T120" s="212">
        <f>T121+T188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13" t="s">
        <v>83</v>
      </c>
      <c r="AT120" s="214" t="s">
        <v>74</v>
      </c>
      <c r="AU120" s="214" t="s">
        <v>75</v>
      </c>
      <c r="AY120" s="213" t="s">
        <v>132</v>
      </c>
      <c r="BK120" s="215">
        <f>BK121+BK188</f>
        <v>1117522.6100000001</v>
      </c>
    </row>
    <row r="121" s="12" customFormat="1" ht="22.8" customHeight="1">
      <c r="A121" s="12"/>
      <c r="B121" s="203"/>
      <c r="C121" s="204"/>
      <c r="D121" s="205" t="s">
        <v>74</v>
      </c>
      <c r="E121" s="216" t="s">
        <v>83</v>
      </c>
      <c r="F121" s="216" t="s">
        <v>133</v>
      </c>
      <c r="G121" s="204"/>
      <c r="H121" s="204"/>
      <c r="I121" s="204"/>
      <c r="J121" s="217">
        <f>BK121</f>
        <v>1067809.1300000001</v>
      </c>
      <c r="K121" s="204"/>
      <c r="L121" s="208"/>
      <c r="M121" s="209"/>
      <c r="N121" s="210"/>
      <c r="O121" s="210"/>
      <c r="P121" s="211">
        <f>SUM(P122:P187)</f>
        <v>1366.7886799999999</v>
      </c>
      <c r="Q121" s="210"/>
      <c r="R121" s="211">
        <f>SUM(R122:R187)</f>
        <v>46.031055000000002</v>
      </c>
      <c r="S121" s="210"/>
      <c r="T121" s="212">
        <f>SUM(T122:T187)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13" t="s">
        <v>83</v>
      </c>
      <c r="AT121" s="214" t="s">
        <v>74</v>
      </c>
      <c r="AU121" s="214" t="s">
        <v>83</v>
      </c>
      <c r="AY121" s="213" t="s">
        <v>132</v>
      </c>
      <c r="BK121" s="215">
        <f>SUM(BK122:BK187)</f>
        <v>1067809.1300000001</v>
      </c>
    </row>
    <row r="122" s="2" customFormat="1" ht="33" customHeight="1">
      <c r="A122" s="32"/>
      <c r="B122" s="33"/>
      <c r="C122" s="218" t="s">
        <v>83</v>
      </c>
      <c r="D122" s="218" t="s">
        <v>134</v>
      </c>
      <c r="E122" s="219" t="s">
        <v>229</v>
      </c>
      <c r="F122" s="220" t="s">
        <v>230</v>
      </c>
      <c r="G122" s="221" t="s">
        <v>231</v>
      </c>
      <c r="H122" s="222">
        <v>1129</v>
      </c>
      <c r="I122" s="223">
        <v>48</v>
      </c>
      <c r="J122" s="223">
        <f>ROUND(I122*H122,2)</f>
        <v>54192</v>
      </c>
      <c r="K122" s="220" t="s">
        <v>138</v>
      </c>
      <c r="L122" s="38"/>
      <c r="M122" s="224" t="s">
        <v>1</v>
      </c>
      <c r="N122" s="225" t="s">
        <v>40</v>
      </c>
      <c r="O122" s="226">
        <v>0.14099999999999999</v>
      </c>
      <c r="P122" s="226">
        <f>O122*H122</f>
        <v>159.18899999999999</v>
      </c>
      <c r="Q122" s="226">
        <v>0</v>
      </c>
      <c r="R122" s="226">
        <f>Q122*H122</f>
        <v>0</v>
      </c>
      <c r="S122" s="226">
        <v>0</v>
      </c>
      <c r="T122" s="227">
        <f>S122*H122</f>
        <v>0</v>
      </c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  <c r="AR122" s="228" t="s">
        <v>139</v>
      </c>
      <c r="AT122" s="228" t="s">
        <v>134</v>
      </c>
      <c r="AU122" s="228" t="s">
        <v>85</v>
      </c>
      <c r="AY122" s="17" t="s">
        <v>132</v>
      </c>
      <c r="BE122" s="229">
        <f>IF(N122="základní",J122,0)</f>
        <v>54192</v>
      </c>
      <c r="BF122" s="229">
        <f>IF(N122="snížená",J122,0)</f>
        <v>0</v>
      </c>
      <c r="BG122" s="229">
        <f>IF(N122="zákl. přenesená",J122,0)</f>
        <v>0</v>
      </c>
      <c r="BH122" s="229">
        <f>IF(N122="sníž. přenesená",J122,0)</f>
        <v>0</v>
      </c>
      <c r="BI122" s="229">
        <f>IF(N122="nulová",J122,0)</f>
        <v>0</v>
      </c>
      <c r="BJ122" s="17" t="s">
        <v>83</v>
      </c>
      <c r="BK122" s="229">
        <f>ROUND(I122*H122,2)</f>
        <v>54192</v>
      </c>
      <c r="BL122" s="17" t="s">
        <v>139</v>
      </c>
      <c r="BM122" s="228" t="s">
        <v>232</v>
      </c>
    </row>
    <row r="123" s="2" customFormat="1">
      <c r="A123" s="32"/>
      <c r="B123" s="33"/>
      <c r="C123" s="34"/>
      <c r="D123" s="230" t="s">
        <v>141</v>
      </c>
      <c r="E123" s="34"/>
      <c r="F123" s="231" t="s">
        <v>233</v>
      </c>
      <c r="G123" s="34"/>
      <c r="H123" s="34"/>
      <c r="I123" s="34"/>
      <c r="J123" s="34"/>
      <c r="K123" s="34"/>
      <c r="L123" s="38"/>
      <c r="M123" s="232"/>
      <c r="N123" s="233"/>
      <c r="O123" s="84"/>
      <c r="P123" s="84"/>
      <c r="Q123" s="84"/>
      <c r="R123" s="84"/>
      <c r="S123" s="84"/>
      <c r="T123" s="85"/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  <c r="AT123" s="17" t="s">
        <v>141</v>
      </c>
      <c r="AU123" s="17" t="s">
        <v>85</v>
      </c>
    </row>
    <row r="124" s="13" customFormat="1">
      <c r="A124" s="13"/>
      <c r="B124" s="234"/>
      <c r="C124" s="235"/>
      <c r="D124" s="236" t="s">
        <v>143</v>
      </c>
      <c r="E124" s="237" t="s">
        <v>1</v>
      </c>
      <c r="F124" s="238" t="s">
        <v>234</v>
      </c>
      <c r="G124" s="235"/>
      <c r="H124" s="239">
        <v>1129</v>
      </c>
      <c r="I124" s="235"/>
      <c r="J124" s="235"/>
      <c r="K124" s="235"/>
      <c r="L124" s="240"/>
      <c r="M124" s="241"/>
      <c r="N124" s="242"/>
      <c r="O124" s="242"/>
      <c r="P124" s="242"/>
      <c r="Q124" s="242"/>
      <c r="R124" s="242"/>
      <c r="S124" s="242"/>
      <c r="T124" s="243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44" t="s">
        <v>143</v>
      </c>
      <c r="AU124" s="244" t="s">
        <v>85</v>
      </c>
      <c r="AV124" s="13" t="s">
        <v>85</v>
      </c>
      <c r="AW124" s="13" t="s">
        <v>30</v>
      </c>
      <c r="AX124" s="13" t="s">
        <v>83</v>
      </c>
      <c r="AY124" s="244" t="s">
        <v>132</v>
      </c>
    </row>
    <row r="125" s="2" customFormat="1" ht="33" customHeight="1">
      <c r="A125" s="32"/>
      <c r="B125" s="33"/>
      <c r="C125" s="218" t="s">
        <v>85</v>
      </c>
      <c r="D125" s="218" t="s">
        <v>134</v>
      </c>
      <c r="E125" s="219" t="s">
        <v>235</v>
      </c>
      <c r="F125" s="220" t="s">
        <v>236</v>
      </c>
      <c r="G125" s="221" t="s">
        <v>231</v>
      </c>
      <c r="H125" s="222">
        <v>1374</v>
      </c>
      <c r="I125" s="223">
        <v>92.599999999999994</v>
      </c>
      <c r="J125" s="223">
        <f>ROUND(I125*H125,2)</f>
        <v>127232.39999999999</v>
      </c>
      <c r="K125" s="220" t="s">
        <v>138</v>
      </c>
      <c r="L125" s="38"/>
      <c r="M125" s="224" t="s">
        <v>1</v>
      </c>
      <c r="N125" s="225" t="s">
        <v>40</v>
      </c>
      <c r="O125" s="226">
        <v>0.27200000000000002</v>
      </c>
      <c r="P125" s="226">
        <f>O125*H125</f>
        <v>373.72800000000001</v>
      </c>
      <c r="Q125" s="226">
        <v>0</v>
      </c>
      <c r="R125" s="226">
        <f>Q125*H125</f>
        <v>0</v>
      </c>
      <c r="S125" s="226">
        <v>0</v>
      </c>
      <c r="T125" s="227">
        <f>S125*H125</f>
        <v>0</v>
      </c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  <c r="AR125" s="228" t="s">
        <v>139</v>
      </c>
      <c r="AT125" s="228" t="s">
        <v>134</v>
      </c>
      <c r="AU125" s="228" t="s">
        <v>85</v>
      </c>
      <c r="AY125" s="17" t="s">
        <v>132</v>
      </c>
      <c r="BE125" s="229">
        <f>IF(N125="základní",J125,0)</f>
        <v>127232.39999999999</v>
      </c>
      <c r="BF125" s="229">
        <f>IF(N125="snížená",J125,0)</f>
        <v>0</v>
      </c>
      <c r="BG125" s="229">
        <f>IF(N125="zákl. přenesená",J125,0)</f>
        <v>0</v>
      </c>
      <c r="BH125" s="229">
        <f>IF(N125="sníž. přenesená",J125,0)</f>
        <v>0</v>
      </c>
      <c r="BI125" s="229">
        <f>IF(N125="nulová",J125,0)</f>
        <v>0</v>
      </c>
      <c r="BJ125" s="17" t="s">
        <v>83</v>
      </c>
      <c r="BK125" s="229">
        <f>ROUND(I125*H125,2)</f>
        <v>127232.39999999999</v>
      </c>
      <c r="BL125" s="17" t="s">
        <v>139</v>
      </c>
      <c r="BM125" s="228" t="s">
        <v>237</v>
      </c>
    </row>
    <row r="126" s="2" customFormat="1">
      <c r="A126" s="32"/>
      <c r="B126" s="33"/>
      <c r="C126" s="34"/>
      <c r="D126" s="230" t="s">
        <v>141</v>
      </c>
      <c r="E126" s="34"/>
      <c r="F126" s="231" t="s">
        <v>238</v>
      </c>
      <c r="G126" s="34"/>
      <c r="H126" s="34"/>
      <c r="I126" s="34"/>
      <c r="J126" s="34"/>
      <c r="K126" s="34"/>
      <c r="L126" s="38"/>
      <c r="M126" s="232"/>
      <c r="N126" s="233"/>
      <c r="O126" s="84"/>
      <c r="P126" s="84"/>
      <c r="Q126" s="84"/>
      <c r="R126" s="84"/>
      <c r="S126" s="84"/>
      <c r="T126" s="85"/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  <c r="AT126" s="17" t="s">
        <v>141</v>
      </c>
      <c r="AU126" s="17" t="s">
        <v>85</v>
      </c>
    </row>
    <row r="127" s="13" customFormat="1">
      <c r="A127" s="13"/>
      <c r="B127" s="234"/>
      <c r="C127" s="235"/>
      <c r="D127" s="236" t="s">
        <v>143</v>
      </c>
      <c r="E127" s="237" t="s">
        <v>1</v>
      </c>
      <c r="F127" s="238" t="s">
        <v>239</v>
      </c>
      <c r="G127" s="235"/>
      <c r="H127" s="239">
        <v>1374</v>
      </c>
      <c r="I127" s="235"/>
      <c r="J127" s="235"/>
      <c r="K127" s="235"/>
      <c r="L127" s="240"/>
      <c r="M127" s="241"/>
      <c r="N127" s="242"/>
      <c r="O127" s="242"/>
      <c r="P127" s="242"/>
      <c r="Q127" s="242"/>
      <c r="R127" s="242"/>
      <c r="S127" s="242"/>
      <c r="T127" s="243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44" t="s">
        <v>143</v>
      </c>
      <c r="AU127" s="244" t="s">
        <v>85</v>
      </c>
      <c r="AV127" s="13" t="s">
        <v>85</v>
      </c>
      <c r="AW127" s="13" t="s">
        <v>30</v>
      </c>
      <c r="AX127" s="13" t="s">
        <v>83</v>
      </c>
      <c r="AY127" s="244" t="s">
        <v>132</v>
      </c>
    </row>
    <row r="128" s="2" customFormat="1" ht="24.15" customHeight="1">
      <c r="A128" s="32"/>
      <c r="B128" s="33"/>
      <c r="C128" s="218" t="s">
        <v>150</v>
      </c>
      <c r="D128" s="218" t="s">
        <v>134</v>
      </c>
      <c r="E128" s="219" t="s">
        <v>240</v>
      </c>
      <c r="F128" s="220" t="s">
        <v>241</v>
      </c>
      <c r="G128" s="221" t="s">
        <v>231</v>
      </c>
      <c r="H128" s="222">
        <v>1129</v>
      </c>
      <c r="I128" s="223">
        <v>36.299999999999997</v>
      </c>
      <c r="J128" s="223">
        <f>ROUND(I128*H128,2)</f>
        <v>40982.699999999997</v>
      </c>
      <c r="K128" s="220" t="s">
        <v>138</v>
      </c>
      <c r="L128" s="38"/>
      <c r="M128" s="224" t="s">
        <v>1</v>
      </c>
      <c r="N128" s="225" t="s">
        <v>40</v>
      </c>
      <c r="O128" s="226">
        <v>0.104</v>
      </c>
      <c r="P128" s="226">
        <f>O128*H128</f>
        <v>117.416</v>
      </c>
      <c r="Q128" s="226">
        <v>0</v>
      </c>
      <c r="R128" s="226">
        <f>Q128*H128</f>
        <v>0</v>
      </c>
      <c r="S128" s="226">
        <v>0</v>
      </c>
      <c r="T128" s="227">
        <f>S128*H128</f>
        <v>0</v>
      </c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  <c r="AR128" s="228" t="s">
        <v>139</v>
      </c>
      <c r="AT128" s="228" t="s">
        <v>134</v>
      </c>
      <c r="AU128" s="228" t="s">
        <v>85</v>
      </c>
      <c r="AY128" s="17" t="s">
        <v>132</v>
      </c>
      <c r="BE128" s="229">
        <f>IF(N128="základní",J128,0)</f>
        <v>40982.699999999997</v>
      </c>
      <c r="BF128" s="229">
        <f>IF(N128="snížená",J128,0)</f>
        <v>0</v>
      </c>
      <c r="BG128" s="229">
        <f>IF(N128="zákl. přenesená",J128,0)</f>
        <v>0</v>
      </c>
      <c r="BH128" s="229">
        <f>IF(N128="sníž. přenesená",J128,0)</f>
        <v>0</v>
      </c>
      <c r="BI128" s="229">
        <f>IF(N128="nulová",J128,0)</f>
        <v>0</v>
      </c>
      <c r="BJ128" s="17" t="s">
        <v>83</v>
      </c>
      <c r="BK128" s="229">
        <f>ROUND(I128*H128,2)</f>
        <v>40982.699999999997</v>
      </c>
      <c r="BL128" s="17" t="s">
        <v>139</v>
      </c>
      <c r="BM128" s="228" t="s">
        <v>242</v>
      </c>
    </row>
    <row r="129" s="2" customFormat="1">
      <c r="A129" s="32"/>
      <c r="B129" s="33"/>
      <c r="C129" s="34"/>
      <c r="D129" s="230" t="s">
        <v>141</v>
      </c>
      <c r="E129" s="34"/>
      <c r="F129" s="231" t="s">
        <v>243</v>
      </c>
      <c r="G129" s="34"/>
      <c r="H129" s="34"/>
      <c r="I129" s="34"/>
      <c r="J129" s="34"/>
      <c r="K129" s="34"/>
      <c r="L129" s="38"/>
      <c r="M129" s="232"/>
      <c r="N129" s="233"/>
      <c r="O129" s="84"/>
      <c r="P129" s="84"/>
      <c r="Q129" s="84"/>
      <c r="R129" s="84"/>
      <c r="S129" s="84"/>
      <c r="T129" s="85"/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  <c r="AT129" s="17" t="s">
        <v>141</v>
      </c>
      <c r="AU129" s="17" t="s">
        <v>85</v>
      </c>
    </row>
    <row r="130" s="2" customFormat="1" ht="16.5" customHeight="1">
      <c r="A130" s="32"/>
      <c r="B130" s="33"/>
      <c r="C130" s="245" t="s">
        <v>139</v>
      </c>
      <c r="D130" s="245" t="s">
        <v>162</v>
      </c>
      <c r="E130" s="246" t="s">
        <v>244</v>
      </c>
      <c r="F130" s="247" t="s">
        <v>245</v>
      </c>
      <c r="G130" s="248" t="s">
        <v>231</v>
      </c>
      <c r="H130" s="249">
        <v>1129</v>
      </c>
      <c r="I130" s="250">
        <v>35</v>
      </c>
      <c r="J130" s="250">
        <f>ROUND(I130*H130,2)</f>
        <v>39515</v>
      </c>
      <c r="K130" s="247" t="s">
        <v>1</v>
      </c>
      <c r="L130" s="251"/>
      <c r="M130" s="252" t="s">
        <v>1</v>
      </c>
      <c r="N130" s="253" t="s">
        <v>40</v>
      </c>
      <c r="O130" s="226">
        <v>0</v>
      </c>
      <c r="P130" s="226">
        <f>O130*H130</f>
        <v>0</v>
      </c>
      <c r="Q130" s="226">
        <v>0.001</v>
      </c>
      <c r="R130" s="226">
        <f>Q130*H130</f>
        <v>1.129</v>
      </c>
      <c r="S130" s="226">
        <v>0</v>
      </c>
      <c r="T130" s="227">
        <f>S130*H130</f>
        <v>0</v>
      </c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  <c r="AR130" s="228" t="s">
        <v>166</v>
      </c>
      <c r="AT130" s="228" t="s">
        <v>162</v>
      </c>
      <c r="AU130" s="228" t="s">
        <v>85</v>
      </c>
      <c r="AY130" s="17" t="s">
        <v>132</v>
      </c>
      <c r="BE130" s="229">
        <f>IF(N130="základní",J130,0)</f>
        <v>39515</v>
      </c>
      <c r="BF130" s="229">
        <f>IF(N130="snížená",J130,0)</f>
        <v>0</v>
      </c>
      <c r="BG130" s="229">
        <f>IF(N130="zákl. přenesená",J130,0)</f>
        <v>0</v>
      </c>
      <c r="BH130" s="229">
        <f>IF(N130="sníž. přenesená",J130,0)</f>
        <v>0</v>
      </c>
      <c r="BI130" s="229">
        <f>IF(N130="nulová",J130,0)</f>
        <v>0</v>
      </c>
      <c r="BJ130" s="17" t="s">
        <v>83</v>
      </c>
      <c r="BK130" s="229">
        <f>ROUND(I130*H130,2)</f>
        <v>39515</v>
      </c>
      <c r="BL130" s="17" t="s">
        <v>139</v>
      </c>
      <c r="BM130" s="228" t="s">
        <v>246</v>
      </c>
    </row>
    <row r="131" s="13" customFormat="1">
      <c r="A131" s="13"/>
      <c r="B131" s="234"/>
      <c r="C131" s="235"/>
      <c r="D131" s="236" t="s">
        <v>143</v>
      </c>
      <c r="E131" s="237" t="s">
        <v>1</v>
      </c>
      <c r="F131" s="238" t="s">
        <v>247</v>
      </c>
      <c r="G131" s="235"/>
      <c r="H131" s="239">
        <v>300</v>
      </c>
      <c r="I131" s="235"/>
      <c r="J131" s="235"/>
      <c r="K131" s="235"/>
      <c r="L131" s="240"/>
      <c r="M131" s="241"/>
      <c r="N131" s="242"/>
      <c r="O131" s="242"/>
      <c r="P131" s="242"/>
      <c r="Q131" s="242"/>
      <c r="R131" s="242"/>
      <c r="S131" s="242"/>
      <c r="T131" s="243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4" t="s">
        <v>143</v>
      </c>
      <c r="AU131" s="244" t="s">
        <v>85</v>
      </c>
      <c r="AV131" s="13" t="s">
        <v>85</v>
      </c>
      <c r="AW131" s="13" t="s">
        <v>30</v>
      </c>
      <c r="AX131" s="13" t="s">
        <v>75</v>
      </c>
      <c r="AY131" s="244" t="s">
        <v>132</v>
      </c>
    </row>
    <row r="132" s="13" customFormat="1">
      <c r="A132" s="13"/>
      <c r="B132" s="234"/>
      <c r="C132" s="235"/>
      <c r="D132" s="236" t="s">
        <v>143</v>
      </c>
      <c r="E132" s="237" t="s">
        <v>1</v>
      </c>
      <c r="F132" s="238" t="s">
        <v>248</v>
      </c>
      <c r="G132" s="235"/>
      <c r="H132" s="239">
        <v>195</v>
      </c>
      <c r="I132" s="235"/>
      <c r="J132" s="235"/>
      <c r="K132" s="235"/>
      <c r="L132" s="240"/>
      <c r="M132" s="241"/>
      <c r="N132" s="242"/>
      <c r="O132" s="242"/>
      <c r="P132" s="242"/>
      <c r="Q132" s="242"/>
      <c r="R132" s="242"/>
      <c r="S132" s="242"/>
      <c r="T132" s="243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4" t="s">
        <v>143</v>
      </c>
      <c r="AU132" s="244" t="s">
        <v>85</v>
      </c>
      <c r="AV132" s="13" t="s">
        <v>85</v>
      </c>
      <c r="AW132" s="13" t="s">
        <v>30</v>
      </c>
      <c r="AX132" s="13" t="s">
        <v>75</v>
      </c>
      <c r="AY132" s="244" t="s">
        <v>132</v>
      </c>
    </row>
    <row r="133" s="13" customFormat="1">
      <c r="A133" s="13"/>
      <c r="B133" s="234"/>
      <c r="C133" s="235"/>
      <c r="D133" s="236" t="s">
        <v>143</v>
      </c>
      <c r="E133" s="237" t="s">
        <v>1</v>
      </c>
      <c r="F133" s="238" t="s">
        <v>249</v>
      </c>
      <c r="G133" s="235"/>
      <c r="H133" s="239">
        <v>150</v>
      </c>
      <c r="I133" s="235"/>
      <c r="J133" s="235"/>
      <c r="K133" s="235"/>
      <c r="L133" s="240"/>
      <c r="M133" s="241"/>
      <c r="N133" s="242"/>
      <c r="O133" s="242"/>
      <c r="P133" s="242"/>
      <c r="Q133" s="242"/>
      <c r="R133" s="242"/>
      <c r="S133" s="242"/>
      <c r="T133" s="243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4" t="s">
        <v>143</v>
      </c>
      <c r="AU133" s="244" t="s">
        <v>85</v>
      </c>
      <c r="AV133" s="13" t="s">
        <v>85</v>
      </c>
      <c r="AW133" s="13" t="s">
        <v>30</v>
      </c>
      <c r="AX133" s="13" t="s">
        <v>75</v>
      </c>
      <c r="AY133" s="244" t="s">
        <v>132</v>
      </c>
    </row>
    <row r="134" s="13" customFormat="1">
      <c r="A134" s="13"/>
      <c r="B134" s="234"/>
      <c r="C134" s="235"/>
      <c r="D134" s="236" t="s">
        <v>143</v>
      </c>
      <c r="E134" s="237" t="s">
        <v>1</v>
      </c>
      <c r="F134" s="238" t="s">
        <v>250</v>
      </c>
      <c r="G134" s="235"/>
      <c r="H134" s="239">
        <v>216</v>
      </c>
      <c r="I134" s="235"/>
      <c r="J134" s="235"/>
      <c r="K134" s="235"/>
      <c r="L134" s="240"/>
      <c r="M134" s="241"/>
      <c r="N134" s="242"/>
      <c r="O134" s="242"/>
      <c r="P134" s="242"/>
      <c r="Q134" s="242"/>
      <c r="R134" s="242"/>
      <c r="S134" s="242"/>
      <c r="T134" s="243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4" t="s">
        <v>143</v>
      </c>
      <c r="AU134" s="244" t="s">
        <v>85</v>
      </c>
      <c r="AV134" s="13" t="s">
        <v>85</v>
      </c>
      <c r="AW134" s="13" t="s">
        <v>30</v>
      </c>
      <c r="AX134" s="13" t="s">
        <v>75</v>
      </c>
      <c r="AY134" s="244" t="s">
        <v>132</v>
      </c>
    </row>
    <row r="135" s="13" customFormat="1">
      <c r="A135" s="13"/>
      <c r="B135" s="234"/>
      <c r="C135" s="235"/>
      <c r="D135" s="236" t="s">
        <v>143</v>
      </c>
      <c r="E135" s="237" t="s">
        <v>1</v>
      </c>
      <c r="F135" s="238" t="s">
        <v>251</v>
      </c>
      <c r="G135" s="235"/>
      <c r="H135" s="239">
        <v>268</v>
      </c>
      <c r="I135" s="235"/>
      <c r="J135" s="235"/>
      <c r="K135" s="235"/>
      <c r="L135" s="240"/>
      <c r="M135" s="241"/>
      <c r="N135" s="242"/>
      <c r="O135" s="242"/>
      <c r="P135" s="242"/>
      <c r="Q135" s="242"/>
      <c r="R135" s="242"/>
      <c r="S135" s="242"/>
      <c r="T135" s="243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4" t="s">
        <v>143</v>
      </c>
      <c r="AU135" s="244" t="s">
        <v>85</v>
      </c>
      <c r="AV135" s="13" t="s">
        <v>85</v>
      </c>
      <c r="AW135" s="13" t="s">
        <v>30</v>
      </c>
      <c r="AX135" s="13" t="s">
        <v>75</v>
      </c>
      <c r="AY135" s="244" t="s">
        <v>132</v>
      </c>
    </row>
    <row r="136" s="14" customFormat="1">
      <c r="A136" s="14"/>
      <c r="B136" s="254"/>
      <c r="C136" s="255"/>
      <c r="D136" s="236" t="s">
        <v>143</v>
      </c>
      <c r="E136" s="256" t="s">
        <v>1</v>
      </c>
      <c r="F136" s="257" t="s">
        <v>210</v>
      </c>
      <c r="G136" s="255"/>
      <c r="H136" s="258">
        <v>1129</v>
      </c>
      <c r="I136" s="255"/>
      <c r="J136" s="255"/>
      <c r="K136" s="255"/>
      <c r="L136" s="259"/>
      <c r="M136" s="260"/>
      <c r="N136" s="261"/>
      <c r="O136" s="261"/>
      <c r="P136" s="261"/>
      <c r="Q136" s="261"/>
      <c r="R136" s="261"/>
      <c r="S136" s="261"/>
      <c r="T136" s="262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63" t="s">
        <v>143</v>
      </c>
      <c r="AU136" s="263" t="s">
        <v>85</v>
      </c>
      <c r="AV136" s="14" t="s">
        <v>139</v>
      </c>
      <c r="AW136" s="14" t="s">
        <v>30</v>
      </c>
      <c r="AX136" s="14" t="s">
        <v>83</v>
      </c>
      <c r="AY136" s="263" t="s">
        <v>132</v>
      </c>
    </row>
    <row r="137" s="2" customFormat="1" ht="24.15" customHeight="1">
      <c r="A137" s="32"/>
      <c r="B137" s="33"/>
      <c r="C137" s="218" t="s">
        <v>161</v>
      </c>
      <c r="D137" s="218" t="s">
        <v>134</v>
      </c>
      <c r="E137" s="219" t="s">
        <v>252</v>
      </c>
      <c r="F137" s="220" t="s">
        <v>253</v>
      </c>
      <c r="G137" s="221" t="s">
        <v>231</v>
      </c>
      <c r="H137" s="222">
        <v>1374</v>
      </c>
      <c r="I137" s="223">
        <v>56.100000000000001</v>
      </c>
      <c r="J137" s="223">
        <f>ROUND(I137*H137,2)</f>
        <v>77081.399999999994</v>
      </c>
      <c r="K137" s="220" t="s">
        <v>138</v>
      </c>
      <c r="L137" s="38"/>
      <c r="M137" s="224" t="s">
        <v>1</v>
      </c>
      <c r="N137" s="225" t="s">
        <v>40</v>
      </c>
      <c r="O137" s="226">
        <v>0.16200000000000001</v>
      </c>
      <c r="P137" s="226">
        <f>O137*H137</f>
        <v>222.58799999999999</v>
      </c>
      <c r="Q137" s="226">
        <v>0</v>
      </c>
      <c r="R137" s="226">
        <f>Q137*H137</f>
        <v>0</v>
      </c>
      <c r="S137" s="226">
        <v>0</v>
      </c>
      <c r="T137" s="227">
        <f>S137*H137</f>
        <v>0</v>
      </c>
      <c r="U137" s="32"/>
      <c r="V137" s="32"/>
      <c r="W137" s="32"/>
      <c r="X137" s="32"/>
      <c r="Y137" s="32"/>
      <c r="Z137" s="32"/>
      <c r="AA137" s="32"/>
      <c r="AB137" s="32"/>
      <c r="AC137" s="32"/>
      <c r="AD137" s="32"/>
      <c r="AE137" s="32"/>
      <c r="AR137" s="228" t="s">
        <v>139</v>
      </c>
      <c r="AT137" s="228" t="s">
        <v>134</v>
      </c>
      <c r="AU137" s="228" t="s">
        <v>85</v>
      </c>
      <c r="AY137" s="17" t="s">
        <v>132</v>
      </c>
      <c r="BE137" s="229">
        <f>IF(N137="základní",J137,0)</f>
        <v>77081.399999999994</v>
      </c>
      <c r="BF137" s="229">
        <f>IF(N137="snížená",J137,0)</f>
        <v>0</v>
      </c>
      <c r="BG137" s="229">
        <f>IF(N137="zákl. přenesená",J137,0)</f>
        <v>0</v>
      </c>
      <c r="BH137" s="229">
        <f>IF(N137="sníž. přenesená",J137,0)</f>
        <v>0</v>
      </c>
      <c r="BI137" s="229">
        <f>IF(N137="nulová",J137,0)</f>
        <v>0</v>
      </c>
      <c r="BJ137" s="17" t="s">
        <v>83</v>
      </c>
      <c r="BK137" s="229">
        <f>ROUND(I137*H137,2)</f>
        <v>77081.399999999994</v>
      </c>
      <c r="BL137" s="17" t="s">
        <v>139</v>
      </c>
      <c r="BM137" s="228" t="s">
        <v>254</v>
      </c>
    </row>
    <row r="138" s="2" customFormat="1">
      <c r="A138" s="32"/>
      <c r="B138" s="33"/>
      <c r="C138" s="34"/>
      <c r="D138" s="230" t="s">
        <v>141</v>
      </c>
      <c r="E138" s="34"/>
      <c r="F138" s="231" t="s">
        <v>255</v>
      </c>
      <c r="G138" s="34"/>
      <c r="H138" s="34"/>
      <c r="I138" s="34"/>
      <c r="J138" s="34"/>
      <c r="K138" s="34"/>
      <c r="L138" s="38"/>
      <c r="M138" s="232"/>
      <c r="N138" s="233"/>
      <c r="O138" s="84"/>
      <c r="P138" s="84"/>
      <c r="Q138" s="84"/>
      <c r="R138" s="84"/>
      <c r="S138" s="84"/>
      <c r="T138" s="85"/>
      <c r="U138" s="32"/>
      <c r="V138" s="32"/>
      <c r="W138" s="32"/>
      <c r="X138" s="32"/>
      <c r="Y138" s="32"/>
      <c r="Z138" s="32"/>
      <c r="AA138" s="32"/>
      <c r="AB138" s="32"/>
      <c r="AC138" s="32"/>
      <c r="AD138" s="32"/>
      <c r="AE138" s="32"/>
      <c r="AT138" s="17" t="s">
        <v>141</v>
      </c>
      <c r="AU138" s="17" t="s">
        <v>85</v>
      </c>
    </row>
    <row r="139" s="2" customFormat="1" ht="24.15" customHeight="1">
      <c r="A139" s="32"/>
      <c r="B139" s="33"/>
      <c r="C139" s="245" t="s">
        <v>169</v>
      </c>
      <c r="D139" s="245" t="s">
        <v>162</v>
      </c>
      <c r="E139" s="246" t="s">
        <v>256</v>
      </c>
      <c r="F139" s="247" t="s">
        <v>257</v>
      </c>
      <c r="G139" s="248" t="s">
        <v>231</v>
      </c>
      <c r="H139" s="249">
        <v>1374</v>
      </c>
      <c r="I139" s="250">
        <v>80</v>
      </c>
      <c r="J139" s="250">
        <f>ROUND(I139*H139,2)</f>
        <v>109920</v>
      </c>
      <c r="K139" s="247" t="s">
        <v>1</v>
      </c>
      <c r="L139" s="251"/>
      <c r="M139" s="252" t="s">
        <v>1</v>
      </c>
      <c r="N139" s="253" t="s">
        <v>40</v>
      </c>
      <c r="O139" s="226">
        <v>0</v>
      </c>
      <c r="P139" s="226">
        <f>O139*H139</f>
        <v>0</v>
      </c>
      <c r="Q139" s="226">
        <v>0.01</v>
      </c>
      <c r="R139" s="226">
        <f>Q139*H139</f>
        <v>13.74</v>
      </c>
      <c r="S139" s="226">
        <v>0</v>
      </c>
      <c r="T139" s="227">
        <f>S139*H139</f>
        <v>0</v>
      </c>
      <c r="U139" s="32"/>
      <c r="V139" s="32"/>
      <c r="W139" s="32"/>
      <c r="X139" s="32"/>
      <c r="Y139" s="32"/>
      <c r="Z139" s="32"/>
      <c r="AA139" s="32"/>
      <c r="AB139" s="32"/>
      <c r="AC139" s="32"/>
      <c r="AD139" s="32"/>
      <c r="AE139" s="32"/>
      <c r="AR139" s="228" t="s">
        <v>166</v>
      </c>
      <c r="AT139" s="228" t="s">
        <v>162</v>
      </c>
      <c r="AU139" s="228" t="s">
        <v>85</v>
      </c>
      <c r="AY139" s="17" t="s">
        <v>132</v>
      </c>
      <c r="BE139" s="229">
        <f>IF(N139="základní",J139,0)</f>
        <v>109920</v>
      </c>
      <c r="BF139" s="229">
        <f>IF(N139="snížená",J139,0)</f>
        <v>0</v>
      </c>
      <c r="BG139" s="229">
        <f>IF(N139="zákl. přenesená",J139,0)</f>
        <v>0</v>
      </c>
      <c r="BH139" s="229">
        <f>IF(N139="sníž. přenesená",J139,0)</f>
        <v>0</v>
      </c>
      <c r="BI139" s="229">
        <f>IF(N139="nulová",J139,0)</f>
        <v>0</v>
      </c>
      <c r="BJ139" s="17" t="s">
        <v>83</v>
      </c>
      <c r="BK139" s="229">
        <f>ROUND(I139*H139,2)</f>
        <v>109920</v>
      </c>
      <c r="BL139" s="17" t="s">
        <v>139</v>
      </c>
      <c r="BM139" s="228" t="s">
        <v>258</v>
      </c>
    </row>
    <row r="140" s="13" customFormat="1">
      <c r="A140" s="13"/>
      <c r="B140" s="234"/>
      <c r="C140" s="235"/>
      <c r="D140" s="236" t="s">
        <v>143</v>
      </c>
      <c r="E140" s="237" t="s">
        <v>1</v>
      </c>
      <c r="F140" s="238" t="s">
        <v>259</v>
      </c>
      <c r="G140" s="235"/>
      <c r="H140" s="239">
        <v>120</v>
      </c>
      <c r="I140" s="235"/>
      <c r="J140" s="235"/>
      <c r="K140" s="235"/>
      <c r="L140" s="240"/>
      <c r="M140" s="241"/>
      <c r="N140" s="242"/>
      <c r="O140" s="242"/>
      <c r="P140" s="242"/>
      <c r="Q140" s="242"/>
      <c r="R140" s="242"/>
      <c r="S140" s="242"/>
      <c r="T140" s="243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4" t="s">
        <v>143</v>
      </c>
      <c r="AU140" s="244" t="s">
        <v>85</v>
      </c>
      <c r="AV140" s="13" t="s">
        <v>85</v>
      </c>
      <c r="AW140" s="13" t="s">
        <v>30</v>
      </c>
      <c r="AX140" s="13" t="s">
        <v>75</v>
      </c>
      <c r="AY140" s="244" t="s">
        <v>132</v>
      </c>
    </row>
    <row r="141" s="13" customFormat="1">
      <c r="A141" s="13"/>
      <c r="B141" s="234"/>
      <c r="C141" s="235"/>
      <c r="D141" s="236" t="s">
        <v>143</v>
      </c>
      <c r="E141" s="237" t="s">
        <v>1</v>
      </c>
      <c r="F141" s="238" t="s">
        <v>260</v>
      </c>
      <c r="G141" s="235"/>
      <c r="H141" s="239">
        <v>120</v>
      </c>
      <c r="I141" s="235"/>
      <c r="J141" s="235"/>
      <c r="K141" s="235"/>
      <c r="L141" s="240"/>
      <c r="M141" s="241"/>
      <c r="N141" s="242"/>
      <c r="O141" s="242"/>
      <c r="P141" s="242"/>
      <c r="Q141" s="242"/>
      <c r="R141" s="242"/>
      <c r="S141" s="242"/>
      <c r="T141" s="243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4" t="s">
        <v>143</v>
      </c>
      <c r="AU141" s="244" t="s">
        <v>85</v>
      </c>
      <c r="AV141" s="13" t="s">
        <v>85</v>
      </c>
      <c r="AW141" s="13" t="s">
        <v>30</v>
      </c>
      <c r="AX141" s="13" t="s">
        <v>75</v>
      </c>
      <c r="AY141" s="244" t="s">
        <v>132</v>
      </c>
    </row>
    <row r="142" s="13" customFormat="1">
      <c r="A142" s="13"/>
      <c r="B142" s="234"/>
      <c r="C142" s="235"/>
      <c r="D142" s="236" t="s">
        <v>143</v>
      </c>
      <c r="E142" s="237" t="s">
        <v>1</v>
      </c>
      <c r="F142" s="238" t="s">
        <v>261</v>
      </c>
      <c r="G142" s="235"/>
      <c r="H142" s="239">
        <v>114</v>
      </c>
      <c r="I142" s="235"/>
      <c r="J142" s="235"/>
      <c r="K142" s="235"/>
      <c r="L142" s="240"/>
      <c r="M142" s="241"/>
      <c r="N142" s="242"/>
      <c r="O142" s="242"/>
      <c r="P142" s="242"/>
      <c r="Q142" s="242"/>
      <c r="R142" s="242"/>
      <c r="S142" s="242"/>
      <c r="T142" s="243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4" t="s">
        <v>143</v>
      </c>
      <c r="AU142" s="244" t="s">
        <v>85</v>
      </c>
      <c r="AV142" s="13" t="s">
        <v>85</v>
      </c>
      <c r="AW142" s="13" t="s">
        <v>30</v>
      </c>
      <c r="AX142" s="13" t="s">
        <v>75</v>
      </c>
      <c r="AY142" s="244" t="s">
        <v>132</v>
      </c>
    </row>
    <row r="143" s="13" customFormat="1">
      <c r="A143" s="13"/>
      <c r="B143" s="234"/>
      <c r="C143" s="235"/>
      <c r="D143" s="236" t="s">
        <v>143</v>
      </c>
      <c r="E143" s="237" t="s">
        <v>1</v>
      </c>
      <c r="F143" s="238" t="s">
        <v>262</v>
      </c>
      <c r="G143" s="235"/>
      <c r="H143" s="239">
        <v>204</v>
      </c>
      <c r="I143" s="235"/>
      <c r="J143" s="235"/>
      <c r="K143" s="235"/>
      <c r="L143" s="240"/>
      <c r="M143" s="241"/>
      <c r="N143" s="242"/>
      <c r="O143" s="242"/>
      <c r="P143" s="242"/>
      <c r="Q143" s="242"/>
      <c r="R143" s="242"/>
      <c r="S143" s="242"/>
      <c r="T143" s="243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4" t="s">
        <v>143</v>
      </c>
      <c r="AU143" s="244" t="s">
        <v>85</v>
      </c>
      <c r="AV143" s="13" t="s">
        <v>85</v>
      </c>
      <c r="AW143" s="13" t="s">
        <v>30</v>
      </c>
      <c r="AX143" s="13" t="s">
        <v>75</v>
      </c>
      <c r="AY143" s="244" t="s">
        <v>132</v>
      </c>
    </row>
    <row r="144" s="13" customFormat="1">
      <c r="A144" s="13"/>
      <c r="B144" s="234"/>
      <c r="C144" s="235"/>
      <c r="D144" s="236" t="s">
        <v>143</v>
      </c>
      <c r="E144" s="237" t="s">
        <v>1</v>
      </c>
      <c r="F144" s="238" t="s">
        <v>263</v>
      </c>
      <c r="G144" s="235"/>
      <c r="H144" s="239">
        <v>204</v>
      </c>
      <c r="I144" s="235"/>
      <c r="J144" s="235"/>
      <c r="K144" s="235"/>
      <c r="L144" s="240"/>
      <c r="M144" s="241"/>
      <c r="N144" s="242"/>
      <c r="O144" s="242"/>
      <c r="P144" s="242"/>
      <c r="Q144" s="242"/>
      <c r="R144" s="242"/>
      <c r="S144" s="242"/>
      <c r="T144" s="24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4" t="s">
        <v>143</v>
      </c>
      <c r="AU144" s="244" t="s">
        <v>85</v>
      </c>
      <c r="AV144" s="13" t="s">
        <v>85</v>
      </c>
      <c r="AW144" s="13" t="s">
        <v>30</v>
      </c>
      <c r="AX144" s="13" t="s">
        <v>75</v>
      </c>
      <c r="AY144" s="244" t="s">
        <v>132</v>
      </c>
    </row>
    <row r="145" s="13" customFormat="1">
      <c r="A145" s="13"/>
      <c r="B145" s="234"/>
      <c r="C145" s="235"/>
      <c r="D145" s="236" t="s">
        <v>143</v>
      </c>
      <c r="E145" s="237" t="s">
        <v>1</v>
      </c>
      <c r="F145" s="238" t="s">
        <v>264</v>
      </c>
      <c r="G145" s="235"/>
      <c r="H145" s="239">
        <v>162</v>
      </c>
      <c r="I145" s="235"/>
      <c r="J145" s="235"/>
      <c r="K145" s="235"/>
      <c r="L145" s="240"/>
      <c r="M145" s="241"/>
      <c r="N145" s="242"/>
      <c r="O145" s="242"/>
      <c r="P145" s="242"/>
      <c r="Q145" s="242"/>
      <c r="R145" s="242"/>
      <c r="S145" s="242"/>
      <c r="T145" s="243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4" t="s">
        <v>143</v>
      </c>
      <c r="AU145" s="244" t="s">
        <v>85</v>
      </c>
      <c r="AV145" s="13" t="s">
        <v>85</v>
      </c>
      <c r="AW145" s="13" t="s">
        <v>30</v>
      </c>
      <c r="AX145" s="13" t="s">
        <v>75</v>
      </c>
      <c r="AY145" s="244" t="s">
        <v>132</v>
      </c>
    </row>
    <row r="146" s="13" customFormat="1">
      <c r="A146" s="13"/>
      <c r="B146" s="234"/>
      <c r="C146" s="235"/>
      <c r="D146" s="236" t="s">
        <v>143</v>
      </c>
      <c r="E146" s="237" t="s">
        <v>1</v>
      </c>
      <c r="F146" s="238" t="s">
        <v>265</v>
      </c>
      <c r="G146" s="235"/>
      <c r="H146" s="239">
        <v>144</v>
      </c>
      <c r="I146" s="235"/>
      <c r="J146" s="235"/>
      <c r="K146" s="235"/>
      <c r="L146" s="240"/>
      <c r="M146" s="241"/>
      <c r="N146" s="242"/>
      <c r="O146" s="242"/>
      <c r="P146" s="242"/>
      <c r="Q146" s="242"/>
      <c r="R146" s="242"/>
      <c r="S146" s="242"/>
      <c r="T146" s="243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4" t="s">
        <v>143</v>
      </c>
      <c r="AU146" s="244" t="s">
        <v>85</v>
      </c>
      <c r="AV146" s="13" t="s">
        <v>85</v>
      </c>
      <c r="AW146" s="13" t="s">
        <v>30</v>
      </c>
      <c r="AX146" s="13" t="s">
        <v>75</v>
      </c>
      <c r="AY146" s="244" t="s">
        <v>132</v>
      </c>
    </row>
    <row r="147" s="13" customFormat="1">
      <c r="A147" s="13"/>
      <c r="B147" s="234"/>
      <c r="C147" s="235"/>
      <c r="D147" s="236" t="s">
        <v>143</v>
      </c>
      <c r="E147" s="237" t="s">
        <v>1</v>
      </c>
      <c r="F147" s="238" t="s">
        <v>266</v>
      </c>
      <c r="G147" s="235"/>
      <c r="H147" s="239">
        <v>144</v>
      </c>
      <c r="I147" s="235"/>
      <c r="J147" s="235"/>
      <c r="K147" s="235"/>
      <c r="L147" s="240"/>
      <c r="M147" s="241"/>
      <c r="N147" s="242"/>
      <c r="O147" s="242"/>
      <c r="P147" s="242"/>
      <c r="Q147" s="242"/>
      <c r="R147" s="242"/>
      <c r="S147" s="242"/>
      <c r="T147" s="243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4" t="s">
        <v>143</v>
      </c>
      <c r="AU147" s="244" t="s">
        <v>85</v>
      </c>
      <c r="AV147" s="13" t="s">
        <v>85</v>
      </c>
      <c r="AW147" s="13" t="s">
        <v>30</v>
      </c>
      <c r="AX147" s="13" t="s">
        <v>75</v>
      </c>
      <c r="AY147" s="244" t="s">
        <v>132</v>
      </c>
    </row>
    <row r="148" s="13" customFormat="1">
      <c r="A148" s="13"/>
      <c r="B148" s="234"/>
      <c r="C148" s="235"/>
      <c r="D148" s="236" t="s">
        <v>143</v>
      </c>
      <c r="E148" s="237" t="s">
        <v>1</v>
      </c>
      <c r="F148" s="238" t="s">
        <v>267</v>
      </c>
      <c r="G148" s="235"/>
      <c r="H148" s="239">
        <v>162</v>
      </c>
      <c r="I148" s="235"/>
      <c r="J148" s="235"/>
      <c r="K148" s="235"/>
      <c r="L148" s="240"/>
      <c r="M148" s="241"/>
      <c r="N148" s="242"/>
      <c r="O148" s="242"/>
      <c r="P148" s="242"/>
      <c r="Q148" s="242"/>
      <c r="R148" s="242"/>
      <c r="S148" s="242"/>
      <c r="T148" s="243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4" t="s">
        <v>143</v>
      </c>
      <c r="AU148" s="244" t="s">
        <v>85</v>
      </c>
      <c r="AV148" s="13" t="s">
        <v>85</v>
      </c>
      <c r="AW148" s="13" t="s">
        <v>30</v>
      </c>
      <c r="AX148" s="13" t="s">
        <v>75</v>
      </c>
      <c r="AY148" s="244" t="s">
        <v>132</v>
      </c>
    </row>
    <row r="149" s="14" customFormat="1">
      <c r="A149" s="14"/>
      <c r="B149" s="254"/>
      <c r="C149" s="255"/>
      <c r="D149" s="236" t="s">
        <v>143</v>
      </c>
      <c r="E149" s="256" t="s">
        <v>1</v>
      </c>
      <c r="F149" s="257" t="s">
        <v>210</v>
      </c>
      <c r="G149" s="255"/>
      <c r="H149" s="258">
        <v>1374</v>
      </c>
      <c r="I149" s="255"/>
      <c r="J149" s="255"/>
      <c r="K149" s="255"/>
      <c r="L149" s="259"/>
      <c r="M149" s="260"/>
      <c r="N149" s="261"/>
      <c r="O149" s="261"/>
      <c r="P149" s="261"/>
      <c r="Q149" s="261"/>
      <c r="R149" s="261"/>
      <c r="S149" s="261"/>
      <c r="T149" s="262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63" t="s">
        <v>143</v>
      </c>
      <c r="AU149" s="263" t="s">
        <v>85</v>
      </c>
      <c r="AV149" s="14" t="s">
        <v>139</v>
      </c>
      <c r="AW149" s="14" t="s">
        <v>30</v>
      </c>
      <c r="AX149" s="14" t="s">
        <v>83</v>
      </c>
      <c r="AY149" s="263" t="s">
        <v>132</v>
      </c>
    </row>
    <row r="150" s="2" customFormat="1" ht="24.15" customHeight="1">
      <c r="A150" s="32"/>
      <c r="B150" s="33"/>
      <c r="C150" s="218" t="s">
        <v>175</v>
      </c>
      <c r="D150" s="218" t="s">
        <v>134</v>
      </c>
      <c r="E150" s="219" t="s">
        <v>268</v>
      </c>
      <c r="F150" s="220" t="s">
        <v>269</v>
      </c>
      <c r="G150" s="221" t="s">
        <v>231</v>
      </c>
      <c r="H150" s="222">
        <v>1374</v>
      </c>
      <c r="I150" s="223">
        <v>59.600000000000001</v>
      </c>
      <c r="J150" s="223">
        <f>ROUND(I150*H150,2)</f>
        <v>81890.399999999994</v>
      </c>
      <c r="K150" s="220" t="s">
        <v>138</v>
      </c>
      <c r="L150" s="38"/>
      <c r="M150" s="224" t="s">
        <v>1</v>
      </c>
      <c r="N150" s="225" t="s">
        <v>40</v>
      </c>
      <c r="O150" s="226">
        <v>0.14099999999999999</v>
      </c>
      <c r="P150" s="226">
        <f>O150*H150</f>
        <v>193.73399999999998</v>
      </c>
      <c r="Q150" s="226">
        <v>5.0000000000000002E-05</v>
      </c>
      <c r="R150" s="226">
        <f>Q150*H150</f>
        <v>0.068699999999999997</v>
      </c>
      <c r="S150" s="226">
        <v>0</v>
      </c>
      <c r="T150" s="227">
        <f>S150*H150</f>
        <v>0</v>
      </c>
      <c r="U150" s="32"/>
      <c r="V150" s="32"/>
      <c r="W150" s="32"/>
      <c r="X150" s="32"/>
      <c r="Y150" s="32"/>
      <c r="Z150" s="32"/>
      <c r="AA150" s="32"/>
      <c r="AB150" s="32"/>
      <c r="AC150" s="32"/>
      <c r="AD150" s="32"/>
      <c r="AE150" s="32"/>
      <c r="AR150" s="228" t="s">
        <v>139</v>
      </c>
      <c r="AT150" s="228" t="s">
        <v>134</v>
      </c>
      <c r="AU150" s="228" t="s">
        <v>85</v>
      </c>
      <c r="AY150" s="17" t="s">
        <v>132</v>
      </c>
      <c r="BE150" s="229">
        <f>IF(N150="základní",J150,0)</f>
        <v>81890.399999999994</v>
      </c>
      <c r="BF150" s="229">
        <f>IF(N150="snížená",J150,0)</f>
        <v>0</v>
      </c>
      <c r="BG150" s="229">
        <f>IF(N150="zákl. přenesená",J150,0)</f>
        <v>0</v>
      </c>
      <c r="BH150" s="229">
        <f>IF(N150="sníž. přenesená",J150,0)</f>
        <v>0</v>
      </c>
      <c r="BI150" s="229">
        <f>IF(N150="nulová",J150,0)</f>
        <v>0</v>
      </c>
      <c r="BJ150" s="17" t="s">
        <v>83</v>
      </c>
      <c r="BK150" s="229">
        <f>ROUND(I150*H150,2)</f>
        <v>81890.399999999994</v>
      </c>
      <c r="BL150" s="17" t="s">
        <v>139</v>
      </c>
      <c r="BM150" s="228" t="s">
        <v>270</v>
      </c>
    </row>
    <row r="151" s="2" customFormat="1">
      <c r="A151" s="32"/>
      <c r="B151" s="33"/>
      <c r="C151" s="34"/>
      <c r="D151" s="230" t="s">
        <v>141</v>
      </c>
      <c r="E151" s="34"/>
      <c r="F151" s="231" t="s">
        <v>271</v>
      </c>
      <c r="G151" s="34"/>
      <c r="H151" s="34"/>
      <c r="I151" s="34"/>
      <c r="J151" s="34"/>
      <c r="K151" s="34"/>
      <c r="L151" s="38"/>
      <c r="M151" s="232"/>
      <c r="N151" s="233"/>
      <c r="O151" s="84"/>
      <c r="P151" s="84"/>
      <c r="Q151" s="84"/>
      <c r="R151" s="84"/>
      <c r="S151" s="84"/>
      <c r="T151" s="85"/>
      <c r="U151" s="32"/>
      <c r="V151" s="32"/>
      <c r="W151" s="32"/>
      <c r="X151" s="32"/>
      <c r="Y151" s="32"/>
      <c r="Z151" s="32"/>
      <c r="AA151" s="32"/>
      <c r="AB151" s="32"/>
      <c r="AC151" s="32"/>
      <c r="AD151" s="32"/>
      <c r="AE151" s="32"/>
      <c r="AT151" s="17" t="s">
        <v>141</v>
      </c>
      <c r="AU151" s="17" t="s">
        <v>85</v>
      </c>
    </row>
    <row r="152" s="13" customFormat="1">
      <c r="A152" s="13"/>
      <c r="B152" s="234"/>
      <c r="C152" s="235"/>
      <c r="D152" s="236" t="s">
        <v>143</v>
      </c>
      <c r="E152" s="237" t="s">
        <v>1</v>
      </c>
      <c r="F152" s="238" t="s">
        <v>272</v>
      </c>
      <c r="G152" s="235"/>
      <c r="H152" s="239">
        <v>1374</v>
      </c>
      <c r="I152" s="235"/>
      <c r="J152" s="235"/>
      <c r="K152" s="235"/>
      <c r="L152" s="240"/>
      <c r="M152" s="241"/>
      <c r="N152" s="242"/>
      <c r="O152" s="242"/>
      <c r="P152" s="242"/>
      <c r="Q152" s="242"/>
      <c r="R152" s="242"/>
      <c r="S152" s="242"/>
      <c r="T152" s="243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4" t="s">
        <v>143</v>
      </c>
      <c r="AU152" s="244" t="s">
        <v>85</v>
      </c>
      <c r="AV152" s="13" t="s">
        <v>85</v>
      </c>
      <c r="AW152" s="13" t="s">
        <v>30</v>
      </c>
      <c r="AX152" s="13" t="s">
        <v>83</v>
      </c>
      <c r="AY152" s="244" t="s">
        <v>132</v>
      </c>
    </row>
    <row r="153" s="2" customFormat="1" ht="16.5" customHeight="1">
      <c r="A153" s="32"/>
      <c r="B153" s="33"/>
      <c r="C153" s="245" t="s">
        <v>166</v>
      </c>
      <c r="D153" s="245" t="s">
        <v>162</v>
      </c>
      <c r="E153" s="246" t="s">
        <v>273</v>
      </c>
      <c r="F153" s="247" t="s">
        <v>274</v>
      </c>
      <c r="G153" s="248" t="s">
        <v>197</v>
      </c>
      <c r="H153" s="249">
        <v>1099.2000000000001</v>
      </c>
      <c r="I153" s="250">
        <v>12</v>
      </c>
      <c r="J153" s="250">
        <f>ROUND(I153*H153,2)</f>
        <v>13190.4</v>
      </c>
      <c r="K153" s="247" t="s">
        <v>1</v>
      </c>
      <c r="L153" s="251"/>
      <c r="M153" s="252" t="s">
        <v>1</v>
      </c>
      <c r="N153" s="253" t="s">
        <v>40</v>
      </c>
      <c r="O153" s="226">
        <v>0</v>
      </c>
      <c r="P153" s="226">
        <f>O153*H153</f>
        <v>0</v>
      </c>
      <c r="Q153" s="226">
        <v>5.0000000000000002E-05</v>
      </c>
      <c r="R153" s="226">
        <f>Q153*H153</f>
        <v>0.054960000000000002</v>
      </c>
      <c r="S153" s="226">
        <v>0</v>
      </c>
      <c r="T153" s="227">
        <f>S153*H153</f>
        <v>0</v>
      </c>
      <c r="U153" s="32"/>
      <c r="V153" s="32"/>
      <c r="W153" s="32"/>
      <c r="X153" s="32"/>
      <c r="Y153" s="32"/>
      <c r="Z153" s="32"/>
      <c r="AA153" s="32"/>
      <c r="AB153" s="32"/>
      <c r="AC153" s="32"/>
      <c r="AD153" s="32"/>
      <c r="AE153" s="32"/>
      <c r="AR153" s="228" t="s">
        <v>166</v>
      </c>
      <c r="AT153" s="228" t="s">
        <v>162</v>
      </c>
      <c r="AU153" s="228" t="s">
        <v>85</v>
      </c>
      <c r="AY153" s="17" t="s">
        <v>132</v>
      </c>
      <c r="BE153" s="229">
        <f>IF(N153="základní",J153,0)</f>
        <v>13190.4</v>
      </c>
      <c r="BF153" s="229">
        <f>IF(N153="snížená",J153,0)</f>
        <v>0</v>
      </c>
      <c r="BG153" s="229">
        <f>IF(N153="zákl. přenesená",J153,0)</f>
        <v>0</v>
      </c>
      <c r="BH153" s="229">
        <f>IF(N153="sníž. přenesená",J153,0)</f>
        <v>0</v>
      </c>
      <c r="BI153" s="229">
        <f>IF(N153="nulová",J153,0)</f>
        <v>0</v>
      </c>
      <c r="BJ153" s="17" t="s">
        <v>83</v>
      </c>
      <c r="BK153" s="229">
        <f>ROUND(I153*H153,2)</f>
        <v>13190.4</v>
      </c>
      <c r="BL153" s="17" t="s">
        <v>139</v>
      </c>
      <c r="BM153" s="228" t="s">
        <v>275</v>
      </c>
    </row>
    <row r="154" s="13" customFormat="1">
      <c r="A154" s="13"/>
      <c r="B154" s="234"/>
      <c r="C154" s="235"/>
      <c r="D154" s="236" t="s">
        <v>143</v>
      </c>
      <c r="E154" s="237" t="s">
        <v>1</v>
      </c>
      <c r="F154" s="238" t="s">
        <v>276</v>
      </c>
      <c r="G154" s="235"/>
      <c r="H154" s="239">
        <v>1099.2000000000001</v>
      </c>
      <c r="I154" s="235"/>
      <c r="J154" s="235"/>
      <c r="K154" s="235"/>
      <c r="L154" s="240"/>
      <c r="M154" s="241"/>
      <c r="N154" s="242"/>
      <c r="O154" s="242"/>
      <c r="P154" s="242"/>
      <c r="Q154" s="242"/>
      <c r="R154" s="242"/>
      <c r="S154" s="242"/>
      <c r="T154" s="243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4" t="s">
        <v>143</v>
      </c>
      <c r="AU154" s="244" t="s">
        <v>85</v>
      </c>
      <c r="AV154" s="13" t="s">
        <v>85</v>
      </c>
      <c r="AW154" s="13" t="s">
        <v>30</v>
      </c>
      <c r="AX154" s="13" t="s">
        <v>83</v>
      </c>
      <c r="AY154" s="244" t="s">
        <v>132</v>
      </c>
    </row>
    <row r="155" s="2" customFormat="1" ht="21.75" customHeight="1">
      <c r="A155" s="32"/>
      <c r="B155" s="33"/>
      <c r="C155" s="245" t="s">
        <v>187</v>
      </c>
      <c r="D155" s="245" t="s">
        <v>162</v>
      </c>
      <c r="E155" s="246" t="s">
        <v>277</v>
      </c>
      <c r="F155" s="247" t="s">
        <v>278</v>
      </c>
      <c r="G155" s="248" t="s">
        <v>231</v>
      </c>
      <c r="H155" s="249">
        <v>1374</v>
      </c>
      <c r="I155" s="250">
        <v>137</v>
      </c>
      <c r="J155" s="250">
        <f>ROUND(I155*H155,2)</f>
        <v>188238</v>
      </c>
      <c r="K155" s="247" t="s">
        <v>138</v>
      </c>
      <c r="L155" s="251"/>
      <c r="M155" s="252" t="s">
        <v>1</v>
      </c>
      <c r="N155" s="253" t="s">
        <v>40</v>
      </c>
      <c r="O155" s="226">
        <v>0</v>
      </c>
      <c r="P155" s="226">
        <f>O155*H155</f>
        <v>0</v>
      </c>
      <c r="Q155" s="226">
        <v>0.0047200000000000002</v>
      </c>
      <c r="R155" s="226">
        <f>Q155*H155</f>
        <v>6.4852800000000004</v>
      </c>
      <c r="S155" s="226">
        <v>0</v>
      </c>
      <c r="T155" s="227">
        <f>S155*H155</f>
        <v>0</v>
      </c>
      <c r="U155" s="32"/>
      <c r="V155" s="32"/>
      <c r="W155" s="32"/>
      <c r="X155" s="32"/>
      <c r="Y155" s="32"/>
      <c r="Z155" s="32"/>
      <c r="AA155" s="32"/>
      <c r="AB155" s="32"/>
      <c r="AC155" s="32"/>
      <c r="AD155" s="32"/>
      <c r="AE155" s="32"/>
      <c r="AR155" s="228" t="s">
        <v>166</v>
      </c>
      <c r="AT155" s="228" t="s">
        <v>162</v>
      </c>
      <c r="AU155" s="228" t="s">
        <v>85</v>
      </c>
      <c r="AY155" s="17" t="s">
        <v>132</v>
      </c>
      <c r="BE155" s="229">
        <f>IF(N155="základní",J155,0)</f>
        <v>188238</v>
      </c>
      <c r="BF155" s="229">
        <f>IF(N155="snížená",J155,0)</f>
        <v>0</v>
      </c>
      <c r="BG155" s="229">
        <f>IF(N155="zákl. přenesená",J155,0)</f>
        <v>0</v>
      </c>
      <c r="BH155" s="229">
        <f>IF(N155="sníž. přenesená",J155,0)</f>
        <v>0</v>
      </c>
      <c r="BI155" s="229">
        <f>IF(N155="nulová",J155,0)</f>
        <v>0</v>
      </c>
      <c r="BJ155" s="17" t="s">
        <v>83</v>
      </c>
      <c r="BK155" s="229">
        <f>ROUND(I155*H155,2)</f>
        <v>188238</v>
      </c>
      <c r="BL155" s="17" t="s">
        <v>139</v>
      </c>
      <c r="BM155" s="228" t="s">
        <v>279</v>
      </c>
    </row>
    <row r="156" s="2" customFormat="1" ht="33" customHeight="1">
      <c r="A156" s="32"/>
      <c r="B156" s="33"/>
      <c r="C156" s="218" t="s">
        <v>194</v>
      </c>
      <c r="D156" s="218" t="s">
        <v>134</v>
      </c>
      <c r="E156" s="219" t="s">
        <v>280</v>
      </c>
      <c r="F156" s="220" t="s">
        <v>281</v>
      </c>
      <c r="G156" s="221" t="s">
        <v>282</v>
      </c>
      <c r="H156" s="222">
        <v>11.289999999999999</v>
      </c>
      <c r="I156" s="223">
        <v>191</v>
      </c>
      <c r="J156" s="223">
        <f>ROUND(I156*H156,2)</f>
        <v>2156.3899999999999</v>
      </c>
      <c r="K156" s="220" t="s">
        <v>138</v>
      </c>
      <c r="L156" s="38"/>
      <c r="M156" s="224" t="s">
        <v>1</v>
      </c>
      <c r="N156" s="225" t="s">
        <v>40</v>
      </c>
      <c r="O156" s="226">
        <v>0.56000000000000005</v>
      </c>
      <c r="P156" s="226">
        <f>O156*H156</f>
        <v>6.3224</v>
      </c>
      <c r="Q156" s="226">
        <v>0</v>
      </c>
      <c r="R156" s="226">
        <f>Q156*H156</f>
        <v>0</v>
      </c>
      <c r="S156" s="226">
        <v>0</v>
      </c>
      <c r="T156" s="227">
        <f>S156*H156</f>
        <v>0</v>
      </c>
      <c r="U156" s="32"/>
      <c r="V156" s="32"/>
      <c r="W156" s="32"/>
      <c r="X156" s="32"/>
      <c r="Y156" s="32"/>
      <c r="Z156" s="32"/>
      <c r="AA156" s="32"/>
      <c r="AB156" s="32"/>
      <c r="AC156" s="32"/>
      <c r="AD156" s="32"/>
      <c r="AE156" s="32"/>
      <c r="AR156" s="228" t="s">
        <v>139</v>
      </c>
      <c r="AT156" s="228" t="s">
        <v>134</v>
      </c>
      <c r="AU156" s="228" t="s">
        <v>85</v>
      </c>
      <c r="AY156" s="17" t="s">
        <v>132</v>
      </c>
      <c r="BE156" s="229">
        <f>IF(N156="základní",J156,0)</f>
        <v>2156.3899999999999</v>
      </c>
      <c r="BF156" s="229">
        <f>IF(N156="snížená",J156,0)</f>
        <v>0</v>
      </c>
      <c r="BG156" s="229">
        <f>IF(N156="zákl. přenesená",J156,0)</f>
        <v>0</v>
      </c>
      <c r="BH156" s="229">
        <f>IF(N156="sníž. přenesená",J156,0)</f>
        <v>0</v>
      </c>
      <c r="BI156" s="229">
        <f>IF(N156="nulová",J156,0)</f>
        <v>0</v>
      </c>
      <c r="BJ156" s="17" t="s">
        <v>83</v>
      </c>
      <c r="BK156" s="229">
        <f>ROUND(I156*H156,2)</f>
        <v>2156.3899999999999</v>
      </c>
      <c r="BL156" s="17" t="s">
        <v>139</v>
      </c>
      <c r="BM156" s="228" t="s">
        <v>283</v>
      </c>
    </row>
    <row r="157" s="2" customFormat="1">
      <c r="A157" s="32"/>
      <c r="B157" s="33"/>
      <c r="C157" s="34"/>
      <c r="D157" s="230" t="s">
        <v>141</v>
      </c>
      <c r="E157" s="34"/>
      <c r="F157" s="231" t="s">
        <v>284</v>
      </c>
      <c r="G157" s="34"/>
      <c r="H157" s="34"/>
      <c r="I157" s="34"/>
      <c r="J157" s="34"/>
      <c r="K157" s="34"/>
      <c r="L157" s="38"/>
      <c r="M157" s="232"/>
      <c r="N157" s="233"/>
      <c r="O157" s="84"/>
      <c r="P157" s="84"/>
      <c r="Q157" s="84"/>
      <c r="R157" s="84"/>
      <c r="S157" s="84"/>
      <c r="T157" s="85"/>
      <c r="U157" s="32"/>
      <c r="V157" s="32"/>
      <c r="W157" s="32"/>
      <c r="X157" s="32"/>
      <c r="Y157" s="32"/>
      <c r="Z157" s="32"/>
      <c r="AA157" s="32"/>
      <c r="AB157" s="32"/>
      <c r="AC157" s="32"/>
      <c r="AD157" s="32"/>
      <c r="AE157" s="32"/>
      <c r="AT157" s="17" t="s">
        <v>141</v>
      </c>
      <c r="AU157" s="17" t="s">
        <v>85</v>
      </c>
    </row>
    <row r="158" s="13" customFormat="1">
      <c r="A158" s="13"/>
      <c r="B158" s="234"/>
      <c r="C158" s="235"/>
      <c r="D158" s="236" t="s">
        <v>143</v>
      </c>
      <c r="E158" s="237" t="s">
        <v>1</v>
      </c>
      <c r="F158" s="238" t="s">
        <v>285</v>
      </c>
      <c r="G158" s="235"/>
      <c r="H158" s="239">
        <v>11.289999999999999</v>
      </c>
      <c r="I158" s="235"/>
      <c r="J158" s="235"/>
      <c r="K158" s="235"/>
      <c r="L158" s="240"/>
      <c r="M158" s="241"/>
      <c r="N158" s="242"/>
      <c r="O158" s="242"/>
      <c r="P158" s="242"/>
      <c r="Q158" s="242"/>
      <c r="R158" s="242"/>
      <c r="S158" s="242"/>
      <c r="T158" s="243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4" t="s">
        <v>143</v>
      </c>
      <c r="AU158" s="244" t="s">
        <v>85</v>
      </c>
      <c r="AV158" s="13" t="s">
        <v>85</v>
      </c>
      <c r="AW158" s="13" t="s">
        <v>30</v>
      </c>
      <c r="AX158" s="13" t="s">
        <v>83</v>
      </c>
      <c r="AY158" s="244" t="s">
        <v>132</v>
      </c>
    </row>
    <row r="159" s="2" customFormat="1" ht="16.5" customHeight="1">
      <c r="A159" s="32"/>
      <c r="B159" s="33"/>
      <c r="C159" s="245" t="s">
        <v>201</v>
      </c>
      <c r="D159" s="245" t="s">
        <v>162</v>
      </c>
      <c r="E159" s="246" t="s">
        <v>286</v>
      </c>
      <c r="F159" s="247" t="s">
        <v>287</v>
      </c>
      <c r="G159" s="248" t="s">
        <v>165</v>
      </c>
      <c r="H159" s="249">
        <v>5.6449999999999996</v>
      </c>
      <c r="I159" s="250">
        <v>50</v>
      </c>
      <c r="J159" s="250">
        <f>ROUND(I159*H159,2)</f>
        <v>282.25</v>
      </c>
      <c r="K159" s="247" t="s">
        <v>1</v>
      </c>
      <c r="L159" s="251"/>
      <c r="M159" s="252" t="s">
        <v>1</v>
      </c>
      <c r="N159" s="253" t="s">
        <v>40</v>
      </c>
      <c r="O159" s="226">
        <v>0</v>
      </c>
      <c r="P159" s="226">
        <f>O159*H159</f>
        <v>0</v>
      </c>
      <c r="Q159" s="226">
        <v>0.001</v>
      </c>
      <c r="R159" s="226">
        <f>Q159*H159</f>
        <v>0.0056449999999999998</v>
      </c>
      <c r="S159" s="226">
        <v>0</v>
      </c>
      <c r="T159" s="227">
        <f>S159*H159</f>
        <v>0</v>
      </c>
      <c r="U159" s="32"/>
      <c r="V159" s="32"/>
      <c r="W159" s="32"/>
      <c r="X159" s="32"/>
      <c r="Y159" s="32"/>
      <c r="Z159" s="32"/>
      <c r="AA159" s="32"/>
      <c r="AB159" s="32"/>
      <c r="AC159" s="32"/>
      <c r="AD159" s="32"/>
      <c r="AE159" s="32"/>
      <c r="AR159" s="228" t="s">
        <v>166</v>
      </c>
      <c r="AT159" s="228" t="s">
        <v>162</v>
      </c>
      <c r="AU159" s="228" t="s">
        <v>85</v>
      </c>
      <c r="AY159" s="17" t="s">
        <v>132</v>
      </c>
      <c r="BE159" s="229">
        <f>IF(N159="základní",J159,0)</f>
        <v>282.25</v>
      </c>
      <c r="BF159" s="229">
        <f>IF(N159="snížená",J159,0)</f>
        <v>0</v>
      </c>
      <c r="BG159" s="229">
        <f>IF(N159="zákl. přenesená",J159,0)</f>
        <v>0</v>
      </c>
      <c r="BH159" s="229">
        <f>IF(N159="sníž. přenesená",J159,0)</f>
        <v>0</v>
      </c>
      <c r="BI159" s="229">
        <f>IF(N159="nulová",J159,0)</f>
        <v>0</v>
      </c>
      <c r="BJ159" s="17" t="s">
        <v>83</v>
      </c>
      <c r="BK159" s="229">
        <f>ROUND(I159*H159,2)</f>
        <v>282.25</v>
      </c>
      <c r="BL159" s="17" t="s">
        <v>139</v>
      </c>
      <c r="BM159" s="228" t="s">
        <v>288</v>
      </c>
    </row>
    <row r="160" s="2" customFormat="1" ht="33" customHeight="1">
      <c r="A160" s="32"/>
      <c r="B160" s="33"/>
      <c r="C160" s="218" t="s">
        <v>211</v>
      </c>
      <c r="D160" s="218" t="s">
        <v>134</v>
      </c>
      <c r="E160" s="219" t="s">
        <v>289</v>
      </c>
      <c r="F160" s="220" t="s">
        <v>290</v>
      </c>
      <c r="G160" s="221" t="s">
        <v>282</v>
      </c>
      <c r="H160" s="222">
        <v>13.74</v>
      </c>
      <c r="I160" s="223">
        <v>255</v>
      </c>
      <c r="J160" s="223">
        <f>ROUND(I160*H160,2)</f>
        <v>3503.6999999999998</v>
      </c>
      <c r="K160" s="220" t="s">
        <v>138</v>
      </c>
      <c r="L160" s="38"/>
      <c r="M160" s="224" t="s">
        <v>1</v>
      </c>
      <c r="N160" s="225" t="s">
        <v>40</v>
      </c>
      <c r="O160" s="226">
        <v>0.75</v>
      </c>
      <c r="P160" s="226">
        <f>O160*H160</f>
        <v>10.305</v>
      </c>
      <c r="Q160" s="226">
        <v>0</v>
      </c>
      <c r="R160" s="226">
        <f>Q160*H160</f>
        <v>0</v>
      </c>
      <c r="S160" s="226">
        <v>0</v>
      </c>
      <c r="T160" s="227">
        <f>S160*H160</f>
        <v>0</v>
      </c>
      <c r="U160" s="32"/>
      <c r="V160" s="32"/>
      <c r="W160" s="32"/>
      <c r="X160" s="32"/>
      <c r="Y160" s="32"/>
      <c r="Z160" s="32"/>
      <c r="AA160" s="32"/>
      <c r="AB160" s="32"/>
      <c r="AC160" s="32"/>
      <c r="AD160" s="32"/>
      <c r="AE160" s="32"/>
      <c r="AR160" s="228" t="s">
        <v>139</v>
      </c>
      <c r="AT160" s="228" t="s">
        <v>134</v>
      </c>
      <c r="AU160" s="228" t="s">
        <v>85</v>
      </c>
      <c r="AY160" s="17" t="s">
        <v>132</v>
      </c>
      <c r="BE160" s="229">
        <f>IF(N160="základní",J160,0)</f>
        <v>3503.6999999999998</v>
      </c>
      <c r="BF160" s="229">
        <f>IF(N160="snížená",J160,0)</f>
        <v>0</v>
      </c>
      <c r="BG160" s="229">
        <f>IF(N160="zákl. přenesená",J160,0)</f>
        <v>0</v>
      </c>
      <c r="BH160" s="229">
        <f>IF(N160="sníž. přenesená",J160,0)</f>
        <v>0</v>
      </c>
      <c r="BI160" s="229">
        <f>IF(N160="nulová",J160,0)</f>
        <v>0</v>
      </c>
      <c r="BJ160" s="17" t="s">
        <v>83</v>
      </c>
      <c r="BK160" s="229">
        <f>ROUND(I160*H160,2)</f>
        <v>3503.6999999999998</v>
      </c>
      <c r="BL160" s="17" t="s">
        <v>139</v>
      </c>
      <c r="BM160" s="228" t="s">
        <v>291</v>
      </c>
    </row>
    <row r="161" s="2" customFormat="1">
      <c r="A161" s="32"/>
      <c r="B161" s="33"/>
      <c r="C161" s="34"/>
      <c r="D161" s="230" t="s">
        <v>141</v>
      </c>
      <c r="E161" s="34"/>
      <c r="F161" s="231" t="s">
        <v>292</v>
      </c>
      <c r="G161" s="34"/>
      <c r="H161" s="34"/>
      <c r="I161" s="34"/>
      <c r="J161" s="34"/>
      <c r="K161" s="34"/>
      <c r="L161" s="38"/>
      <c r="M161" s="232"/>
      <c r="N161" s="233"/>
      <c r="O161" s="84"/>
      <c r="P161" s="84"/>
      <c r="Q161" s="84"/>
      <c r="R161" s="84"/>
      <c r="S161" s="84"/>
      <c r="T161" s="85"/>
      <c r="U161" s="32"/>
      <c r="V161" s="32"/>
      <c r="W161" s="32"/>
      <c r="X161" s="32"/>
      <c r="Y161" s="32"/>
      <c r="Z161" s="32"/>
      <c r="AA161" s="32"/>
      <c r="AB161" s="32"/>
      <c r="AC161" s="32"/>
      <c r="AD161" s="32"/>
      <c r="AE161" s="32"/>
      <c r="AT161" s="17" t="s">
        <v>141</v>
      </c>
      <c r="AU161" s="17" t="s">
        <v>85</v>
      </c>
    </row>
    <row r="162" s="13" customFormat="1">
      <c r="A162" s="13"/>
      <c r="B162" s="234"/>
      <c r="C162" s="235"/>
      <c r="D162" s="236" t="s">
        <v>143</v>
      </c>
      <c r="E162" s="237" t="s">
        <v>1</v>
      </c>
      <c r="F162" s="238" t="s">
        <v>293</v>
      </c>
      <c r="G162" s="235"/>
      <c r="H162" s="239">
        <v>13.74</v>
      </c>
      <c r="I162" s="235"/>
      <c r="J162" s="235"/>
      <c r="K162" s="235"/>
      <c r="L162" s="240"/>
      <c r="M162" s="241"/>
      <c r="N162" s="242"/>
      <c r="O162" s="242"/>
      <c r="P162" s="242"/>
      <c r="Q162" s="242"/>
      <c r="R162" s="242"/>
      <c r="S162" s="242"/>
      <c r="T162" s="243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4" t="s">
        <v>143</v>
      </c>
      <c r="AU162" s="244" t="s">
        <v>85</v>
      </c>
      <c r="AV162" s="13" t="s">
        <v>85</v>
      </c>
      <c r="AW162" s="13" t="s">
        <v>30</v>
      </c>
      <c r="AX162" s="13" t="s">
        <v>83</v>
      </c>
      <c r="AY162" s="244" t="s">
        <v>132</v>
      </c>
    </row>
    <row r="163" s="2" customFormat="1" ht="16.5" customHeight="1">
      <c r="A163" s="32"/>
      <c r="B163" s="33"/>
      <c r="C163" s="245" t="s">
        <v>217</v>
      </c>
      <c r="D163" s="245" t="s">
        <v>162</v>
      </c>
      <c r="E163" s="246" t="s">
        <v>294</v>
      </c>
      <c r="F163" s="247" t="s">
        <v>287</v>
      </c>
      <c r="G163" s="248" t="s">
        <v>165</v>
      </c>
      <c r="H163" s="249">
        <v>6.8700000000000001</v>
      </c>
      <c r="I163" s="250">
        <v>50</v>
      </c>
      <c r="J163" s="250">
        <f>ROUND(I163*H163,2)</f>
        <v>343.5</v>
      </c>
      <c r="K163" s="247" t="s">
        <v>1</v>
      </c>
      <c r="L163" s="251"/>
      <c r="M163" s="252" t="s">
        <v>1</v>
      </c>
      <c r="N163" s="253" t="s">
        <v>40</v>
      </c>
      <c r="O163" s="226">
        <v>0</v>
      </c>
      <c r="P163" s="226">
        <f>O163*H163</f>
        <v>0</v>
      </c>
      <c r="Q163" s="226">
        <v>0.001</v>
      </c>
      <c r="R163" s="226">
        <f>Q163*H163</f>
        <v>0.0068700000000000002</v>
      </c>
      <c r="S163" s="226">
        <v>0</v>
      </c>
      <c r="T163" s="227">
        <f>S163*H163</f>
        <v>0</v>
      </c>
      <c r="U163" s="32"/>
      <c r="V163" s="32"/>
      <c r="W163" s="32"/>
      <c r="X163" s="32"/>
      <c r="Y163" s="32"/>
      <c r="Z163" s="32"/>
      <c r="AA163" s="32"/>
      <c r="AB163" s="32"/>
      <c r="AC163" s="32"/>
      <c r="AD163" s="32"/>
      <c r="AE163" s="32"/>
      <c r="AR163" s="228" t="s">
        <v>166</v>
      </c>
      <c r="AT163" s="228" t="s">
        <v>162</v>
      </c>
      <c r="AU163" s="228" t="s">
        <v>85</v>
      </c>
      <c r="AY163" s="17" t="s">
        <v>132</v>
      </c>
      <c r="BE163" s="229">
        <f>IF(N163="základní",J163,0)</f>
        <v>343.5</v>
      </c>
      <c r="BF163" s="229">
        <f>IF(N163="snížená",J163,0)</f>
        <v>0</v>
      </c>
      <c r="BG163" s="229">
        <f>IF(N163="zákl. přenesená",J163,0)</f>
        <v>0</v>
      </c>
      <c r="BH163" s="229">
        <f>IF(N163="sníž. přenesená",J163,0)</f>
        <v>0</v>
      </c>
      <c r="BI163" s="229">
        <f>IF(N163="nulová",J163,0)</f>
        <v>0</v>
      </c>
      <c r="BJ163" s="17" t="s">
        <v>83</v>
      </c>
      <c r="BK163" s="229">
        <f>ROUND(I163*H163,2)</f>
        <v>343.5</v>
      </c>
      <c r="BL163" s="17" t="s">
        <v>139</v>
      </c>
      <c r="BM163" s="228" t="s">
        <v>295</v>
      </c>
    </row>
    <row r="164" s="2" customFormat="1" ht="24.15" customHeight="1">
      <c r="A164" s="32"/>
      <c r="B164" s="33"/>
      <c r="C164" s="218" t="s">
        <v>222</v>
      </c>
      <c r="D164" s="218" t="s">
        <v>134</v>
      </c>
      <c r="E164" s="219" t="s">
        <v>296</v>
      </c>
      <c r="F164" s="220" t="s">
        <v>297</v>
      </c>
      <c r="G164" s="221" t="s">
        <v>137</v>
      </c>
      <c r="H164" s="222">
        <v>675.27999999999997</v>
      </c>
      <c r="I164" s="223">
        <v>65.700000000000003</v>
      </c>
      <c r="J164" s="223">
        <f>ROUND(I164*H164,2)</f>
        <v>44365.900000000001</v>
      </c>
      <c r="K164" s="220" t="s">
        <v>138</v>
      </c>
      <c r="L164" s="38"/>
      <c r="M164" s="224" t="s">
        <v>1</v>
      </c>
      <c r="N164" s="225" t="s">
        <v>40</v>
      </c>
      <c r="O164" s="226">
        <v>0.18099999999999999</v>
      </c>
      <c r="P164" s="226">
        <f>O164*H164</f>
        <v>122.22568</v>
      </c>
      <c r="Q164" s="226">
        <v>0</v>
      </c>
      <c r="R164" s="226">
        <f>Q164*H164</f>
        <v>0</v>
      </c>
      <c r="S164" s="226">
        <v>0</v>
      </c>
      <c r="T164" s="227">
        <f>S164*H164</f>
        <v>0</v>
      </c>
      <c r="U164" s="32"/>
      <c r="V164" s="32"/>
      <c r="W164" s="32"/>
      <c r="X164" s="32"/>
      <c r="Y164" s="32"/>
      <c r="Z164" s="32"/>
      <c r="AA164" s="32"/>
      <c r="AB164" s="32"/>
      <c r="AC164" s="32"/>
      <c r="AD164" s="32"/>
      <c r="AE164" s="32"/>
      <c r="AR164" s="228" t="s">
        <v>139</v>
      </c>
      <c r="AT164" s="228" t="s">
        <v>134</v>
      </c>
      <c r="AU164" s="228" t="s">
        <v>85</v>
      </c>
      <c r="AY164" s="17" t="s">
        <v>132</v>
      </c>
      <c r="BE164" s="229">
        <f>IF(N164="základní",J164,0)</f>
        <v>44365.900000000001</v>
      </c>
      <c r="BF164" s="229">
        <f>IF(N164="snížená",J164,0)</f>
        <v>0</v>
      </c>
      <c r="BG164" s="229">
        <f>IF(N164="zákl. přenesená",J164,0)</f>
        <v>0</v>
      </c>
      <c r="BH164" s="229">
        <f>IF(N164="sníž. přenesená",J164,0)</f>
        <v>0</v>
      </c>
      <c r="BI164" s="229">
        <f>IF(N164="nulová",J164,0)</f>
        <v>0</v>
      </c>
      <c r="BJ164" s="17" t="s">
        <v>83</v>
      </c>
      <c r="BK164" s="229">
        <f>ROUND(I164*H164,2)</f>
        <v>44365.900000000001</v>
      </c>
      <c r="BL164" s="17" t="s">
        <v>139</v>
      </c>
      <c r="BM164" s="228" t="s">
        <v>298</v>
      </c>
    </row>
    <row r="165" s="2" customFormat="1">
      <c r="A165" s="32"/>
      <c r="B165" s="33"/>
      <c r="C165" s="34"/>
      <c r="D165" s="230" t="s">
        <v>141</v>
      </c>
      <c r="E165" s="34"/>
      <c r="F165" s="231" t="s">
        <v>299</v>
      </c>
      <c r="G165" s="34"/>
      <c r="H165" s="34"/>
      <c r="I165" s="34"/>
      <c r="J165" s="34"/>
      <c r="K165" s="34"/>
      <c r="L165" s="38"/>
      <c r="M165" s="232"/>
      <c r="N165" s="233"/>
      <c r="O165" s="84"/>
      <c r="P165" s="84"/>
      <c r="Q165" s="84"/>
      <c r="R165" s="84"/>
      <c r="S165" s="84"/>
      <c r="T165" s="85"/>
      <c r="U165" s="32"/>
      <c r="V165" s="32"/>
      <c r="W165" s="32"/>
      <c r="X165" s="32"/>
      <c r="Y165" s="32"/>
      <c r="Z165" s="32"/>
      <c r="AA165" s="32"/>
      <c r="AB165" s="32"/>
      <c r="AC165" s="32"/>
      <c r="AD165" s="32"/>
      <c r="AE165" s="32"/>
      <c r="AT165" s="17" t="s">
        <v>141</v>
      </c>
      <c r="AU165" s="17" t="s">
        <v>85</v>
      </c>
    </row>
    <row r="166" s="13" customFormat="1">
      <c r="A166" s="13"/>
      <c r="B166" s="234"/>
      <c r="C166" s="235"/>
      <c r="D166" s="236" t="s">
        <v>143</v>
      </c>
      <c r="E166" s="237" t="s">
        <v>1</v>
      </c>
      <c r="F166" s="238" t="s">
        <v>300</v>
      </c>
      <c r="G166" s="235"/>
      <c r="H166" s="239">
        <v>494.63999999999999</v>
      </c>
      <c r="I166" s="235"/>
      <c r="J166" s="235"/>
      <c r="K166" s="235"/>
      <c r="L166" s="240"/>
      <c r="M166" s="241"/>
      <c r="N166" s="242"/>
      <c r="O166" s="242"/>
      <c r="P166" s="242"/>
      <c r="Q166" s="242"/>
      <c r="R166" s="242"/>
      <c r="S166" s="242"/>
      <c r="T166" s="243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4" t="s">
        <v>143</v>
      </c>
      <c r="AU166" s="244" t="s">
        <v>85</v>
      </c>
      <c r="AV166" s="13" t="s">
        <v>85</v>
      </c>
      <c r="AW166" s="13" t="s">
        <v>30</v>
      </c>
      <c r="AX166" s="13" t="s">
        <v>75</v>
      </c>
      <c r="AY166" s="244" t="s">
        <v>132</v>
      </c>
    </row>
    <row r="167" s="13" customFormat="1">
      <c r="A167" s="13"/>
      <c r="B167" s="234"/>
      <c r="C167" s="235"/>
      <c r="D167" s="236" t="s">
        <v>143</v>
      </c>
      <c r="E167" s="237" t="s">
        <v>1</v>
      </c>
      <c r="F167" s="238" t="s">
        <v>301</v>
      </c>
      <c r="G167" s="235"/>
      <c r="H167" s="239">
        <v>180.63999999999999</v>
      </c>
      <c r="I167" s="235"/>
      <c r="J167" s="235"/>
      <c r="K167" s="235"/>
      <c r="L167" s="240"/>
      <c r="M167" s="241"/>
      <c r="N167" s="242"/>
      <c r="O167" s="242"/>
      <c r="P167" s="242"/>
      <c r="Q167" s="242"/>
      <c r="R167" s="242"/>
      <c r="S167" s="242"/>
      <c r="T167" s="243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4" t="s">
        <v>143</v>
      </c>
      <c r="AU167" s="244" t="s">
        <v>85</v>
      </c>
      <c r="AV167" s="13" t="s">
        <v>85</v>
      </c>
      <c r="AW167" s="13" t="s">
        <v>30</v>
      </c>
      <c r="AX167" s="13" t="s">
        <v>75</v>
      </c>
      <c r="AY167" s="244" t="s">
        <v>132</v>
      </c>
    </row>
    <row r="168" s="14" customFormat="1">
      <c r="A168" s="14"/>
      <c r="B168" s="254"/>
      <c r="C168" s="255"/>
      <c r="D168" s="236" t="s">
        <v>143</v>
      </c>
      <c r="E168" s="256" t="s">
        <v>1</v>
      </c>
      <c r="F168" s="257" t="s">
        <v>210</v>
      </c>
      <c r="G168" s="255"/>
      <c r="H168" s="258">
        <v>675.27999999999997</v>
      </c>
      <c r="I168" s="255"/>
      <c r="J168" s="255"/>
      <c r="K168" s="255"/>
      <c r="L168" s="259"/>
      <c r="M168" s="260"/>
      <c r="N168" s="261"/>
      <c r="O168" s="261"/>
      <c r="P168" s="261"/>
      <c r="Q168" s="261"/>
      <c r="R168" s="261"/>
      <c r="S168" s="261"/>
      <c r="T168" s="262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63" t="s">
        <v>143</v>
      </c>
      <c r="AU168" s="263" t="s">
        <v>85</v>
      </c>
      <c r="AV168" s="14" t="s">
        <v>139</v>
      </c>
      <c r="AW168" s="14" t="s">
        <v>30</v>
      </c>
      <c r="AX168" s="14" t="s">
        <v>83</v>
      </c>
      <c r="AY168" s="263" t="s">
        <v>132</v>
      </c>
    </row>
    <row r="169" s="2" customFormat="1" ht="16.5" customHeight="1">
      <c r="A169" s="32"/>
      <c r="B169" s="33"/>
      <c r="C169" s="245" t="s">
        <v>8</v>
      </c>
      <c r="D169" s="245" t="s">
        <v>162</v>
      </c>
      <c r="E169" s="246" t="s">
        <v>302</v>
      </c>
      <c r="F169" s="247" t="s">
        <v>303</v>
      </c>
      <c r="G169" s="248" t="s">
        <v>204</v>
      </c>
      <c r="H169" s="249">
        <v>103.318</v>
      </c>
      <c r="I169" s="250">
        <v>1570</v>
      </c>
      <c r="J169" s="250">
        <f>ROUND(I169*H169,2)</f>
        <v>162209.26000000001</v>
      </c>
      <c r="K169" s="247" t="s">
        <v>138</v>
      </c>
      <c r="L169" s="251"/>
      <c r="M169" s="252" t="s">
        <v>1</v>
      </c>
      <c r="N169" s="253" t="s">
        <v>40</v>
      </c>
      <c r="O169" s="226">
        <v>0</v>
      </c>
      <c r="P169" s="226">
        <f>O169*H169</f>
        <v>0</v>
      </c>
      <c r="Q169" s="226">
        <v>0.20000000000000001</v>
      </c>
      <c r="R169" s="226">
        <f>Q169*H169</f>
        <v>20.663600000000002</v>
      </c>
      <c r="S169" s="226">
        <v>0</v>
      </c>
      <c r="T169" s="227">
        <f>S169*H169</f>
        <v>0</v>
      </c>
      <c r="U169" s="32"/>
      <c r="V169" s="32"/>
      <c r="W169" s="32"/>
      <c r="X169" s="32"/>
      <c r="Y169" s="32"/>
      <c r="Z169" s="32"/>
      <c r="AA169" s="32"/>
      <c r="AB169" s="32"/>
      <c r="AC169" s="32"/>
      <c r="AD169" s="32"/>
      <c r="AE169" s="32"/>
      <c r="AR169" s="228" t="s">
        <v>166</v>
      </c>
      <c r="AT169" s="228" t="s">
        <v>162</v>
      </c>
      <c r="AU169" s="228" t="s">
        <v>85</v>
      </c>
      <c r="AY169" s="17" t="s">
        <v>132</v>
      </c>
      <c r="BE169" s="229">
        <f>IF(N169="základní",J169,0)</f>
        <v>162209.26000000001</v>
      </c>
      <c r="BF169" s="229">
        <f>IF(N169="snížená",J169,0)</f>
        <v>0</v>
      </c>
      <c r="BG169" s="229">
        <f>IF(N169="zákl. přenesená",J169,0)</f>
        <v>0</v>
      </c>
      <c r="BH169" s="229">
        <f>IF(N169="sníž. přenesená",J169,0)</f>
        <v>0</v>
      </c>
      <c r="BI169" s="229">
        <f>IF(N169="nulová",J169,0)</f>
        <v>0</v>
      </c>
      <c r="BJ169" s="17" t="s">
        <v>83</v>
      </c>
      <c r="BK169" s="229">
        <f>ROUND(I169*H169,2)</f>
        <v>162209.26000000001</v>
      </c>
      <c r="BL169" s="17" t="s">
        <v>139</v>
      </c>
      <c r="BM169" s="228" t="s">
        <v>304</v>
      </c>
    </row>
    <row r="170" s="13" customFormat="1">
      <c r="A170" s="13"/>
      <c r="B170" s="234"/>
      <c r="C170" s="235"/>
      <c r="D170" s="236" t="s">
        <v>143</v>
      </c>
      <c r="E170" s="237" t="s">
        <v>1</v>
      </c>
      <c r="F170" s="238" t="s">
        <v>305</v>
      </c>
      <c r="G170" s="235"/>
      <c r="H170" s="239">
        <v>103.318</v>
      </c>
      <c r="I170" s="235"/>
      <c r="J170" s="235"/>
      <c r="K170" s="235"/>
      <c r="L170" s="240"/>
      <c r="M170" s="241"/>
      <c r="N170" s="242"/>
      <c r="O170" s="242"/>
      <c r="P170" s="242"/>
      <c r="Q170" s="242"/>
      <c r="R170" s="242"/>
      <c r="S170" s="242"/>
      <c r="T170" s="243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4" t="s">
        <v>143</v>
      </c>
      <c r="AU170" s="244" t="s">
        <v>85</v>
      </c>
      <c r="AV170" s="13" t="s">
        <v>85</v>
      </c>
      <c r="AW170" s="13" t="s">
        <v>30</v>
      </c>
      <c r="AX170" s="13" t="s">
        <v>83</v>
      </c>
      <c r="AY170" s="244" t="s">
        <v>132</v>
      </c>
    </row>
    <row r="171" s="2" customFormat="1" ht="21.75" customHeight="1">
      <c r="A171" s="32"/>
      <c r="B171" s="33"/>
      <c r="C171" s="218" t="s">
        <v>306</v>
      </c>
      <c r="D171" s="218" t="s">
        <v>134</v>
      </c>
      <c r="E171" s="219" t="s">
        <v>307</v>
      </c>
      <c r="F171" s="220" t="s">
        <v>308</v>
      </c>
      <c r="G171" s="221" t="s">
        <v>204</v>
      </c>
      <c r="H171" s="222">
        <v>38.770000000000003</v>
      </c>
      <c r="I171" s="223">
        <v>389</v>
      </c>
      <c r="J171" s="223">
        <f>ROUND(I171*H171,2)</f>
        <v>15081.530000000001</v>
      </c>
      <c r="K171" s="220" t="s">
        <v>138</v>
      </c>
      <c r="L171" s="38"/>
      <c r="M171" s="224" t="s">
        <v>1</v>
      </c>
      <c r="N171" s="225" t="s">
        <v>40</v>
      </c>
      <c r="O171" s="226">
        <v>0.45200000000000001</v>
      </c>
      <c r="P171" s="226">
        <f>O171*H171</f>
        <v>17.524040000000003</v>
      </c>
      <c r="Q171" s="226">
        <v>0</v>
      </c>
      <c r="R171" s="226">
        <f>Q171*H171</f>
        <v>0</v>
      </c>
      <c r="S171" s="226">
        <v>0</v>
      </c>
      <c r="T171" s="227">
        <f>S171*H171</f>
        <v>0</v>
      </c>
      <c r="U171" s="32"/>
      <c r="V171" s="32"/>
      <c r="W171" s="32"/>
      <c r="X171" s="32"/>
      <c r="Y171" s="32"/>
      <c r="Z171" s="32"/>
      <c r="AA171" s="32"/>
      <c r="AB171" s="32"/>
      <c r="AC171" s="32"/>
      <c r="AD171" s="32"/>
      <c r="AE171" s="32"/>
      <c r="AR171" s="228" t="s">
        <v>139</v>
      </c>
      <c r="AT171" s="228" t="s">
        <v>134</v>
      </c>
      <c r="AU171" s="228" t="s">
        <v>85</v>
      </c>
      <c r="AY171" s="17" t="s">
        <v>132</v>
      </c>
      <c r="BE171" s="229">
        <f>IF(N171="základní",J171,0)</f>
        <v>15081.530000000001</v>
      </c>
      <c r="BF171" s="229">
        <f>IF(N171="snížená",J171,0)</f>
        <v>0</v>
      </c>
      <c r="BG171" s="229">
        <f>IF(N171="zákl. přenesená",J171,0)</f>
        <v>0</v>
      </c>
      <c r="BH171" s="229">
        <f>IF(N171="sníž. přenesená",J171,0)</f>
        <v>0</v>
      </c>
      <c r="BI171" s="229">
        <f>IF(N171="nulová",J171,0)</f>
        <v>0</v>
      </c>
      <c r="BJ171" s="17" t="s">
        <v>83</v>
      </c>
      <c r="BK171" s="229">
        <f>ROUND(I171*H171,2)</f>
        <v>15081.530000000001</v>
      </c>
      <c r="BL171" s="17" t="s">
        <v>139</v>
      </c>
      <c r="BM171" s="228" t="s">
        <v>309</v>
      </c>
    </row>
    <row r="172" s="2" customFormat="1">
      <c r="A172" s="32"/>
      <c r="B172" s="33"/>
      <c r="C172" s="34"/>
      <c r="D172" s="230" t="s">
        <v>141</v>
      </c>
      <c r="E172" s="34"/>
      <c r="F172" s="231" t="s">
        <v>310</v>
      </c>
      <c r="G172" s="34"/>
      <c r="H172" s="34"/>
      <c r="I172" s="34"/>
      <c r="J172" s="34"/>
      <c r="K172" s="34"/>
      <c r="L172" s="38"/>
      <c r="M172" s="232"/>
      <c r="N172" s="233"/>
      <c r="O172" s="84"/>
      <c r="P172" s="84"/>
      <c r="Q172" s="84"/>
      <c r="R172" s="84"/>
      <c r="S172" s="84"/>
      <c r="T172" s="85"/>
      <c r="U172" s="32"/>
      <c r="V172" s="32"/>
      <c r="W172" s="32"/>
      <c r="X172" s="32"/>
      <c r="Y172" s="32"/>
      <c r="Z172" s="32"/>
      <c r="AA172" s="32"/>
      <c r="AB172" s="32"/>
      <c r="AC172" s="32"/>
      <c r="AD172" s="32"/>
      <c r="AE172" s="32"/>
      <c r="AT172" s="17" t="s">
        <v>141</v>
      </c>
      <c r="AU172" s="17" t="s">
        <v>85</v>
      </c>
    </row>
    <row r="173" s="15" customFormat="1">
      <c r="A173" s="15"/>
      <c r="B173" s="268"/>
      <c r="C173" s="269"/>
      <c r="D173" s="236" t="s">
        <v>143</v>
      </c>
      <c r="E173" s="270" t="s">
        <v>1</v>
      </c>
      <c r="F173" s="271" t="s">
        <v>311</v>
      </c>
      <c r="G173" s="269"/>
      <c r="H173" s="270" t="s">
        <v>1</v>
      </c>
      <c r="I173" s="269"/>
      <c r="J173" s="269"/>
      <c r="K173" s="269"/>
      <c r="L173" s="272"/>
      <c r="M173" s="273"/>
      <c r="N173" s="274"/>
      <c r="O173" s="274"/>
      <c r="P173" s="274"/>
      <c r="Q173" s="274"/>
      <c r="R173" s="274"/>
      <c r="S173" s="274"/>
      <c r="T173" s="275"/>
      <c r="U173" s="15"/>
      <c r="V173" s="15"/>
      <c r="W173" s="15"/>
      <c r="X173" s="15"/>
      <c r="Y173" s="15"/>
      <c r="Z173" s="15"/>
      <c r="AA173" s="15"/>
      <c r="AB173" s="15"/>
      <c r="AC173" s="15"/>
      <c r="AD173" s="15"/>
      <c r="AE173" s="15"/>
      <c r="AT173" s="276" t="s">
        <v>143</v>
      </c>
      <c r="AU173" s="276" t="s">
        <v>85</v>
      </c>
      <c r="AV173" s="15" t="s">
        <v>83</v>
      </c>
      <c r="AW173" s="15" t="s">
        <v>30</v>
      </c>
      <c r="AX173" s="15" t="s">
        <v>75</v>
      </c>
      <c r="AY173" s="276" t="s">
        <v>132</v>
      </c>
    </row>
    <row r="174" s="13" customFormat="1">
      <c r="A174" s="13"/>
      <c r="B174" s="234"/>
      <c r="C174" s="235"/>
      <c r="D174" s="236" t="s">
        <v>143</v>
      </c>
      <c r="E174" s="237" t="s">
        <v>1</v>
      </c>
      <c r="F174" s="238" t="s">
        <v>312</v>
      </c>
      <c r="G174" s="235"/>
      <c r="H174" s="239">
        <v>27.48</v>
      </c>
      <c r="I174" s="235"/>
      <c r="J174" s="235"/>
      <c r="K174" s="235"/>
      <c r="L174" s="240"/>
      <c r="M174" s="241"/>
      <c r="N174" s="242"/>
      <c r="O174" s="242"/>
      <c r="P174" s="242"/>
      <c r="Q174" s="242"/>
      <c r="R174" s="242"/>
      <c r="S174" s="242"/>
      <c r="T174" s="243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4" t="s">
        <v>143</v>
      </c>
      <c r="AU174" s="244" t="s">
        <v>85</v>
      </c>
      <c r="AV174" s="13" t="s">
        <v>85</v>
      </c>
      <c r="AW174" s="13" t="s">
        <v>30</v>
      </c>
      <c r="AX174" s="13" t="s">
        <v>75</v>
      </c>
      <c r="AY174" s="244" t="s">
        <v>132</v>
      </c>
    </row>
    <row r="175" s="13" customFormat="1">
      <c r="A175" s="13"/>
      <c r="B175" s="234"/>
      <c r="C175" s="235"/>
      <c r="D175" s="236" t="s">
        <v>143</v>
      </c>
      <c r="E175" s="237" t="s">
        <v>1</v>
      </c>
      <c r="F175" s="238" t="s">
        <v>313</v>
      </c>
      <c r="G175" s="235"/>
      <c r="H175" s="239">
        <v>11.289999999999999</v>
      </c>
      <c r="I175" s="235"/>
      <c r="J175" s="235"/>
      <c r="K175" s="235"/>
      <c r="L175" s="240"/>
      <c r="M175" s="241"/>
      <c r="N175" s="242"/>
      <c r="O175" s="242"/>
      <c r="P175" s="242"/>
      <c r="Q175" s="242"/>
      <c r="R175" s="242"/>
      <c r="S175" s="242"/>
      <c r="T175" s="243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4" t="s">
        <v>143</v>
      </c>
      <c r="AU175" s="244" t="s">
        <v>85</v>
      </c>
      <c r="AV175" s="13" t="s">
        <v>85</v>
      </c>
      <c r="AW175" s="13" t="s">
        <v>30</v>
      </c>
      <c r="AX175" s="13" t="s">
        <v>75</v>
      </c>
      <c r="AY175" s="244" t="s">
        <v>132</v>
      </c>
    </row>
    <row r="176" s="14" customFormat="1">
      <c r="A176" s="14"/>
      <c r="B176" s="254"/>
      <c r="C176" s="255"/>
      <c r="D176" s="236" t="s">
        <v>143</v>
      </c>
      <c r="E176" s="256" t="s">
        <v>1</v>
      </c>
      <c r="F176" s="257" t="s">
        <v>210</v>
      </c>
      <c r="G176" s="255"/>
      <c r="H176" s="258">
        <v>38.769999999999996</v>
      </c>
      <c r="I176" s="255"/>
      <c r="J176" s="255"/>
      <c r="K176" s="255"/>
      <c r="L176" s="259"/>
      <c r="M176" s="260"/>
      <c r="N176" s="261"/>
      <c r="O176" s="261"/>
      <c r="P176" s="261"/>
      <c r="Q176" s="261"/>
      <c r="R176" s="261"/>
      <c r="S176" s="261"/>
      <c r="T176" s="262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63" t="s">
        <v>143</v>
      </c>
      <c r="AU176" s="263" t="s">
        <v>85</v>
      </c>
      <c r="AV176" s="14" t="s">
        <v>139</v>
      </c>
      <c r="AW176" s="14" t="s">
        <v>30</v>
      </c>
      <c r="AX176" s="14" t="s">
        <v>83</v>
      </c>
      <c r="AY176" s="263" t="s">
        <v>132</v>
      </c>
    </row>
    <row r="177" s="2" customFormat="1" ht="24.15" customHeight="1">
      <c r="A177" s="32"/>
      <c r="B177" s="33"/>
      <c r="C177" s="218" t="s">
        <v>314</v>
      </c>
      <c r="D177" s="218" t="s">
        <v>134</v>
      </c>
      <c r="E177" s="219" t="s">
        <v>315</v>
      </c>
      <c r="F177" s="220" t="s">
        <v>316</v>
      </c>
      <c r="G177" s="221" t="s">
        <v>204</v>
      </c>
      <c r="H177" s="222">
        <v>38.770000000000003</v>
      </c>
      <c r="I177" s="223">
        <v>23.5</v>
      </c>
      <c r="J177" s="223">
        <f>ROUND(I177*H177,2)</f>
        <v>911.10000000000002</v>
      </c>
      <c r="K177" s="220" t="s">
        <v>138</v>
      </c>
      <c r="L177" s="38"/>
      <c r="M177" s="224" t="s">
        <v>1</v>
      </c>
      <c r="N177" s="225" t="s">
        <v>40</v>
      </c>
      <c r="O177" s="226">
        <v>0.028000000000000001</v>
      </c>
      <c r="P177" s="226">
        <f>O177*H177</f>
        <v>1.0855600000000001</v>
      </c>
      <c r="Q177" s="226">
        <v>0</v>
      </c>
      <c r="R177" s="226">
        <f>Q177*H177</f>
        <v>0</v>
      </c>
      <c r="S177" s="226">
        <v>0</v>
      </c>
      <c r="T177" s="227">
        <f>S177*H177</f>
        <v>0</v>
      </c>
      <c r="U177" s="32"/>
      <c r="V177" s="32"/>
      <c r="W177" s="32"/>
      <c r="X177" s="32"/>
      <c r="Y177" s="32"/>
      <c r="Z177" s="32"/>
      <c r="AA177" s="32"/>
      <c r="AB177" s="32"/>
      <c r="AC177" s="32"/>
      <c r="AD177" s="32"/>
      <c r="AE177" s="32"/>
      <c r="AR177" s="228" t="s">
        <v>139</v>
      </c>
      <c r="AT177" s="228" t="s">
        <v>134</v>
      </c>
      <c r="AU177" s="228" t="s">
        <v>85</v>
      </c>
      <c r="AY177" s="17" t="s">
        <v>132</v>
      </c>
      <c r="BE177" s="229">
        <f>IF(N177="základní",J177,0)</f>
        <v>911.10000000000002</v>
      </c>
      <c r="BF177" s="229">
        <f>IF(N177="snížená",J177,0)</f>
        <v>0</v>
      </c>
      <c r="BG177" s="229">
        <f>IF(N177="zákl. přenesená",J177,0)</f>
        <v>0</v>
      </c>
      <c r="BH177" s="229">
        <f>IF(N177="sníž. přenesená",J177,0)</f>
        <v>0</v>
      </c>
      <c r="BI177" s="229">
        <f>IF(N177="nulová",J177,0)</f>
        <v>0</v>
      </c>
      <c r="BJ177" s="17" t="s">
        <v>83</v>
      </c>
      <c r="BK177" s="229">
        <f>ROUND(I177*H177,2)</f>
        <v>911.10000000000002</v>
      </c>
      <c r="BL177" s="17" t="s">
        <v>139</v>
      </c>
      <c r="BM177" s="228" t="s">
        <v>317</v>
      </c>
    </row>
    <row r="178" s="2" customFormat="1">
      <c r="A178" s="32"/>
      <c r="B178" s="33"/>
      <c r="C178" s="34"/>
      <c r="D178" s="230" t="s">
        <v>141</v>
      </c>
      <c r="E178" s="34"/>
      <c r="F178" s="231" t="s">
        <v>318</v>
      </c>
      <c r="G178" s="34"/>
      <c r="H178" s="34"/>
      <c r="I178" s="34"/>
      <c r="J178" s="34"/>
      <c r="K178" s="34"/>
      <c r="L178" s="38"/>
      <c r="M178" s="232"/>
      <c r="N178" s="233"/>
      <c r="O178" s="84"/>
      <c r="P178" s="84"/>
      <c r="Q178" s="84"/>
      <c r="R178" s="84"/>
      <c r="S178" s="84"/>
      <c r="T178" s="85"/>
      <c r="U178" s="32"/>
      <c r="V178" s="32"/>
      <c r="W178" s="32"/>
      <c r="X178" s="32"/>
      <c r="Y178" s="32"/>
      <c r="Z178" s="32"/>
      <c r="AA178" s="32"/>
      <c r="AB178" s="32"/>
      <c r="AC178" s="32"/>
      <c r="AD178" s="32"/>
      <c r="AE178" s="32"/>
      <c r="AT178" s="17" t="s">
        <v>141</v>
      </c>
      <c r="AU178" s="17" t="s">
        <v>85</v>
      </c>
    </row>
    <row r="179" s="13" customFormat="1">
      <c r="A179" s="13"/>
      <c r="B179" s="234"/>
      <c r="C179" s="235"/>
      <c r="D179" s="236" t="s">
        <v>143</v>
      </c>
      <c r="E179" s="237" t="s">
        <v>1</v>
      </c>
      <c r="F179" s="238" t="s">
        <v>319</v>
      </c>
      <c r="G179" s="235"/>
      <c r="H179" s="239">
        <v>38.770000000000003</v>
      </c>
      <c r="I179" s="235"/>
      <c r="J179" s="235"/>
      <c r="K179" s="235"/>
      <c r="L179" s="240"/>
      <c r="M179" s="241"/>
      <c r="N179" s="242"/>
      <c r="O179" s="242"/>
      <c r="P179" s="242"/>
      <c r="Q179" s="242"/>
      <c r="R179" s="242"/>
      <c r="S179" s="242"/>
      <c r="T179" s="243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4" t="s">
        <v>143</v>
      </c>
      <c r="AU179" s="244" t="s">
        <v>85</v>
      </c>
      <c r="AV179" s="13" t="s">
        <v>85</v>
      </c>
      <c r="AW179" s="13" t="s">
        <v>30</v>
      </c>
      <c r="AX179" s="13" t="s">
        <v>83</v>
      </c>
      <c r="AY179" s="244" t="s">
        <v>132</v>
      </c>
    </row>
    <row r="180" s="2" customFormat="1" ht="24.15" customHeight="1">
      <c r="A180" s="32"/>
      <c r="B180" s="33"/>
      <c r="C180" s="218" t="s">
        <v>320</v>
      </c>
      <c r="D180" s="218" t="s">
        <v>134</v>
      </c>
      <c r="E180" s="219" t="s">
        <v>321</v>
      </c>
      <c r="F180" s="220" t="s">
        <v>322</v>
      </c>
      <c r="G180" s="221" t="s">
        <v>231</v>
      </c>
      <c r="H180" s="222">
        <v>2503</v>
      </c>
      <c r="I180" s="223">
        <v>19.399999999999999</v>
      </c>
      <c r="J180" s="223">
        <f>ROUND(I180*H180,2)</f>
        <v>48558.199999999997</v>
      </c>
      <c r="K180" s="220" t="s">
        <v>1</v>
      </c>
      <c r="L180" s="38"/>
      <c r="M180" s="224" t="s">
        <v>1</v>
      </c>
      <c r="N180" s="225" t="s">
        <v>40</v>
      </c>
      <c r="O180" s="226">
        <v>0.057000000000000002</v>
      </c>
      <c r="P180" s="226">
        <f>O180*H180</f>
        <v>142.67099999999999</v>
      </c>
      <c r="Q180" s="226">
        <v>0</v>
      </c>
      <c r="R180" s="226">
        <f>Q180*H180</f>
        <v>0</v>
      </c>
      <c r="S180" s="226">
        <v>0</v>
      </c>
      <c r="T180" s="227">
        <f>S180*H180</f>
        <v>0</v>
      </c>
      <c r="U180" s="32"/>
      <c r="V180" s="32"/>
      <c r="W180" s="32"/>
      <c r="X180" s="32"/>
      <c r="Y180" s="32"/>
      <c r="Z180" s="32"/>
      <c r="AA180" s="32"/>
      <c r="AB180" s="32"/>
      <c r="AC180" s="32"/>
      <c r="AD180" s="32"/>
      <c r="AE180" s="32"/>
      <c r="AR180" s="228" t="s">
        <v>139</v>
      </c>
      <c r="AT180" s="228" t="s">
        <v>134</v>
      </c>
      <c r="AU180" s="228" t="s">
        <v>85</v>
      </c>
      <c r="AY180" s="17" t="s">
        <v>132</v>
      </c>
      <c r="BE180" s="229">
        <f>IF(N180="základní",J180,0)</f>
        <v>48558.199999999997</v>
      </c>
      <c r="BF180" s="229">
        <f>IF(N180="snížená",J180,0)</f>
        <v>0</v>
      </c>
      <c r="BG180" s="229">
        <f>IF(N180="zákl. přenesená",J180,0)</f>
        <v>0</v>
      </c>
      <c r="BH180" s="229">
        <f>IF(N180="sníž. přenesená",J180,0)</f>
        <v>0</v>
      </c>
      <c r="BI180" s="229">
        <f>IF(N180="nulová",J180,0)</f>
        <v>0</v>
      </c>
      <c r="BJ180" s="17" t="s">
        <v>83</v>
      </c>
      <c r="BK180" s="229">
        <f>ROUND(I180*H180,2)</f>
        <v>48558.199999999997</v>
      </c>
      <c r="BL180" s="17" t="s">
        <v>139</v>
      </c>
      <c r="BM180" s="228" t="s">
        <v>323</v>
      </c>
    </row>
    <row r="181" s="13" customFormat="1">
      <c r="A181" s="13"/>
      <c r="B181" s="234"/>
      <c r="C181" s="235"/>
      <c r="D181" s="236" t="s">
        <v>143</v>
      </c>
      <c r="E181" s="237" t="s">
        <v>1</v>
      </c>
      <c r="F181" s="238" t="s">
        <v>324</v>
      </c>
      <c r="G181" s="235"/>
      <c r="H181" s="239">
        <v>1374</v>
      </c>
      <c r="I181" s="235"/>
      <c r="J181" s="235"/>
      <c r="K181" s="235"/>
      <c r="L181" s="240"/>
      <c r="M181" s="241"/>
      <c r="N181" s="242"/>
      <c r="O181" s="242"/>
      <c r="P181" s="242"/>
      <c r="Q181" s="242"/>
      <c r="R181" s="242"/>
      <c r="S181" s="242"/>
      <c r="T181" s="243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4" t="s">
        <v>143</v>
      </c>
      <c r="AU181" s="244" t="s">
        <v>85</v>
      </c>
      <c r="AV181" s="13" t="s">
        <v>85</v>
      </c>
      <c r="AW181" s="13" t="s">
        <v>30</v>
      </c>
      <c r="AX181" s="13" t="s">
        <v>75</v>
      </c>
      <c r="AY181" s="244" t="s">
        <v>132</v>
      </c>
    </row>
    <row r="182" s="13" customFormat="1">
      <c r="A182" s="13"/>
      <c r="B182" s="234"/>
      <c r="C182" s="235"/>
      <c r="D182" s="236" t="s">
        <v>143</v>
      </c>
      <c r="E182" s="237" t="s">
        <v>1</v>
      </c>
      <c r="F182" s="238" t="s">
        <v>325</v>
      </c>
      <c r="G182" s="235"/>
      <c r="H182" s="239">
        <v>1129</v>
      </c>
      <c r="I182" s="235"/>
      <c r="J182" s="235"/>
      <c r="K182" s="235"/>
      <c r="L182" s="240"/>
      <c r="M182" s="241"/>
      <c r="N182" s="242"/>
      <c r="O182" s="242"/>
      <c r="P182" s="242"/>
      <c r="Q182" s="242"/>
      <c r="R182" s="242"/>
      <c r="S182" s="242"/>
      <c r="T182" s="243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4" t="s">
        <v>143</v>
      </c>
      <c r="AU182" s="244" t="s">
        <v>85</v>
      </c>
      <c r="AV182" s="13" t="s">
        <v>85</v>
      </c>
      <c r="AW182" s="13" t="s">
        <v>30</v>
      </c>
      <c r="AX182" s="13" t="s">
        <v>75</v>
      </c>
      <c r="AY182" s="244" t="s">
        <v>132</v>
      </c>
    </row>
    <row r="183" s="14" customFormat="1">
      <c r="A183" s="14"/>
      <c r="B183" s="254"/>
      <c r="C183" s="255"/>
      <c r="D183" s="236" t="s">
        <v>143</v>
      </c>
      <c r="E183" s="256" t="s">
        <v>1</v>
      </c>
      <c r="F183" s="257" t="s">
        <v>210</v>
      </c>
      <c r="G183" s="255"/>
      <c r="H183" s="258">
        <v>2503</v>
      </c>
      <c r="I183" s="255"/>
      <c r="J183" s="255"/>
      <c r="K183" s="255"/>
      <c r="L183" s="259"/>
      <c r="M183" s="260"/>
      <c r="N183" s="261"/>
      <c r="O183" s="261"/>
      <c r="P183" s="261"/>
      <c r="Q183" s="261"/>
      <c r="R183" s="261"/>
      <c r="S183" s="261"/>
      <c r="T183" s="262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63" t="s">
        <v>143</v>
      </c>
      <c r="AU183" s="263" t="s">
        <v>85</v>
      </c>
      <c r="AV183" s="14" t="s">
        <v>139</v>
      </c>
      <c r="AW183" s="14" t="s">
        <v>30</v>
      </c>
      <c r="AX183" s="14" t="s">
        <v>83</v>
      </c>
      <c r="AY183" s="263" t="s">
        <v>132</v>
      </c>
    </row>
    <row r="184" s="2" customFormat="1" ht="16.5" customHeight="1">
      <c r="A184" s="32"/>
      <c r="B184" s="33"/>
      <c r="C184" s="245" t="s">
        <v>326</v>
      </c>
      <c r="D184" s="245" t="s">
        <v>162</v>
      </c>
      <c r="E184" s="246" t="s">
        <v>327</v>
      </c>
      <c r="F184" s="247" t="s">
        <v>328</v>
      </c>
      <c r="G184" s="248" t="s">
        <v>165</v>
      </c>
      <c r="H184" s="249">
        <v>3877</v>
      </c>
      <c r="I184" s="250">
        <v>15</v>
      </c>
      <c r="J184" s="250">
        <f>ROUND(I184*H184,2)</f>
        <v>58155</v>
      </c>
      <c r="K184" s="247" t="s">
        <v>1</v>
      </c>
      <c r="L184" s="251"/>
      <c r="M184" s="252" t="s">
        <v>1</v>
      </c>
      <c r="N184" s="253" t="s">
        <v>40</v>
      </c>
      <c r="O184" s="226">
        <v>0</v>
      </c>
      <c r="P184" s="226">
        <f>O184*H184</f>
        <v>0</v>
      </c>
      <c r="Q184" s="226">
        <v>0.001</v>
      </c>
      <c r="R184" s="226">
        <f>Q184*H184</f>
        <v>3.8770000000000002</v>
      </c>
      <c r="S184" s="226">
        <v>0</v>
      </c>
      <c r="T184" s="227">
        <f>S184*H184</f>
        <v>0</v>
      </c>
      <c r="U184" s="32"/>
      <c r="V184" s="32"/>
      <c r="W184" s="32"/>
      <c r="X184" s="32"/>
      <c r="Y184" s="32"/>
      <c r="Z184" s="32"/>
      <c r="AA184" s="32"/>
      <c r="AB184" s="32"/>
      <c r="AC184" s="32"/>
      <c r="AD184" s="32"/>
      <c r="AE184" s="32"/>
      <c r="AR184" s="228" t="s">
        <v>166</v>
      </c>
      <c r="AT184" s="228" t="s">
        <v>162</v>
      </c>
      <c r="AU184" s="228" t="s">
        <v>85</v>
      </c>
      <c r="AY184" s="17" t="s">
        <v>132</v>
      </c>
      <c r="BE184" s="229">
        <f>IF(N184="základní",J184,0)</f>
        <v>58155</v>
      </c>
      <c r="BF184" s="229">
        <f>IF(N184="snížená",J184,0)</f>
        <v>0</v>
      </c>
      <c r="BG184" s="229">
        <f>IF(N184="zákl. přenesená",J184,0)</f>
        <v>0</v>
      </c>
      <c r="BH184" s="229">
        <f>IF(N184="sníž. přenesená",J184,0)</f>
        <v>0</v>
      </c>
      <c r="BI184" s="229">
        <f>IF(N184="nulová",J184,0)</f>
        <v>0</v>
      </c>
      <c r="BJ184" s="17" t="s">
        <v>83</v>
      </c>
      <c r="BK184" s="229">
        <f>ROUND(I184*H184,2)</f>
        <v>58155</v>
      </c>
      <c r="BL184" s="17" t="s">
        <v>139</v>
      </c>
      <c r="BM184" s="228" t="s">
        <v>329</v>
      </c>
    </row>
    <row r="185" s="13" customFormat="1">
      <c r="A185" s="13"/>
      <c r="B185" s="234"/>
      <c r="C185" s="235"/>
      <c r="D185" s="236" t="s">
        <v>143</v>
      </c>
      <c r="E185" s="237" t="s">
        <v>1</v>
      </c>
      <c r="F185" s="238" t="s">
        <v>330</v>
      </c>
      <c r="G185" s="235"/>
      <c r="H185" s="239">
        <v>2748</v>
      </c>
      <c r="I185" s="235"/>
      <c r="J185" s="235"/>
      <c r="K185" s="235"/>
      <c r="L185" s="240"/>
      <c r="M185" s="241"/>
      <c r="N185" s="242"/>
      <c r="O185" s="242"/>
      <c r="P185" s="242"/>
      <c r="Q185" s="242"/>
      <c r="R185" s="242"/>
      <c r="S185" s="242"/>
      <c r="T185" s="243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4" t="s">
        <v>143</v>
      </c>
      <c r="AU185" s="244" t="s">
        <v>85</v>
      </c>
      <c r="AV185" s="13" t="s">
        <v>85</v>
      </c>
      <c r="AW185" s="13" t="s">
        <v>30</v>
      </c>
      <c r="AX185" s="13" t="s">
        <v>75</v>
      </c>
      <c r="AY185" s="244" t="s">
        <v>132</v>
      </c>
    </row>
    <row r="186" s="13" customFormat="1">
      <c r="A186" s="13"/>
      <c r="B186" s="234"/>
      <c r="C186" s="235"/>
      <c r="D186" s="236" t="s">
        <v>143</v>
      </c>
      <c r="E186" s="237" t="s">
        <v>1</v>
      </c>
      <c r="F186" s="238" t="s">
        <v>331</v>
      </c>
      <c r="G186" s="235"/>
      <c r="H186" s="239">
        <v>1129</v>
      </c>
      <c r="I186" s="235"/>
      <c r="J186" s="235"/>
      <c r="K186" s="235"/>
      <c r="L186" s="240"/>
      <c r="M186" s="241"/>
      <c r="N186" s="242"/>
      <c r="O186" s="242"/>
      <c r="P186" s="242"/>
      <c r="Q186" s="242"/>
      <c r="R186" s="242"/>
      <c r="S186" s="242"/>
      <c r="T186" s="243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4" t="s">
        <v>143</v>
      </c>
      <c r="AU186" s="244" t="s">
        <v>85</v>
      </c>
      <c r="AV186" s="13" t="s">
        <v>85</v>
      </c>
      <c r="AW186" s="13" t="s">
        <v>30</v>
      </c>
      <c r="AX186" s="13" t="s">
        <v>75</v>
      </c>
      <c r="AY186" s="244" t="s">
        <v>132</v>
      </c>
    </row>
    <row r="187" s="14" customFormat="1">
      <c r="A187" s="14"/>
      <c r="B187" s="254"/>
      <c r="C187" s="255"/>
      <c r="D187" s="236" t="s">
        <v>143</v>
      </c>
      <c r="E187" s="256" t="s">
        <v>1</v>
      </c>
      <c r="F187" s="257" t="s">
        <v>210</v>
      </c>
      <c r="G187" s="255"/>
      <c r="H187" s="258">
        <v>3877</v>
      </c>
      <c r="I187" s="255"/>
      <c r="J187" s="255"/>
      <c r="K187" s="255"/>
      <c r="L187" s="259"/>
      <c r="M187" s="260"/>
      <c r="N187" s="261"/>
      <c r="O187" s="261"/>
      <c r="P187" s="261"/>
      <c r="Q187" s="261"/>
      <c r="R187" s="261"/>
      <c r="S187" s="261"/>
      <c r="T187" s="262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63" t="s">
        <v>143</v>
      </c>
      <c r="AU187" s="263" t="s">
        <v>85</v>
      </c>
      <c r="AV187" s="14" t="s">
        <v>139</v>
      </c>
      <c r="AW187" s="14" t="s">
        <v>30</v>
      </c>
      <c r="AX187" s="14" t="s">
        <v>83</v>
      </c>
      <c r="AY187" s="263" t="s">
        <v>132</v>
      </c>
    </row>
    <row r="188" s="12" customFormat="1" ht="22.8" customHeight="1">
      <c r="A188" s="12"/>
      <c r="B188" s="203"/>
      <c r="C188" s="204"/>
      <c r="D188" s="205" t="s">
        <v>74</v>
      </c>
      <c r="E188" s="216" t="s">
        <v>220</v>
      </c>
      <c r="F188" s="216" t="s">
        <v>221</v>
      </c>
      <c r="G188" s="204"/>
      <c r="H188" s="204"/>
      <c r="I188" s="204"/>
      <c r="J188" s="217">
        <f>BK188</f>
        <v>49713.480000000003</v>
      </c>
      <c r="K188" s="204"/>
      <c r="L188" s="208"/>
      <c r="M188" s="209"/>
      <c r="N188" s="210"/>
      <c r="O188" s="210"/>
      <c r="P188" s="211">
        <f>SUM(P189:P190)</f>
        <v>92.20009300000001</v>
      </c>
      <c r="Q188" s="210"/>
      <c r="R188" s="211">
        <f>SUM(R189:R190)</f>
        <v>0</v>
      </c>
      <c r="S188" s="210"/>
      <c r="T188" s="212">
        <f>SUM(T189:T190)</f>
        <v>0</v>
      </c>
      <c r="U188" s="12"/>
      <c r="V188" s="12"/>
      <c r="W188" s="12"/>
      <c r="X188" s="12"/>
      <c r="Y188" s="12"/>
      <c r="Z188" s="12"/>
      <c r="AA188" s="12"/>
      <c r="AB188" s="12"/>
      <c r="AC188" s="12"/>
      <c r="AD188" s="12"/>
      <c r="AE188" s="12"/>
      <c r="AR188" s="213" t="s">
        <v>83</v>
      </c>
      <c r="AT188" s="214" t="s">
        <v>74</v>
      </c>
      <c r="AU188" s="214" t="s">
        <v>83</v>
      </c>
      <c r="AY188" s="213" t="s">
        <v>132</v>
      </c>
      <c r="BK188" s="215">
        <f>SUM(BK189:BK190)</f>
        <v>49713.480000000003</v>
      </c>
    </row>
    <row r="189" s="2" customFormat="1" ht="24.15" customHeight="1">
      <c r="A189" s="32"/>
      <c r="B189" s="33"/>
      <c r="C189" s="218" t="s">
        <v>332</v>
      </c>
      <c r="D189" s="218" t="s">
        <v>134</v>
      </c>
      <c r="E189" s="219" t="s">
        <v>223</v>
      </c>
      <c r="F189" s="220" t="s">
        <v>224</v>
      </c>
      <c r="G189" s="221" t="s">
        <v>225</v>
      </c>
      <c r="H189" s="222">
        <v>46.030999999999999</v>
      </c>
      <c r="I189" s="223">
        <v>1080</v>
      </c>
      <c r="J189" s="223">
        <f>ROUND(I189*H189,2)</f>
        <v>49713.480000000003</v>
      </c>
      <c r="K189" s="220" t="s">
        <v>138</v>
      </c>
      <c r="L189" s="38"/>
      <c r="M189" s="224" t="s">
        <v>1</v>
      </c>
      <c r="N189" s="225" t="s">
        <v>40</v>
      </c>
      <c r="O189" s="226">
        <v>2.0030000000000001</v>
      </c>
      <c r="P189" s="226">
        <f>O189*H189</f>
        <v>92.20009300000001</v>
      </c>
      <c r="Q189" s="226">
        <v>0</v>
      </c>
      <c r="R189" s="226">
        <f>Q189*H189</f>
        <v>0</v>
      </c>
      <c r="S189" s="226">
        <v>0</v>
      </c>
      <c r="T189" s="227">
        <f>S189*H189</f>
        <v>0</v>
      </c>
      <c r="U189" s="32"/>
      <c r="V189" s="32"/>
      <c r="W189" s="32"/>
      <c r="X189" s="32"/>
      <c r="Y189" s="32"/>
      <c r="Z189" s="32"/>
      <c r="AA189" s="32"/>
      <c r="AB189" s="32"/>
      <c r="AC189" s="32"/>
      <c r="AD189" s="32"/>
      <c r="AE189" s="32"/>
      <c r="AR189" s="228" t="s">
        <v>139</v>
      </c>
      <c r="AT189" s="228" t="s">
        <v>134</v>
      </c>
      <c r="AU189" s="228" t="s">
        <v>85</v>
      </c>
      <c r="AY189" s="17" t="s">
        <v>132</v>
      </c>
      <c r="BE189" s="229">
        <f>IF(N189="základní",J189,0)</f>
        <v>49713.480000000003</v>
      </c>
      <c r="BF189" s="229">
        <f>IF(N189="snížená",J189,0)</f>
        <v>0</v>
      </c>
      <c r="BG189" s="229">
        <f>IF(N189="zákl. přenesená",J189,0)</f>
        <v>0</v>
      </c>
      <c r="BH189" s="229">
        <f>IF(N189="sníž. přenesená",J189,0)</f>
        <v>0</v>
      </c>
      <c r="BI189" s="229">
        <f>IF(N189="nulová",J189,0)</f>
        <v>0</v>
      </c>
      <c r="BJ189" s="17" t="s">
        <v>83</v>
      </c>
      <c r="BK189" s="229">
        <f>ROUND(I189*H189,2)</f>
        <v>49713.480000000003</v>
      </c>
      <c r="BL189" s="17" t="s">
        <v>139</v>
      </c>
      <c r="BM189" s="228" t="s">
        <v>333</v>
      </c>
    </row>
    <row r="190" s="2" customFormat="1">
      <c r="A190" s="32"/>
      <c r="B190" s="33"/>
      <c r="C190" s="34"/>
      <c r="D190" s="230" t="s">
        <v>141</v>
      </c>
      <c r="E190" s="34"/>
      <c r="F190" s="231" t="s">
        <v>227</v>
      </c>
      <c r="G190" s="34"/>
      <c r="H190" s="34"/>
      <c r="I190" s="34"/>
      <c r="J190" s="34"/>
      <c r="K190" s="34"/>
      <c r="L190" s="38"/>
      <c r="M190" s="264"/>
      <c r="N190" s="265"/>
      <c r="O190" s="266"/>
      <c r="P190" s="266"/>
      <c r="Q190" s="266"/>
      <c r="R190" s="266"/>
      <c r="S190" s="266"/>
      <c r="T190" s="267"/>
      <c r="U190" s="32"/>
      <c r="V190" s="32"/>
      <c r="W190" s="32"/>
      <c r="X190" s="32"/>
      <c r="Y190" s="32"/>
      <c r="Z190" s="32"/>
      <c r="AA190" s="32"/>
      <c r="AB190" s="32"/>
      <c r="AC190" s="32"/>
      <c r="AD190" s="32"/>
      <c r="AE190" s="32"/>
      <c r="AT190" s="17" t="s">
        <v>141</v>
      </c>
      <c r="AU190" s="17" t="s">
        <v>85</v>
      </c>
    </row>
    <row r="191" s="2" customFormat="1" ht="6.96" customHeight="1">
      <c r="A191" s="32"/>
      <c r="B191" s="59"/>
      <c r="C191" s="60"/>
      <c r="D191" s="60"/>
      <c r="E191" s="60"/>
      <c r="F191" s="60"/>
      <c r="G191" s="60"/>
      <c r="H191" s="60"/>
      <c r="I191" s="60"/>
      <c r="J191" s="60"/>
      <c r="K191" s="60"/>
      <c r="L191" s="38"/>
      <c r="M191" s="32"/>
      <c r="O191" s="32"/>
      <c r="P191" s="32"/>
      <c r="Q191" s="32"/>
      <c r="R191" s="32"/>
      <c r="S191" s="32"/>
      <c r="T191" s="32"/>
      <c r="U191" s="32"/>
      <c r="V191" s="32"/>
      <c r="W191" s="32"/>
      <c r="X191" s="32"/>
      <c r="Y191" s="32"/>
      <c r="Z191" s="32"/>
      <c r="AA191" s="32"/>
      <c r="AB191" s="32"/>
      <c r="AC191" s="32"/>
      <c r="AD191" s="32"/>
      <c r="AE191" s="32"/>
    </row>
  </sheetData>
  <sheetProtection sheet="1" autoFilter="0" formatColumns="0" formatRows="0" objects="1" scenarios="1" spinCount="100000" saltValue="/fjoJH0rd/BT0/1oxU+V3HBAEcXT/cVm0+BapCEzHK13HdbH8WoDPbiaUeGGVkUPq4COkNnw9w7g1i2K5EV3lQ==" hashValue="ZOfqjJ8PuEoYoBKT7u1Gag8zezejAQTkjfDDGKc9mkmBHqqNdbS+SIw8bUtmAkZMnYNXv1yw0YjB6N7c9BV1jw==" algorithmName="SHA-512" password="CC35"/>
  <autoFilter ref="C118:K190"/>
  <mergeCells count="9">
    <mergeCell ref="E7:H7"/>
    <mergeCell ref="E9:H9"/>
    <mergeCell ref="E18:H18"/>
    <mergeCell ref="E27:H27"/>
    <mergeCell ref="E85:H85"/>
    <mergeCell ref="E87:H87"/>
    <mergeCell ref="E109:H109"/>
    <mergeCell ref="E111:H111"/>
    <mergeCell ref="L2:V2"/>
  </mergeCells>
  <hyperlinks>
    <hyperlink ref="F123" r:id="rId1" display="https://podminky.urs.cz/item/CS_URS_2022_02/183101113"/>
    <hyperlink ref="F126" r:id="rId2" display="https://podminky.urs.cz/item/CS_URS_2022_02/183101114"/>
    <hyperlink ref="F129" r:id="rId3" display="https://podminky.urs.cz/item/CS_URS_2022_02/184102110"/>
    <hyperlink ref="F138" r:id="rId4" display="https://podminky.urs.cz/item/CS_URS_2022_02/184102111"/>
    <hyperlink ref="F151" r:id="rId5" display="https://podminky.urs.cz/item/CS_URS_2022_02/184215112"/>
    <hyperlink ref="F157" r:id="rId6" display="https://podminky.urs.cz/item/CS_URS_2022_02/184813133"/>
    <hyperlink ref="F161" r:id="rId7" display="https://podminky.urs.cz/item/CS_URS_2022_02/184813134"/>
    <hyperlink ref="F165" r:id="rId8" display="https://podminky.urs.cz/item/CS_URS_2022_02/184911431"/>
    <hyperlink ref="F172" r:id="rId9" display="https://podminky.urs.cz/item/CS_URS_2022_02/185851121"/>
    <hyperlink ref="F178" r:id="rId10" display="https://podminky.urs.cz/item/CS_URS_2022_02/185851129"/>
    <hyperlink ref="F190" r:id="rId11" display="https://podminky.urs.cz/item/CS_URS_2022_02/99823131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2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22"/>
    </row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95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20"/>
      <c r="AT3" s="17" t="s">
        <v>85</v>
      </c>
    </row>
    <row r="4" s="1" customFormat="1" ht="24.96" customHeight="1">
      <c r="B4" s="20"/>
      <c r="D4" s="141" t="s">
        <v>105</v>
      </c>
      <c r="L4" s="20"/>
      <c r="M4" s="142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3" t="s">
        <v>14</v>
      </c>
      <c r="L6" s="20"/>
    </row>
    <row r="7" s="1" customFormat="1" ht="16.5" customHeight="1">
      <c r="B7" s="20"/>
      <c r="E7" s="144" t="str">
        <f>'Rekapitulace stavby'!K6</f>
        <v>Stavba Větrolamu TEO 2 v k.ú. Ves Touškov</v>
      </c>
      <c r="F7" s="143"/>
      <c r="G7" s="143"/>
      <c r="H7" s="143"/>
      <c r="L7" s="20"/>
    </row>
    <row r="8" s="1" customFormat="1" ht="12" customHeight="1">
      <c r="B8" s="20"/>
      <c r="D8" s="143" t="s">
        <v>106</v>
      </c>
      <c r="L8" s="20"/>
    </row>
    <row r="9" s="2" customFormat="1" ht="16.5" customHeight="1">
      <c r="A9" s="32"/>
      <c r="B9" s="38"/>
      <c r="C9" s="32"/>
      <c r="D9" s="32"/>
      <c r="E9" s="144" t="s">
        <v>334</v>
      </c>
      <c r="F9" s="32"/>
      <c r="G9" s="32"/>
      <c r="H9" s="32"/>
      <c r="I9" s="32"/>
      <c r="J9" s="32"/>
      <c r="K9" s="32"/>
      <c r="L9" s="56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="2" customFormat="1" ht="12" customHeight="1">
      <c r="A10" s="32"/>
      <c r="B10" s="38"/>
      <c r="C10" s="32"/>
      <c r="D10" s="143" t="s">
        <v>335</v>
      </c>
      <c r="E10" s="32"/>
      <c r="F10" s="32"/>
      <c r="G10" s="32"/>
      <c r="H10" s="32"/>
      <c r="I10" s="32"/>
      <c r="J10" s="32"/>
      <c r="K10" s="32"/>
      <c r="L10" s="56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="2" customFormat="1" ht="16.5" customHeight="1">
      <c r="A11" s="32"/>
      <c r="B11" s="38"/>
      <c r="C11" s="32"/>
      <c r="D11" s="32"/>
      <c r="E11" s="145" t="s">
        <v>336</v>
      </c>
      <c r="F11" s="32"/>
      <c r="G11" s="32"/>
      <c r="H11" s="32"/>
      <c r="I11" s="32"/>
      <c r="J11" s="32"/>
      <c r="K11" s="32"/>
      <c r="L11" s="56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="2" customFormat="1">
      <c r="A12" s="32"/>
      <c r="B12" s="38"/>
      <c r="C12" s="32"/>
      <c r="D12" s="32"/>
      <c r="E12" s="32"/>
      <c r="F12" s="32"/>
      <c r="G12" s="32"/>
      <c r="H12" s="32"/>
      <c r="I12" s="32"/>
      <c r="J12" s="32"/>
      <c r="K12" s="32"/>
      <c r="L12" s="56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="2" customFormat="1" ht="12" customHeight="1">
      <c r="A13" s="32"/>
      <c r="B13" s="38"/>
      <c r="C13" s="32"/>
      <c r="D13" s="143" t="s">
        <v>16</v>
      </c>
      <c r="E13" s="32"/>
      <c r="F13" s="134" t="s">
        <v>1</v>
      </c>
      <c r="G13" s="32"/>
      <c r="H13" s="32"/>
      <c r="I13" s="143" t="s">
        <v>17</v>
      </c>
      <c r="J13" s="134" t="s">
        <v>1</v>
      </c>
      <c r="K13" s="32"/>
      <c r="L13" s="56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="2" customFormat="1" ht="12" customHeight="1">
      <c r="A14" s="32"/>
      <c r="B14" s="38"/>
      <c r="C14" s="32"/>
      <c r="D14" s="143" t="s">
        <v>18</v>
      </c>
      <c r="E14" s="32"/>
      <c r="F14" s="134" t="s">
        <v>19</v>
      </c>
      <c r="G14" s="32"/>
      <c r="H14" s="32"/>
      <c r="I14" s="143" t="s">
        <v>20</v>
      </c>
      <c r="J14" s="146" t="str">
        <f>'Rekapitulace stavby'!AN8</f>
        <v>8. 9. 2021</v>
      </c>
      <c r="K14" s="32"/>
      <c r="L14" s="56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="2" customFormat="1" ht="10.8" customHeight="1">
      <c r="A15" s="32"/>
      <c r="B15" s="38"/>
      <c r="C15" s="32"/>
      <c r="D15" s="32"/>
      <c r="E15" s="32"/>
      <c r="F15" s="32"/>
      <c r="G15" s="32"/>
      <c r="H15" s="32"/>
      <c r="I15" s="32"/>
      <c r="J15" s="32"/>
      <c r="K15" s="32"/>
      <c r="L15" s="56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="2" customFormat="1" ht="12" customHeight="1">
      <c r="A16" s="32"/>
      <c r="B16" s="38"/>
      <c r="C16" s="32"/>
      <c r="D16" s="143" t="s">
        <v>22</v>
      </c>
      <c r="E16" s="32"/>
      <c r="F16" s="32"/>
      <c r="G16" s="32"/>
      <c r="H16" s="32"/>
      <c r="I16" s="143" t="s">
        <v>23</v>
      </c>
      <c r="J16" s="134" t="s">
        <v>1</v>
      </c>
      <c r="K16" s="32"/>
      <c r="L16" s="56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="2" customFormat="1" ht="18" customHeight="1">
      <c r="A17" s="32"/>
      <c r="B17" s="38"/>
      <c r="C17" s="32"/>
      <c r="D17" s="32"/>
      <c r="E17" s="134" t="s">
        <v>24</v>
      </c>
      <c r="F17" s="32"/>
      <c r="G17" s="32"/>
      <c r="H17" s="32"/>
      <c r="I17" s="143" t="s">
        <v>25</v>
      </c>
      <c r="J17" s="134" t="s">
        <v>1</v>
      </c>
      <c r="K17" s="32"/>
      <c r="L17" s="56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="2" customFormat="1" ht="6.96" customHeight="1">
      <c r="A18" s="32"/>
      <c r="B18" s="38"/>
      <c r="C18" s="32"/>
      <c r="D18" s="32"/>
      <c r="E18" s="32"/>
      <c r="F18" s="32"/>
      <c r="G18" s="32"/>
      <c r="H18" s="32"/>
      <c r="I18" s="32"/>
      <c r="J18" s="32"/>
      <c r="K18" s="32"/>
      <c r="L18" s="56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="2" customFormat="1" ht="12" customHeight="1">
      <c r="A19" s="32"/>
      <c r="B19" s="38"/>
      <c r="C19" s="32"/>
      <c r="D19" s="143" t="s">
        <v>26</v>
      </c>
      <c r="E19" s="32"/>
      <c r="F19" s="32"/>
      <c r="G19" s="32"/>
      <c r="H19" s="32"/>
      <c r="I19" s="143" t="s">
        <v>23</v>
      </c>
      <c r="J19" s="134" t="str">
        <f>'Rekapitulace stavby'!AN13</f>
        <v/>
      </c>
      <c r="K19" s="32"/>
      <c r="L19" s="56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="2" customFormat="1" ht="18" customHeight="1">
      <c r="A20" s="32"/>
      <c r="B20" s="38"/>
      <c r="C20" s="32"/>
      <c r="D20" s="32"/>
      <c r="E20" s="134" t="str">
        <f>'Rekapitulace stavby'!E14</f>
        <v xml:space="preserve"> </v>
      </c>
      <c r="F20" s="134"/>
      <c r="G20" s="134"/>
      <c r="H20" s="134"/>
      <c r="I20" s="143" t="s">
        <v>25</v>
      </c>
      <c r="J20" s="134" t="str">
        <f>'Rekapitulace stavby'!AN14</f>
        <v/>
      </c>
      <c r="K20" s="32"/>
      <c r="L20" s="56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="2" customFormat="1" ht="6.96" customHeight="1">
      <c r="A21" s="32"/>
      <c r="B21" s="38"/>
      <c r="C21" s="32"/>
      <c r="D21" s="32"/>
      <c r="E21" s="32"/>
      <c r="F21" s="32"/>
      <c r="G21" s="32"/>
      <c r="H21" s="32"/>
      <c r="I21" s="32"/>
      <c r="J21" s="32"/>
      <c r="K21" s="32"/>
      <c r="L21" s="56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="2" customFormat="1" ht="12" customHeight="1">
      <c r="A22" s="32"/>
      <c r="B22" s="38"/>
      <c r="C22" s="32"/>
      <c r="D22" s="143" t="s">
        <v>28</v>
      </c>
      <c r="E22" s="32"/>
      <c r="F22" s="32"/>
      <c r="G22" s="32"/>
      <c r="H22" s="32"/>
      <c r="I22" s="143" t="s">
        <v>23</v>
      </c>
      <c r="J22" s="134" t="s">
        <v>1</v>
      </c>
      <c r="K22" s="32"/>
      <c r="L22" s="56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="2" customFormat="1" ht="18" customHeight="1">
      <c r="A23" s="32"/>
      <c r="B23" s="38"/>
      <c r="C23" s="32"/>
      <c r="D23" s="32"/>
      <c r="E23" s="134" t="s">
        <v>29</v>
      </c>
      <c r="F23" s="32"/>
      <c r="G23" s="32"/>
      <c r="H23" s="32"/>
      <c r="I23" s="143" t="s">
        <v>25</v>
      </c>
      <c r="J23" s="134" t="s">
        <v>1</v>
      </c>
      <c r="K23" s="32"/>
      <c r="L23" s="56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="2" customFormat="1" ht="6.96" customHeight="1">
      <c r="A24" s="32"/>
      <c r="B24" s="38"/>
      <c r="C24" s="32"/>
      <c r="D24" s="32"/>
      <c r="E24" s="32"/>
      <c r="F24" s="32"/>
      <c r="G24" s="32"/>
      <c r="H24" s="32"/>
      <c r="I24" s="32"/>
      <c r="J24" s="32"/>
      <c r="K24" s="32"/>
      <c r="L24" s="56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="2" customFormat="1" ht="12" customHeight="1">
      <c r="A25" s="32"/>
      <c r="B25" s="38"/>
      <c r="C25" s="32"/>
      <c r="D25" s="143" t="s">
        <v>31</v>
      </c>
      <c r="E25" s="32"/>
      <c r="F25" s="32"/>
      <c r="G25" s="32"/>
      <c r="H25" s="32"/>
      <c r="I25" s="143" t="s">
        <v>23</v>
      </c>
      <c r="J25" s="134" t="s">
        <v>1</v>
      </c>
      <c r="K25" s="32"/>
      <c r="L25" s="56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="2" customFormat="1" ht="18" customHeight="1">
      <c r="A26" s="32"/>
      <c r="B26" s="38"/>
      <c r="C26" s="32"/>
      <c r="D26" s="32"/>
      <c r="E26" s="134" t="s">
        <v>32</v>
      </c>
      <c r="F26" s="32"/>
      <c r="G26" s="32"/>
      <c r="H26" s="32"/>
      <c r="I26" s="143" t="s">
        <v>25</v>
      </c>
      <c r="J26" s="134" t="s">
        <v>1</v>
      </c>
      <c r="K26" s="32"/>
      <c r="L26" s="56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="2" customFormat="1" ht="6.96" customHeight="1">
      <c r="A27" s="32"/>
      <c r="B27" s="38"/>
      <c r="C27" s="32"/>
      <c r="D27" s="32"/>
      <c r="E27" s="32"/>
      <c r="F27" s="32"/>
      <c r="G27" s="32"/>
      <c r="H27" s="32"/>
      <c r="I27" s="32"/>
      <c r="J27" s="32"/>
      <c r="K27" s="32"/>
      <c r="L27" s="56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</row>
    <row r="28" s="2" customFormat="1" ht="12" customHeight="1">
      <c r="A28" s="32"/>
      <c r="B28" s="38"/>
      <c r="C28" s="32"/>
      <c r="D28" s="143" t="s">
        <v>33</v>
      </c>
      <c r="E28" s="32"/>
      <c r="F28" s="32"/>
      <c r="G28" s="32"/>
      <c r="H28" s="32"/>
      <c r="I28" s="32"/>
      <c r="J28" s="32"/>
      <c r="K28" s="32"/>
      <c r="L28" s="56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="8" customFormat="1" ht="16.5" customHeight="1">
      <c r="A29" s="147"/>
      <c r="B29" s="148"/>
      <c r="C29" s="147"/>
      <c r="D29" s="147"/>
      <c r="E29" s="149" t="s">
        <v>1</v>
      </c>
      <c r="F29" s="149"/>
      <c r="G29" s="149"/>
      <c r="H29" s="149"/>
      <c r="I29" s="147"/>
      <c r="J29" s="147"/>
      <c r="K29" s="147"/>
      <c r="L29" s="150"/>
      <c r="S29" s="147"/>
      <c r="T29" s="147"/>
      <c r="U29" s="147"/>
      <c r="V29" s="147"/>
      <c r="W29" s="147"/>
      <c r="X29" s="147"/>
      <c r="Y29" s="147"/>
      <c r="Z29" s="147"/>
      <c r="AA29" s="147"/>
      <c r="AB29" s="147"/>
      <c r="AC29" s="147"/>
      <c r="AD29" s="147"/>
      <c r="AE29" s="147"/>
    </row>
    <row r="30" s="2" customFormat="1" ht="6.96" customHeight="1">
      <c r="A30" s="32"/>
      <c r="B30" s="38"/>
      <c r="C30" s="32"/>
      <c r="D30" s="32"/>
      <c r="E30" s="32"/>
      <c r="F30" s="32"/>
      <c r="G30" s="32"/>
      <c r="H30" s="32"/>
      <c r="I30" s="32"/>
      <c r="J30" s="32"/>
      <c r="K30" s="32"/>
      <c r="L30" s="56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="2" customFormat="1" ht="6.96" customHeight="1">
      <c r="A31" s="32"/>
      <c r="B31" s="38"/>
      <c r="C31" s="32"/>
      <c r="D31" s="151"/>
      <c r="E31" s="151"/>
      <c r="F31" s="151"/>
      <c r="G31" s="151"/>
      <c r="H31" s="151"/>
      <c r="I31" s="151"/>
      <c r="J31" s="151"/>
      <c r="K31" s="151"/>
      <c r="L31" s="56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="2" customFormat="1" ht="25.44" customHeight="1">
      <c r="A32" s="32"/>
      <c r="B32" s="38"/>
      <c r="C32" s="32"/>
      <c r="D32" s="152" t="s">
        <v>35</v>
      </c>
      <c r="E32" s="32"/>
      <c r="F32" s="32"/>
      <c r="G32" s="32"/>
      <c r="H32" s="32"/>
      <c r="I32" s="32"/>
      <c r="J32" s="153">
        <f>ROUND(J124, 2)</f>
        <v>495611.71000000002</v>
      </c>
      <c r="K32" s="32"/>
      <c r="L32" s="56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="2" customFormat="1" ht="6.96" customHeight="1">
      <c r="A33" s="32"/>
      <c r="B33" s="38"/>
      <c r="C33" s="32"/>
      <c r="D33" s="151"/>
      <c r="E33" s="151"/>
      <c r="F33" s="151"/>
      <c r="G33" s="151"/>
      <c r="H33" s="151"/>
      <c r="I33" s="151"/>
      <c r="J33" s="151"/>
      <c r="K33" s="151"/>
      <c r="L33" s="56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="2" customFormat="1" ht="14.4" customHeight="1">
      <c r="A34" s="32"/>
      <c r="B34" s="38"/>
      <c r="C34" s="32"/>
      <c r="D34" s="32"/>
      <c r="E34" s="32"/>
      <c r="F34" s="154" t="s">
        <v>37</v>
      </c>
      <c r="G34" s="32"/>
      <c r="H34" s="32"/>
      <c r="I34" s="154" t="s">
        <v>36</v>
      </c>
      <c r="J34" s="154" t="s">
        <v>38</v>
      </c>
      <c r="K34" s="32"/>
      <c r="L34" s="56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="2" customFormat="1" ht="14.4" customHeight="1">
      <c r="A35" s="32"/>
      <c r="B35" s="38"/>
      <c r="C35" s="32"/>
      <c r="D35" s="155" t="s">
        <v>39</v>
      </c>
      <c r="E35" s="143" t="s">
        <v>40</v>
      </c>
      <c r="F35" s="156">
        <f>ROUND((SUM(BE124:BE171)),  2)</f>
        <v>495611.71000000002</v>
      </c>
      <c r="G35" s="32"/>
      <c r="H35" s="32"/>
      <c r="I35" s="157">
        <v>0.20999999999999999</v>
      </c>
      <c r="J35" s="156">
        <f>ROUND(((SUM(BE124:BE171))*I35),  2)</f>
        <v>104078.46000000001</v>
      </c>
      <c r="K35" s="32"/>
      <c r="L35" s="56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="2" customFormat="1" ht="14.4" customHeight="1">
      <c r="A36" s="32"/>
      <c r="B36" s="38"/>
      <c r="C36" s="32"/>
      <c r="D36" s="32"/>
      <c r="E36" s="143" t="s">
        <v>41</v>
      </c>
      <c r="F36" s="156">
        <f>ROUND((SUM(BF124:BF171)),  2)</f>
        <v>0</v>
      </c>
      <c r="G36" s="32"/>
      <c r="H36" s="32"/>
      <c r="I36" s="157">
        <v>0.14999999999999999</v>
      </c>
      <c r="J36" s="156">
        <f>ROUND(((SUM(BF124:BF171))*I36),  2)</f>
        <v>0</v>
      </c>
      <c r="K36" s="32"/>
      <c r="L36" s="56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hidden="1" s="2" customFormat="1" ht="14.4" customHeight="1">
      <c r="A37" s="32"/>
      <c r="B37" s="38"/>
      <c r="C37" s="32"/>
      <c r="D37" s="32"/>
      <c r="E37" s="143" t="s">
        <v>42</v>
      </c>
      <c r="F37" s="156">
        <f>ROUND((SUM(BG124:BG171)),  2)</f>
        <v>0</v>
      </c>
      <c r="G37" s="32"/>
      <c r="H37" s="32"/>
      <c r="I37" s="157">
        <v>0.20999999999999999</v>
      </c>
      <c r="J37" s="156">
        <f>0</f>
        <v>0</v>
      </c>
      <c r="K37" s="32"/>
      <c r="L37" s="56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hidden="1" s="2" customFormat="1" ht="14.4" customHeight="1">
      <c r="A38" s="32"/>
      <c r="B38" s="38"/>
      <c r="C38" s="32"/>
      <c r="D38" s="32"/>
      <c r="E38" s="143" t="s">
        <v>43</v>
      </c>
      <c r="F38" s="156">
        <f>ROUND((SUM(BH124:BH171)),  2)</f>
        <v>0</v>
      </c>
      <c r="G38" s="32"/>
      <c r="H38" s="32"/>
      <c r="I38" s="157">
        <v>0.14999999999999999</v>
      </c>
      <c r="J38" s="156">
        <f>0</f>
        <v>0</v>
      </c>
      <c r="K38" s="32"/>
      <c r="L38" s="56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hidden="1" s="2" customFormat="1" ht="14.4" customHeight="1">
      <c r="A39" s="32"/>
      <c r="B39" s="38"/>
      <c r="C39" s="32"/>
      <c r="D39" s="32"/>
      <c r="E39" s="143" t="s">
        <v>44</v>
      </c>
      <c r="F39" s="156">
        <f>ROUND((SUM(BI124:BI171)),  2)</f>
        <v>0</v>
      </c>
      <c r="G39" s="32"/>
      <c r="H39" s="32"/>
      <c r="I39" s="157">
        <v>0</v>
      </c>
      <c r="J39" s="156">
        <f>0</f>
        <v>0</v>
      </c>
      <c r="K39" s="32"/>
      <c r="L39" s="56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="2" customFormat="1" ht="6.96" customHeight="1">
      <c r="A40" s="32"/>
      <c r="B40" s="38"/>
      <c r="C40" s="32"/>
      <c r="D40" s="32"/>
      <c r="E40" s="32"/>
      <c r="F40" s="32"/>
      <c r="G40" s="32"/>
      <c r="H40" s="32"/>
      <c r="I40" s="32"/>
      <c r="J40" s="32"/>
      <c r="K40" s="32"/>
      <c r="L40" s="56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="2" customFormat="1" ht="25.44" customHeight="1">
      <c r="A41" s="32"/>
      <c r="B41" s="38"/>
      <c r="C41" s="158"/>
      <c r="D41" s="159" t="s">
        <v>45</v>
      </c>
      <c r="E41" s="160"/>
      <c r="F41" s="160"/>
      <c r="G41" s="161" t="s">
        <v>46</v>
      </c>
      <c r="H41" s="162" t="s">
        <v>47</v>
      </c>
      <c r="I41" s="160"/>
      <c r="J41" s="163">
        <f>SUM(J32:J39)</f>
        <v>599690.17000000004</v>
      </c>
      <c r="K41" s="164"/>
      <c r="L41" s="56"/>
      <c r="S41" s="32"/>
      <c r="T41" s="32"/>
      <c r="U41" s="32"/>
      <c r="V41" s="32"/>
      <c r="W41" s="32"/>
      <c r="X41" s="32"/>
      <c r="Y41" s="32"/>
      <c r="Z41" s="32"/>
      <c r="AA41" s="32"/>
      <c r="AB41" s="32"/>
      <c r="AC41" s="32"/>
      <c r="AD41" s="32"/>
      <c r="AE41" s="32"/>
    </row>
    <row r="42" s="2" customFormat="1" ht="14.4" customHeight="1">
      <c r="A42" s="32"/>
      <c r="B42" s="38"/>
      <c r="C42" s="32"/>
      <c r="D42" s="32"/>
      <c r="E42" s="32"/>
      <c r="F42" s="32"/>
      <c r="G42" s="32"/>
      <c r="H42" s="32"/>
      <c r="I42" s="32"/>
      <c r="J42" s="32"/>
      <c r="K42" s="32"/>
      <c r="L42" s="56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56"/>
      <c r="D50" s="165" t="s">
        <v>48</v>
      </c>
      <c r="E50" s="166"/>
      <c r="F50" s="166"/>
      <c r="G50" s="165" t="s">
        <v>49</v>
      </c>
      <c r="H50" s="166"/>
      <c r="I50" s="166"/>
      <c r="J50" s="166"/>
      <c r="K50" s="166"/>
      <c r="L50" s="56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2"/>
      <c r="B61" s="38"/>
      <c r="C61" s="32"/>
      <c r="D61" s="167" t="s">
        <v>50</v>
      </c>
      <c r="E61" s="168"/>
      <c r="F61" s="169" t="s">
        <v>51</v>
      </c>
      <c r="G61" s="167" t="s">
        <v>50</v>
      </c>
      <c r="H61" s="168"/>
      <c r="I61" s="168"/>
      <c r="J61" s="170" t="s">
        <v>51</v>
      </c>
      <c r="K61" s="168"/>
      <c r="L61" s="56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2"/>
      <c r="B65" s="38"/>
      <c r="C65" s="32"/>
      <c r="D65" s="165" t="s">
        <v>52</v>
      </c>
      <c r="E65" s="171"/>
      <c r="F65" s="171"/>
      <c r="G65" s="165" t="s">
        <v>53</v>
      </c>
      <c r="H65" s="171"/>
      <c r="I65" s="171"/>
      <c r="J65" s="171"/>
      <c r="K65" s="171"/>
      <c r="L65" s="56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2"/>
      <c r="B76" s="38"/>
      <c r="C76" s="32"/>
      <c r="D76" s="167" t="s">
        <v>50</v>
      </c>
      <c r="E76" s="168"/>
      <c r="F76" s="169" t="s">
        <v>51</v>
      </c>
      <c r="G76" s="167" t="s">
        <v>50</v>
      </c>
      <c r="H76" s="168"/>
      <c r="I76" s="168"/>
      <c r="J76" s="170" t="s">
        <v>51</v>
      </c>
      <c r="K76" s="168"/>
      <c r="L76" s="56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="2" customFormat="1" ht="14.4" customHeight="1">
      <c r="A77" s="32"/>
      <c r="B77" s="172"/>
      <c r="C77" s="173"/>
      <c r="D77" s="173"/>
      <c r="E77" s="173"/>
      <c r="F77" s="173"/>
      <c r="G77" s="173"/>
      <c r="H77" s="173"/>
      <c r="I77" s="173"/>
      <c r="J77" s="173"/>
      <c r="K77" s="173"/>
      <c r="L77" s="56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="2" customFormat="1" ht="6.96" customHeight="1">
      <c r="A81" s="32"/>
      <c r="B81" s="174"/>
      <c r="C81" s="175"/>
      <c r="D81" s="175"/>
      <c r="E81" s="175"/>
      <c r="F81" s="175"/>
      <c r="G81" s="175"/>
      <c r="H81" s="175"/>
      <c r="I81" s="175"/>
      <c r="J81" s="175"/>
      <c r="K81" s="175"/>
      <c r="L81" s="56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="2" customFormat="1" ht="24.96" customHeight="1">
      <c r="A82" s="32"/>
      <c r="B82" s="33"/>
      <c r="C82" s="23" t="s">
        <v>108</v>
      </c>
      <c r="D82" s="34"/>
      <c r="E82" s="34"/>
      <c r="F82" s="34"/>
      <c r="G82" s="34"/>
      <c r="H82" s="34"/>
      <c r="I82" s="34"/>
      <c r="J82" s="34"/>
      <c r="K82" s="34"/>
      <c r="L82" s="56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="2" customFormat="1" ht="6.96" customHeight="1">
      <c r="A83" s="32"/>
      <c r="B83" s="33"/>
      <c r="C83" s="34"/>
      <c r="D83" s="34"/>
      <c r="E83" s="34"/>
      <c r="F83" s="34"/>
      <c r="G83" s="34"/>
      <c r="H83" s="34"/>
      <c r="I83" s="34"/>
      <c r="J83" s="34"/>
      <c r="K83" s="34"/>
      <c r="L83" s="56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="2" customFormat="1" ht="12" customHeight="1">
      <c r="A84" s="32"/>
      <c r="B84" s="33"/>
      <c r="C84" s="29" t="s">
        <v>14</v>
      </c>
      <c r="D84" s="34"/>
      <c r="E84" s="34"/>
      <c r="F84" s="34"/>
      <c r="G84" s="34"/>
      <c r="H84" s="34"/>
      <c r="I84" s="34"/>
      <c r="J84" s="34"/>
      <c r="K84" s="34"/>
      <c r="L84" s="56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="2" customFormat="1" ht="16.5" customHeight="1">
      <c r="A85" s="32"/>
      <c r="B85" s="33"/>
      <c r="C85" s="34"/>
      <c r="D85" s="34"/>
      <c r="E85" s="176" t="str">
        <f>E7</f>
        <v>Stavba Větrolamu TEO 2 v k.ú. Ves Touškov</v>
      </c>
      <c r="F85" s="29"/>
      <c r="G85" s="29"/>
      <c r="H85" s="29"/>
      <c r="I85" s="34"/>
      <c r="J85" s="34"/>
      <c r="K85" s="34"/>
      <c r="L85" s="56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="1" customFormat="1" ht="12" customHeight="1">
      <c r="B86" s="21"/>
      <c r="C86" s="29" t="s">
        <v>106</v>
      </c>
      <c r="D86" s="22"/>
      <c r="E86" s="22"/>
      <c r="F86" s="22"/>
      <c r="G86" s="22"/>
      <c r="H86" s="22"/>
      <c r="I86" s="22"/>
      <c r="J86" s="22"/>
      <c r="K86" s="22"/>
      <c r="L86" s="20"/>
    </row>
    <row r="87" s="2" customFormat="1" ht="16.5" customHeight="1">
      <c r="A87" s="32"/>
      <c r="B87" s="33"/>
      <c r="C87" s="34"/>
      <c r="D87" s="34"/>
      <c r="E87" s="176" t="s">
        <v>334</v>
      </c>
      <c r="F87" s="34"/>
      <c r="G87" s="34"/>
      <c r="H87" s="34"/>
      <c r="I87" s="34"/>
      <c r="J87" s="34"/>
      <c r="K87" s="34"/>
      <c r="L87" s="56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="2" customFormat="1" ht="12" customHeight="1">
      <c r="A88" s="32"/>
      <c r="B88" s="33"/>
      <c r="C88" s="29" t="s">
        <v>335</v>
      </c>
      <c r="D88" s="34"/>
      <c r="E88" s="34"/>
      <c r="F88" s="34"/>
      <c r="G88" s="34"/>
      <c r="H88" s="34"/>
      <c r="I88" s="34"/>
      <c r="J88" s="34"/>
      <c r="K88" s="34"/>
      <c r="L88" s="56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="2" customFormat="1" ht="16.5" customHeight="1">
      <c r="A89" s="32"/>
      <c r="B89" s="33"/>
      <c r="C89" s="34"/>
      <c r="D89" s="34"/>
      <c r="E89" s="69" t="str">
        <f>E11</f>
        <v>210030-02-03-01 - Následná péče - 1. rok</v>
      </c>
      <c r="F89" s="34"/>
      <c r="G89" s="34"/>
      <c r="H89" s="34"/>
      <c r="I89" s="34"/>
      <c r="J89" s="34"/>
      <c r="K89" s="34"/>
      <c r="L89" s="56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="2" customFormat="1" ht="6.96" customHeight="1">
      <c r="A90" s="32"/>
      <c r="B90" s="33"/>
      <c r="C90" s="34"/>
      <c r="D90" s="34"/>
      <c r="E90" s="34"/>
      <c r="F90" s="34"/>
      <c r="G90" s="34"/>
      <c r="H90" s="34"/>
      <c r="I90" s="34"/>
      <c r="J90" s="34"/>
      <c r="K90" s="34"/>
      <c r="L90" s="56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="2" customFormat="1" ht="12" customHeight="1">
      <c r="A91" s="32"/>
      <c r="B91" s="33"/>
      <c r="C91" s="29" t="s">
        <v>18</v>
      </c>
      <c r="D91" s="34"/>
      <c r="E91" s="34"/>
      <c r="F91" s="26" t="str">
        <f>F14</f>
        <v>k.ú. Ves Touškov</v>
      </c>
      <c r="G91" s="34"/>
      <c r="H91" s="34"/>
      <c r="I91" s="29" t="s">
        <v>20</v>
      </c>
      <c r="J91" s="72" t="str">
        <f>IF(J14="","",J14)</f>
        <v>8. 9. 2021</v>
      </c>
      <c r="K91" s="34"/>
      <c r="L91" s="56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="2" customFormat="1" ht="6.96" customHeight="1">
      <c r="A92" s="32"/>
      <c r="B92" s="33"/>
      <c r="C92" s="34"/>
      <c r="D92" s="34"/>
      <c r="E92" s="34"/>
      <c r="F92" s="34"/>
      <c r="G92" s="34"/>
      <c r="H92" s="34"/>
      <c r="I92" s="34"/>
      <c r="J92" s="34"/>
      <c r="K92" s="34"/>
      <c r="L92" s="56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="2" customFormat="1" ht="15.15" customHeight="1">
      <c r="A93" s="32"/>
      <c r="B93" s="33"/>
      <c r="C93" s="29" t="s">
        <v>22</v>
      </c>
      <c r="D93" s="34"/>
      <c r="E93" s="34"/>
      <c r="F93" s="26" t="str">
        <f>E17</f>
        <v>SPÚ, Pobočka Plzeň</v>
      </c>
      <c r="G93" s="34"/>
      <c r="H93" s="34"/>
      <c r="I93" s="29" t="s">
        <v>28</v>
      </c>
      <c r="J93" s="30" t="str">
        <f>E23</f>
        <v>Geocart CZ a.s.</v>
      </c>
      <c r="K93" s="34"/>
      <c r="L93" s="56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="2" customFormat="1" ht="15.15" customHeight="1">
      <c r="A94" s="32"/>
      <c r="B94" s="33"/>
      <c r="C94" s="29" t="s">
        <v>26</v>
      </c>
      <c r="D94" s="34"/>
      <c r="E94" s="34"/>
      <c r="F94" s="26" t="str">
        <f>IF(E20="","",E20)</f>
        <v xml:space="preserve"> </v>
      </c>
      <c r="G94" s="34"/>
      <c r="H94" s="34"/>
      <c r="I94" s="29" t="s">
        <v>31</v>
      </c>
      <c r="J94" s="30" t="str">
        <f>E26</f>
        <v>Ing. Petr Chytka</v>
      </c>
      <c r="K94" s="34"/>
      <c r="L94" s="56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="2" customFormat="1" ht="10.32" customHeight="1">
      <c r="A95" s="32"/>
      <c r="B95" s="33"/>
      <c r="C95" s="34"/>
      <c r="D95" s="34"/>
      <c r="E95" s="34"/>
      <c r="F95" s="34"/>
      <c r="G95" s="34"/>
      <c r="H95" s="34"/>
      <c r="I95" s="34"/>
      <c r="J95" s="34"/>
      <c r="K95" s="34"/>
      <c r="L95" s="56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="2" customFormat="1" ht="29.28" customHeight="1">
      <c r="A96" s="32"/>
      <c r="B96" s="33"/>
      <c r="C96" s="177" t="s">
        <v>109</v>
      </c>
      <c r="D96" s="178"/>
      <c r="E96" s="178"/>
      <c r="F96" s="178"/>
      <c r="G96" s="178"/>
      <c r="H96" s="178"/>
      <c r="I96" s="178"/>
      <c r="J96" s="179" t="s">
        <v>110</v>
      </c>
      <c r="K96" s="178"/>
      <c r="L96" s="56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</row>
    <row r="97" s="2" customFormat="1" ht="10.32" customHeight="1">
      <c r="A97" s="32"/>
      <c r="B97" s="33"/>
      <c r="C97" s="34"/>
      <c r="D97" s="34"/>
      <c r="E97" s="34"/>
      <c r="F97" s="34"/>
      <c r="G97" s="34"/>
      <c r="H97" s="34"/>
      <c r="I97" s="34"/>
      <c r="J97" s="34"/>
      <c r="K97" s="34"/>
      <c r="L97" s="56"/>
      <c r="S97" s="32"/>
      <c r="T97" s="32"/>
      <c r="U97" s="32"/>
      <c r="V97" s="32"/>
      <c r="W97" s="32"/>
      <c r="X97" s="32"/>
      <c r="Y97" s="32"/>
      <c r="Z97" s="32"/>
      <c r="AA97" s="32"/>
      <c r="AB97" s="32"/>
      <c r="AC97" s="32"/>
      <c r="AD97" s="32"/>
      <c r="AE97" s="32"/>
    </row>
    <row r="98" s="2" customFormat="1" ht="22.8" customHeight="1">
      <c r="A98" s="32"/>
      <c r="B98" s="33"/>
      <c r="C98" s="180" t="s">
        <v>111</v>
      </c>
      <c r="D98" s="34"/>
      <c r="E98" s="34"/>
      <c r="F98" s="34"/>
      <c r="G98" s="34"/>
      <c r="H98" s="34"/>
      <c r="I98" s="34"/>
      <c r="J98" s="103">
        <f>J124</f>
        <v>495611.71000000008</v>
      </c>
      <c r="K98" s="34"/>
      <c r="L98" s="56"/>
      <c r="S98" s="32"/>
      <c r="T98" s="32"/>
      <c r="U98" s="32"/>
      <c r="V98" s="32"/>
      <c r="W98" s="32"/>
      <c r="X98" s="32"/>
      <c r="Y98" s="32"/>
      <c r="Z98" s="32"/>
      <c r="AA98" s="32"/>
      <c r="AB98" s="32"/>
      <c r="AC98" s="32"/>
      <c r="AD98" s="32"/>
      <c r="AE98" s="32"/>
      <c r="AU98" s="17" t="s">
        <v>112</v>
      </c>
    </row>
    <row r="99" s="9" customFormat="1" ht="24.96" customHeight="1">
      <c r="A99" s="9"/>
      <c r="B99" s="181"/>
      <c r="C99" s="182"/>
      <c r="D99" s="183" t="s">
        <v>113</v>
      </c>
      <c r="E99" s="184"/>
      <c r="F99" s="184"/>
      <c r="G99" s="184"/>
      <c r="H99" s="184"/>
      <c r="I99" s="184"/>
      <c r="J99" s="185">
        <f>J125</f>
        <v>495611.71000000008</v>
      </c>
      <c r="K99" s="182"/>
      <c r="L99" s="186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87"/>
      <c r="C100" s="126"/>
      <c r="D100" s="188" t="s">
        <v>114</v>
      </c>
      <c r="E100" s="189"/>
      <c r="F100" s="189"/>
      <c r="G100" s="189"/>
      <c r="H100" s="189"/>
      <c r="I100" s="189"/>
      <c r="J100" s="190">
        <f>J126</f>
        <v>466940.39000000007</v>
      </c>
      <c r="K100" s="126"/>
      <c r="L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7"/>
      <c r="C101" s="126"/>
      <c r="D101" s="188" t="s">
        <v>115</v>
      </c>
      <c r="E101" s="189"/>
      <c r="F101" s="189"/>
      <c r="G101" s="189"/>
      <c r="H101" s="189"/>
      <c r="I101" s="189"/>
      <c r="J101" s="190">
        <f>J167</f>
        <v>20000</v>
      </c>
      <c r="K101" s="126"/>
      <c r="L101" s="19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7"/>
      <c r="C102" s="126"/>
      <c r="D102" s="188" t="s">
        <v>116</v>
      </c>
      <c r="E102" s="189"/>
      <c r="F102" s="189"/>
      <c r="G102" s="189"/>
      <c r="H102" s="189"/>
      <c r="I102" s="189"/>
      <c r="J102" s="190">
        <f>J169</f>
        <v>8671.3199999999997</v>
      </c>
      <c r="K102" s="126"/>
      <c r="L102" s="19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2" customFormat="1" ht="21.84" customHeight="1">
      <c r="A103" s="32"/>
      <c r="B103" s="33"/>
      <c r="C103" s="34"/>
      <c r="D103" s="34"/>
      <c r="E103" s="34"/>
      <c r="F103" s="34"/>
      <c r="G103" s="34"/>
      <c r="H103" s="34"/>
      <c r="I103" s="34"/>
      <c r="J103" s="34"/>
      <c r="K103" s="34"/>
      <c r="L103" s="56"/>
      <c r="S103" s="32"/>
      <c r="T103" s="32"/>
      <c r="U103" s="32"/>
      <c r="V103" s="32"/>
      <c r="W103" s="32"/>
      <c r="X103" s="32"/>
      <c r="Y103" s="32"/>
      <c r="Z103" s="32"/>
      <c r="AA103" s="32"/>
      <c r="AB103" s="32"/>
      <c r="AC103" s="32"/>
      <c r="AD103" s="32"/>
      <c r="AE103" s="32"/>
    </row>
    <row r="104" s="2" customFormat="1" ht="6.96" customHeight="1">
      <c r="A104" s="32"/>
      <c r="B104" s="59"/>
      <c r="C104" s="60"/>
      <c r="D104" s="60"/>
      <c r="E104" s="60"/>
      <c r="F104" s="60"/>
      <c r="G104" s="60"/>
      <c r="H104" s="60"/>
      <c r="I104" s="60"/>
      <c r="J104" s="60"/>
      <c r="K104" s="60"/>
      <c r="L104" s="56"/>
      <c r="S104" s="32"/>
      <c r="T104" s="32"/>
      <c r="U104" s="32"/>
      <c r="V104" s="32"/>
      <c r="W104" s="32"/>
      <c r="X104" s="32"/>
      <c r="Y104" s="32"/>
      <c r="Z104" s="32"/>
      <c r="AA104" s="32"/>
      <c r="AB104" s="32"/>
      <c r="AC104" s="32"/>
      <c r="AD104" s="32"/>
      <c r="AE104" s="32"/>
    </row>
    <row r="108" s="2" customFormat="1" ht="6.96" customHeight="1">
      <c r="A108" s="32"/>
      <c r="B108" s="61"/>
      <c r="C108" s="62"/>
      <c r="D108" s="62"/>
      <c r="E108" s="62"/>
      <c r="F108" s="62"/>
      <c r="G108" s="62"/>
      <c r="H108" s="62"/>
      <c r="I108" s="62"/>
      <c r="J108" s="62"/>
      <c r="K108" s="62"/>
      <c r="L108" s="56"/>
      <c r="S108" s="32"/>
      <c r="T108" s="32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</row>
    <row r="109" s="2" customFormat="1" ht="24.96" customHeight="1">
      <c r="A109" s="32"/>
      <c r="B109" s="33"/>
      <c r="C109" s="23" t="s">
        <v>117</v>
      </c>
      <c r="D109" s="34"/>
      <c r="E109" s="34"/>
      <c r="F109" s="34"/>
      <c r="G109" s="34"/>
      <c r="H109" s="34"/>
      <c r="I109" s="34"/>
      <c r="J109" s="34"/>
      <c r="K109" s="34"/>
      <c r="L109" s="56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</row>
    <row r="110" s="2" customFormat="1" ht="6.96" customHeight="1">
      <c r="A110" s="32"/>
      <c r="B110" s="33"/>
      <c r="C110" s="34"/>
      <c r="D110" s="34"/>
      <c r="E110" s="34"/>
      <c r="F110" s="34"/>
      <c r="G110" s="34"/>
      <c r="H110" s="34"/>
      <c r="I110" s="34"/>
      <c r="J110" s="34"/>
      <c r="K110" s="34"/>
      <c r="L110" s="56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</row>
    <row r="111" s="2" customFormat="1" ht="12" customHeight="1">
      <c r="A111" s="32"/>
      <c r="B111" s="33"/>
      <c r="C111" s="29" t="s">
        <v>14</v>
      </c>
      <c r="D111" s="34"/>
      <c r="E111" s="34"/>
      <c r="F111" s="34"/>
      <c r="G111" s="34"/>
      <c r="H111" s="34"/>
      <c r="I111" s="34"/>
      <c r="J111" s="34"/>
      <c r="K111" s="34"/>
      <c r="L111" s="56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</row>
    <row r="112" s="2" customFormat="1" ht="16.5" customHeight="1">
      <c r="A112" s="32"/>
      <c r="B112" s="33"/>
      <c r="C112" s="34"/>
      <c r="D112" s="34"/>
      <c r="E112" s="176" t="str">
        <f>E7</f>
        <v>Stavba Větrolamu TEO 2 v k.ú. Ves Touškov</v>
      </c>
      <c r="F112" s="29"/>
      <c r="G112" s="29"/>
      <c r="H112" s="29"/>
      <c r="I112" s="34"/>
      <c r="J112" s="34"/>
      <c r="K112" s="34"/>
      <c r="L112" s="56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="1" customFormat="1" ht="12" customHeight="1">
      <c r="B113" s="21"/>
      <c r="C113" s="29" t="s">
        <v>106</v>
      </c>
      <c r="D113" s="22"/>
      <c r="E113" s="22"/>
      <c r="F113" s="22"/>
      <c r="G113" s="22"/>
      <c r="H113" s="22"/>
      <c r="I113" s="22"/>
      <c r="J113" s="22"/>
      <c r="K113" s="22"/>
      <c r="L113" s="20"/>
    </row>
    <row r="114" s="2" customFormat="1" ht="16.5" customHeight="1">
      <c r="A114" s="32"/>
      <c r="B114" s="33"/>
      <c r="C114" s="34"/>
      <c r="D114" s="34"/>
      <c r="E114" s="176" t="s">
        <v>334</v>
      </c>
      <c r="F114" s="34"/>
      <c r="G114" s="34"/>
      <c r="H114" s="34"/>
      <c r="I114" s="34"/>
      <c r="J114" s="34"/>
      <c r="K114" s="34"/>
      <c r="L114" s="56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="2" customFormat="1" ht="12" customHeight="1">
      <c r="A115" s="32"/>
      <c r="B115" s="33"/>
      <c r="C115" s="29" t="s">
        <v>335</v>
      </c>
      <c r="D115" s="34"/>
      <c r="E115" s="34"/>
      <c r="F115" s="34"/>
      <c r="G115" s="34"/>
      <c r="H115" s="34"/>
      <c r="I115" s="34"/>
      <c r="J115" s="34"/>
      <c r="K115" s="34"/>
      <c r="L115" s="56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</row>
    <row r="116" s="2" customFormat="1" ht="16.5" customHeight="1">
      <c r="A116" s="32"/>
      <c r="B116" s="33"/>
      <c r="C116" s="34"/>
      <c r="D116" s="34"/>
      <c r="E116" s="69" t="str">
        <f>E11</f>
        <v>210030-02-03-01 - Následná péče - 1. rok</v>
      </c>
      <c r="F116" s="34"/>
      <c r="G116" s="34"/>
      <c r="H116" s="34"/>
      <c r="I116" s="34"/>
      <c r="J116" s="34"/>
      <c r="K116" s="34"/>
      <c r="L116" s="56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</row>
    <row r="117" s="2" customFormat="1" ht="6.96" customHeight="1">
      <c r="A117" s="32"/>
      <c r="B117" s="33"/>
      <c r="C117" s="34"/>
      <c r="D117" s="34"/>
      <c r="E117" s="34"/>
      <c r="F117" s="34"/>
      <c r="G117" s="34"/>
      <c r="H117" s="34"/>
      <c r="I117" s="34"/>
      <c r="J117" s="34"/>
      <c r="K117" s="34"/>
      <c r="L117" s="56"/>
      <c r="S117" s="32"/>
      <c r="T117" s="32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</row>
    <row r="118" s="2" customFormat="1" ht="12" customHeight="1">
      <c r="A118" s="32"/>
      <c r="B118" s="33"/>
      <c r="C118" s="29" t="s">
        <v>18</v>
      </c>
      <c r="D118" s="34"/>
      <c r="E118" s="34"/>
      <c r="F118" s="26" t="str">
        <f>F14</f>
        <v>k.ú. Ves Touškov</v>
      </c>
      <c r="G118" s="34"/>
      <c r="H118" s="34"/>
      <c r="I118" s="29" t="s">
        <v>20</v>
      </c>
      <c r="J118" s="72" t="str">
        <f>IF(J14="","",J14)</f>
        <v>8. 9. 2021</v>
      </c>
      <c r="K118" s="34"/>
      <c r="L118" s="56"/>
      <c r="S118" s="32"/>
      <c r="T118" s="32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</row>
    <row r="119" s="2" customFormat="1" ht="6.96" customHeight="1">
      <c r="A119" s="32"/>
      <c r="B119" s="33"/>
      <c r="C119" s="34"/>
      <c r="D119" s="34"/>
      <c r="E119" s="34"/>
      <c r="F119" s="34"/>
      <c r="G119" s="34"/>
      <c r="H119" s="34"/>
      <c r="I119" s="34"/>
      <c r="J119" s="34"/>
      <c r="K119" s="34"/>
      <c r="L119" s="56"/>
      <c r="S119" s="32"/>
      <c r="T119" s="32"/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</row>
    <row r="120" s="2" customFormat="1" ht="15.15" customHeight="1">
      <c r="A120" s="32"/>
      <c r="B120" s="33"/>
      <c r="C120" s="29" t="s">
        <v>22</v>
      </c>
      <c r="D120" s="34"/>
      <c r="E120" s="34"/>
      <c r="F120" s="26" t="str">
        <f>E17</f>
        <v>SPÚ, Pobočka Plzeň</v>
      </c>
      <c r="G120" s="34"/>
      <c r="H120" s="34"/>
      <c r="I120" s="29" t="s">
        <v>28</v>
      </c>
      <c r="J120" s="30" t="str">
        <f>E23</f>
        <v>Geocart CZ a.s.</v>
      </c>
      <c r="K120" s="34"/>
      <c r="L120" s="56"/>
      <c r="S120" s="32"/>
      <c r="T120" s="32"/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</row>
    <row r="121" s="2" customFormat="1" ht="15.15" customHeight="1">
      <c r="A121" s="32"/>
      <c r="B121" s="33"/>
      <c r="C121" s="29" t="s">
        <v>26</v>
      </c>
      <c r="D121" s="34"/>
      <c r="E121" s="34"/>
      <c r="F121" s="26" t="str">
        <f>IF(E20="","",E20)</f>
        <v xml:space="preserve"> </v>
      </c>
      <c r="G121" s="34"/>
      <c r="H121" s="34"/>
      <c r="I121" s="29" t="s">
        <v>31</v>
      </c>
      <c r="J121" s="30" t="str">
        <f>E26</f>
        <v>Ing. Petr Chytka</v>
      </c>
      <c r="K121" s="34"/>
      <c r="L121" s="56"/>
      <c r="S121" s="32"/>
      <c r="T121" s="32"/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</row>
    <row r="122" s="2" customFormat="1" ht="10.32" customHeight="1">
      <c r="A122" s="32"/>
      <c r="B122" s="33"/>
      <c r="C122" s="34"/>
      <c r="D122" s="34"/>
      <c r="E122" s="34"/>
      <c r="F122" s="34"/>
      <c r="G122" s="34"/>
      <c r="H122" s="34"/>
      <c r="I122" s="34"/>
      <c r="J122" s="34"/>
      <c r="K122" s="34"/>
      <c r="L122" s="56"/>
      <c r="S122" s="32"/>
      <c r="T122" s="32"/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</row>
    <row r="123" s="11" customFormat="1" ht="29.28" customHeight="1">
      <c r="A123" s="192"/>
      <c r="B123" s="193"/>
      <c r="C123" s="194" t="s">
        <v>118</v>
      </c>
      <c r="D123" s="195" t="s">
        <v>60</v>
      </c>
      <c r="E123" s="195" t="s">
        <v>56</v>
      </c>
      <c r="F123" s="195" t="s">
        <v>57</v>
      </c>
      <c r="G123" s="195" t="s">
        <v>119</v>
      </c>
      <c r="H123" s="195" t="s">
        <v>120</v>
      </c>
      <c r="I123" s="195" t="s">
        <v>121</v>
      </c>
      <c r="J123" s="195" t="s">
        <v>110</v>
      </c>
      <c r="K123" s="196" t="s">
        <v>122</v>
      </c>
      <c r="L123" s="197"/>
      <c r="M123" s="93" t="s">
        <v>1</v>
      </c>
      <c r="N123" s="94" t="s">
        <v>39</v>
      </c>
      <c r="O123" s="94" t="s">
        <v>123</v>
      </c>
      <c r="P123" s="94" t="s">
        <v>124</v>
      </c>
      <c r="Q123" s="94" t="s">
        <v>125</v>
      </c>
      <c r="R123" s="94" t="s">
        <v>126</v>
      </c>
      <c r="S123" s="94" t="s">
        <v>127</v>
      </c>
      <c r="T123" s="95" t="s">
        <v>128</v>
      </c>
      <c r="U123" s="192"/>
      <c r="V123" s="192"/>
      <c r="W123" s="192"/>
      <c r="X123" s="192"/>
      <c r="Y123" s="192"/>
      <c r="Z123" s="192"/>
      <c r="AA123" s="192"/>
      <c r="AB123" s="192"/>
      <c r="AC123" s="192"/>
      <c r="AD123" s="192"/>
      <c r="AE123" s="192"/>
    </row>
    <row r="124" s="2" customFormat="1" ht="22.8" customHeight="1">
      <c r="A124" s="32"/>
      <c r="B124" s="33"/>
      <c r="C124" s="100" t="s">
        <v>129</v>
      </c>
      <c r="D124" s="34"/>
      <c r="E124" s="34"/>
      <c r="F124" s="34"/>
      <c r="G124" s="34"/>
      <c r="H124" s="34"/>
      <c r="I124" s="34"/>
      <c r="J124" s="198">
        <f>BK124</f>
        <v>495611.71000000008</v>
      </c>
      <c r="K124" s="34"/>
      <c r="L124" s="38"/>
      <c r="M124" s="96"/>
      <c r="N124" s="199"/>
      <c r="O124" s="97"/>
      <c r="P124" s="200">
        <f>P125</f>
        <v>834.57015899999999</v>
      </c>
      <c r="Q124" s="97"/>
      <c r="R124" s="200">
        <f>R125</f>
        <v>8.0290600000000012</v>
      </c>
      <c r="S124" s="97"/>
      <c r="T124" s="201">
        <f>T125</f>
        <v>0</v>
      </c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  <c r="AT124" s="17" t="s">
        <v>74</v>
      </c>
      <c r="AU124" s="17" t="s">
        <v>112</v>
      </c>
      <c r="BK124" s="202">
        <f>BK125</f>
        <v>495611.71000000008</v>
      </c>
    </row>
    <row r="125" s="12" customFormat="1" ht="25.92" customHeight="1">
      <c r="A125" s="12"/>
      <c r="B125" s="203"/>
      <c r="C125" s="204"/>
      <c r="D125" s="205" t="s">
        <v>74</v>
      </c>
      <c r="E125" s="206" t="s">
        <v>130</v>
      </c>
      <c r="F125" s="206" t="s">
        <v>131</v>
      </c>
      <c r="G125" s="204"/>
      <c r="H125" s="204"/>
      <c r="I125" s="204"/>
      <c r="J125" s="207">
        <f>BK125</f>
        <v>495611.71000000008</v>
      </c>
      <c r="K125" s="204"/>
      <c r="L125" s="208"/>
      <c r="M125" s="209"/>
      <c r="N125" s="210"/>
      <c r="O125" s="210"/>
      <c r="P125" s="211">
        <f>P126+P167+P169</f>
        <v>834.57015899999999</v>
      </c>
      <c r="Q125" s="210"/>
      <c r="R125" s="211">
        <f>R126+R167+R169</f>
        <v>8.0290600000000012</v>
      </c>
      <c r="S125" s="210"/>
      <c r="T125" s="212">
        <f>T126+T167+T169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13" t="s">
        <v>83</v>
      </c>
      <c r="AT125" s="214" t="s">
        <v>74</v>
      </c>
      <c r="AU125" s="214" t="s">
        <v>75</v>
      </c>
      <c r="AY125" s="213" t="s">
        <v>132</v>
      </c>
      <c r="BK125" s="215">
        <f>BK126+BK167+BK169</f>
        <v>495611.71000000008</v>
      </c>
    </row>
    <row r="126" s="12" customFormat="1" ht="22.8" customHeight="1">
      <c r="A126" s="12"/>
      <c r="B126" s="203"/>
      <c r="C126" s="204"/>
      <c r="D126" s="205" t="s">
        <v>74</v>
      </c>
      <c r="E126" s="216" t="s">
        <v>83</v>
      </c>
      <c r="F126" s="216" t="s">
        <v>133</v>
      </c>
      <c r="G126" s="204"/>
      <c r="H126" s="204"/>
      <c r="I126" s="204"/>
      <c r="J126" s="217">
        <f>BK126</f>
        <v>466940.39000000007</v>
      </c>
      <c r="K126" s="204"/>
      <c r="L126" s="208"/>
      <c r="M126" s="209"/>
      <c r="N126" s="210"/>
      <c r="O126" s="210"/>
      <c r="P126" s="211">
        <f>SUM(P127:P166)</f>
        <v>817.82307200000002</v>
      </c>
      <c r="Q126" s="210"/>
      <c r="R126" s="211">
        <f>SUM(R127:R166)</f>
        <v>8.0278300000000016</v>
      </c>
      <c r="S126" s="210"/>
      <c r="T126" s="212">
        <f>SUM(T127:T166)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13" t="s">
        <v>83</v>
      </c>
      <c r="AT126" s="214" t="s">
        <v>74</v>
      </c>
      <c r="AU126" s="214" t="s">
        <v>83</v>
      </c>
      <c r="AY126" s="213" t="s">
        <v>132</v>
      </c>
      <c r="BK126" s="215">
        <f>SUM(BK127:BK166)</f>
        <v>466940.39000000007</v>
      </c>
    </row>
    <row r="127" s="2" customFormat="1" ht="33" customHeight="1">
      <c r="A127" s="32"/>
      <c r="B127" s="33"/>
      <c r="C127" s="218" t="s">
        <v>83</v>
      </c>
      <c r="D127" s="218" t="s">
        <v>134</v>
      </c>
      <c r="E127" s="219" t="s">
        <v>280</v>
      </c>
      <c r="F127" s="220" t="s">
        <v>281</v>
      </c>
      <c r="G127" s="221" t="s">
        <v>282</v>
      </c>
      <c r="H127" s="222">
        <v>22.579999999999998</v>
      </c>
      <c r="I127" s="223">
        <v>191</v>
      </c>
      <c r="J127" s="223">
        <f>ROUND(I127*H127,2)</f>
        <v>4312.7799999999997</v>
      </c>
      <c r="K127" s="220" t="s">
        <v>138</v>
      </c>
      <c r="L127" s="38"/>
      <c r="M127" s="224" t="s">
        <v>1</v>
      </c>
      <c r="N127" s="225" t="s">
        <v>40</v>
      </c>
      <c r="O127" s="226">
        <v>0.56000000000000005</v>
      </c>
      <c r="P127" s="226">
        <f>O127*H127</f>
        <v>12.6448</v>
      </c>
      <c r="Q127" s="226">
        <v>0</v>
      </c>
      <c r="R127" s="226">
        <f>Q127*H127</f>
        <v>0</v>
      </c>
      <c r="S127" s="226">
        <v>0</v>
      </c>
      <c r="T127" s="227">
        <f>S127*H127</f>
        <v>0</v>
      </c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  <c r="AR127" s="228" t="s">
        <v>139</v>
      </c>
      <c r="AT127" s="228" t="s">
        <v>134</v>
      </c>
      <c r="AU127" s="228" t="s">
        <v>85</v>
      </c>
      <c r="AY127" s="17" t="s">
        <v>132</v>
      </c>
      <c r="BE127" s="229">
        <f>IF(N127="základní",J127,0)</f>
        <v>4312.7799999999997</v>
      </c>
      <c r="BF127" s="229">
        <f>IF(N127="snížená",J127,0)</f>
        <v>0</v>
      </c>
      <c r="BG127" s="229">
        <f>IF(N127="zákl. přenesená",J127,0)</f>
        <v>0</v>
      </c>
      <c r="BH127" s="229">
        <f>IF(N127="sníž. přenesená",J127,0)</f>
        <v>0</v>
      </c>
      <c r="BI127" s="229">
        <f>IF(N127="nulová",J127,0)</f>
        <v>0</v>
      </c>
      <c r="BJ127" s="17" t="s">
        <v>83</v>
      </c>
      <c r="BK127" s="229">
        <f>ROUND(I127*H127,2)</f>
        <v>4312.7799999999997</v>
      </c>
      <c r="BL127" s="17" t="s">
        <v>139</v>
      </c>
      <c r="BM127" s="228" t="s">
        <v>337</v>
      </c>
    </row>
    <row r="128" s="2" customFormat="1">
      <c r="A128" s="32"/>
      <c r="B128" s="33"/>
      <c r="C128" s="34"/>
      <c r="D128" s="230" t="s">
        <v>141</v>
      </c>
      <c r="E128" s="34"/>
      <c r="F128" s="231" t="s">
        <v>284</v>
      </c>
      <c r="G128" s="34"/>
      <c r="H128" s="34"/>
      <c r="I128" s="34"/>
      <c r="J128" s="34"/>
      <c r="K128" s="34"/>
      <c r="L128" s="38"/>
      <c r="M128" s="232"/>
      <c r="N128" s="233"/>
      <c r="O128" s="84"/>
      <c r="P128" s="84"/>
      <c r="Q128" s="84"/>
      <c r="R128" s="84"/>
      <c r="S128" s="84"/>
      <c r="T128" s="85"/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  <c r="AT128" s="17" t="s">
        <v>141</v>
      </c>
      <c r="AU128" s="17" t="s">
        <v>85</v>
      </c>
    </row>
    <row r="129" s="13" customFormat="1">
      <c r="A129" s="13"/>
      <c r="B129" s="234"/>
      <c r="C129" s="235"/>
      <c r="D129" s="236" t="s">
        <v>143</v>
      </c>
      <c r="E129" s="237" t="s">
        <v>1</v>
      </c>
      <c r="F129" s="238" t="s">
        <v>338</v>
      </c>
      <c r="G129" s="235"/>
      <c r="H129" s="239">
        <v>22.579999999999998</v>
      </c>
      <c r="I129" s="235"/>
      <c r="J129" s="235"/>
      <c r="K129" s="235"/>
      <c r="L129" s="240"/>
      <c r="M129" s="241"/>
      <c r="N129" s="242"/>
      <c r="O129" s="242"/>
      <c r="P129" s="242"/>
      <c r="Q129" s="242"/>
      <c r="R129" s="242"/>
      <c r="S129" s="242"/>
      <c r="T129" s="243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4" t="s">
        <v>143</v>
      </c>
      <c r="AU129" s="244" t="s">
        <v>85</v>
      </c>
      <c r="AV129" s="13" t="s">
        <v>85</v>
      </c>
      <c r="AW129" s="13" t="s">
        <v>30</v>
      </c>
      <c r="AX129" s="13" t="s">
        <v>83</v>
      </c>
      <c r="AY129" s="244" t="s">
        <v>132</v>
      </c>
    </row>
    <row r="130" s="2" customFormat="1" ht="16.5" customHeight="1">
      <c r="A130" s="32"/>
      <c r="B130" s="33"/>
      <c r="C130" s="245" t="s">
        <v>85</v>
      </c>
      <c r="D130" s="245" t="s">
        <v>162</v>
      </c>
      <c r="E130" s="246" t="s">
        <v>286</v>
      </c>
      <c r="F130" s="247" t="s">
        <v>287</v>
      </c>
      <c r="G130" s="248" t="s">
        <v>165</v>
      </c>
      <c r="H130" s="249">
        <v>11.289999999999999</v>
      </c>
      <c r="I130" s="250">
        <v>50</v>
      </c>
      <c r="J130" s="250">
        <f>ROUND(I130*H130,2)</f>
        <v>564.5</v>
      </c>
      <c r="K130" s="247" t="s">
        <v>1</v>
      </c>
      <c r="L130" s="251"/>
      <c r="M130" s="252" t="s">
        <v>1</v>
      </c>
      <c r="N130" s="253" t="s">
        <v>40</v>
      </c>
      <c r="O130" s="226">
        <v>0</v>
      </c>
      <c r="P130" s="226">
        <f>O130*H130</f>
        <v>0</v>
      </c>
      <c r="Q130" s="226">
        <v>0.001</v>
      </c>
      <c r="R130" s="226">
        <f>Q130*H130</f>
        <v>0.01129</v>
      </c>
      <c r="S130" s="226">
        <v>0</v>
      </c>
      <c r="T130" s="227">
        <f>S130*H130</f>
        <v>0</v>
      </c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  <c r="AR130" s="228" t="s">
        <v>166</v>
      </c>
      <c r="AT130" s="228" t="s">
        <v>162</v>
      </c>
      <c r="AU130" s="228" t="s">
        <v>85</v>
      </c>
      <c r="AY130" s="17" t="s">
        <v>132</v>
      </c>
      <c r="BE130" s="229">
        <f>IF(N130="základní",J130,0)</f>
        <v>564.5</v>
      </c>
      <c r="BF130" s="229">
        <f>IF(N130="snížená",J130,0)</f>
        <v>0</v>
      </c>
      <c r="BG130" s="229">
        <f>IF(N130="zákl. přenesená",J130,0)</f>
        <v>0</v>
      </c>
      <c r="BH130" s="229">
        <f>IF(N130="sníž. přenesená",J130,0)</f>
        <v>0</v>
      </c>
      <c r="BI130" s="229">
        <f>IF(N130="nulová",J130,0)</f>
        <v>0</v>
      </c>
      <c r="BJ130" s="17" t="s">
        <v>83</v>
      </c>
      <c r="BK130" s="229">
        <f>ROUND(I130*H130,2)</f>
        <v>564.5</v>
      </c>
      <c r="BL130" s="17" t="s">
        <v>139</v>
      </c>
      <c r="BM130" s="228" t="s">
        <v>339</v>
      </c>
    </row>
    <row r="131" s="13" customFormat="1">
      <c r="A131" s="13"/>
      <c r="B131" s="234"/>
      <c r="C131" s="235"/>
      <c r="D131" s="236" t="s">
        <v>143</v>
      </c>
      <c r="E131" s="237" t="s">
        <v>1</v>
      </c>
      <c r="F131" s="238" t="s">
        <v>340</v>
      </c>
      <c r="G131" s="235"/>
      <c r="H131" s="239">
        <v>11.289999999999999</v>
      </c>
      <c r="I131" s="235"/>
      <c r="J131" s="235"/>
      <c r="K131" s="235"/>
      <c r="L131" s="240"/>
      <c r="M131" s="241"/>
      <c r="N131" s="242"/>
      <c r="O131" s="242"/>
      <c r="P131" s="242"/>
      <c r="Q131" s="242"/>
      <c r="R131" s="242"/>
      <c r="S131" s="242"/>
      <c r="T131" s="243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4" t="s">
        <v>143</v>
      </c>
      <c r="AU131" s="244" t="s">
        <v>85</v>
      </c>
      <c r="AV131" s="13" t="s">
        <v>85</v>
      </c>
      <c r="AW131" s="13" t="s">
        <v>30</v>
      </c>
      <c r="AX131" s="13" t="s">
        <v>83</v>
      </c>
      <c r="AY131" s="244" t="s">
        <v>132</v>
      </c>
    </row>
    <row r="132" s="2" customFormat="1" ht="33" customHeight="1">
      <c r="A132" s="32"/>
      <c r="B132" s="33"/>
      <c r="C132" s="218" t="s">
        <v>150</v>
      </c>
      <c r="D132" s="218" t="s">
        <v>134</v>
      </c>
      <c r="E132" s="219" t="s">
        <v>289</v>
      </c>
      <c r="F132" s="220" t="s">
        <v>290</v>
      </c>
      <c r="G132" s="221" t="s">
        <v>282</v>
      </c>
      <c r="H132" s="222">
        <v>27.48</v>
      </c>
      <c r="I132" s="223">
        <v>255</v>
      </c>
      <c r="J132" s="223">
        <f>ROUND(I132*H132,2)</f>
        <v>7007.3999999999996</v>
      </c>
      <c r="K132" s="220" t="s">
        <v>138</v>
      </c>
      <c r="L132" s="38"/>
      <c r="M132" s="224" t="s">
        <v>1</v>
      </c>
      <c r="N132" s="225" t="s">
        <v>40</v>
      </c>
      <c r="O132" s="226">
        <v>0.75</v>
      </c>
      <c r="P132" s="226">
        <f>O132*H132</f>
        <v>20.609999999999999</v>
      </c>
      <c r="Q132" s="226">
        <v>0</v>
      </c>
      <c r="R132" s="226">
        <f>Q132*H132</f>
        <v>0</v>
      </c>
      <c r="S132" s="226">
        <v>0</v>
      </c>
      <c r="T132" s="227">
        <f>S132*H132</f>
        <v>0</v>
      </c>
      <c r="U132" s="32"/>
      <c r="V132" s="32"/>
      <c r="W132" s="32"/>
      <c r="X132" s="32"/>
      <c r="Y132" s="32"/>
      <c r="Z132" s="32"/>
      <c r="AA132" s="32"/>
      <c r="AB132" s="32"/>
      <c r="AC132" s="32"/>
      <c r="AD132" s="32"/>
      <c r="AE132" s="32"/>
      <c r="AR132" s="228" t="s">
        <v>139</v>
      </c>
      <c r="AT132" s="228" t="s">
        <v>134</v>
      </c>
      <c r="AU132" s="228" t="s">
        <v>85</v>
      </c>
      <c r="AY132" s="17" t="s">
        <v>132</v>
      </c>
      <c r="BE132" s="229">
        <f>IF(N132="základní",J132,0)</f>
        <v>7007.3999999999996</v>
      </c>
      <c r="BF132" s="229">
        <f>IF(N132="snížená",J132,0)</f>
        <v>0</v>
      </c>
      <c r="BG132" s="229">
        <f>IF(N132="zákl. přenesená",J132,0)</f>
        <v>0</v>
      </c>
      <c r="BH132" s="229">
        <f>IF(N132="sníž. přenesená",J132,0)</f>
        <v>0</v>
      </c>
      <c r="BI132" s="229">
        <f>IF(N132="nulová",J132,0)</f>
        <v>0</v>
      </c>
      <c r="BJ132" s="17" t="s">
        <v>83</v>
      </c>
      <c r="BK132" s="229">
        <f>ROUND(I132*H132,2)</f>
        <v>7007.3999999999996</v>
      </c>
      <c r="BL132" s="17" t="s">
        <v>139</v>
      </c>
      <c r="BM132" s="228" t="s">
        <v>341</v>
      </c>
    </row>
    <row r="133" s="2" customFormat="1">
      <c r="A133" s="32"/>
      <c r="B133" s="33"/>
      <c r="C133" s="34"/>
      <c r="D133" s="230" t="s">
        <v>141</v>
      </c>
      <c r="E133" s="34"/>
      <c r="F133" s="231" t="s">
        <v>292</v>
      </c>
      <c r="G133" s="34"/>
      <c r="H133" s="34"/>
      <c r="I133" s="34"/>
      <c r="J133" s="34"/>
      <c r="K133" s="34"/>
      <c r="L133" s="38"/>
      <c r="M133" s="232"/>
      <c r="N133" s="233"/>
      <c r="O133" s="84"/>
      <c r="P133" s="84"/>
      <c r="Q133" s="84"/>
      <c r="R133" s="84"/>
      <c r="S133" s="84"/>
      <c r="T133" s="85"/>
      <c r="U133" s="32"/>
      <c r="V133" s="32"/>
      <c r="W133" s="32"/>
      <c r="X133" s="32"/>
      <c r="Y133" s="32"/>
      <c r="Z133" s="32"/>
      <c r="AA133" s="32"/>
      <c r="AB133" s="32"/>
      <c r="AC133" s="32"/>
      <c r="AD133" s="32"/>
      <c r="AE133" s="32"/>
      <c r="AT133" s="17" t="s">
        <v>141</v>
      </c>
      <c r="AU133" s="17" t="s">
        <v>85</v>
      </c>
    </row>
    <row r="134" s="13" customFormat="1">
      <c r="A134" s="13"/>
      <c r="B134" s="234"/>
      <c r="C134" s="235"/>
      <c r="D134" s="236" t="s">
        <v>143</v>
      </c>
      <c r="E134" s="237" t="s">
        <v>1</v>
      </c>
      <c r="F134" s="238" t="s">
        <v>342</v>
      </c>
      <c r="G134" s="235"/>
      <c r="H134" s="239">
        <v>27.48</v>
      </c>
      <c r="I134" s="235"/>
      <c r="J134" s="235"/>
      <c r="K134" s="235"/>
      <c r="L134" s="240"/>
      <c r="M134" s="241"/>
      <c r="N134" s="242"/>
      <c r="O134" s="242"/>
      <c r="P134" s="242"/>
      <c r="Q134" s="242"/>
      <c r="R134" s="242"/>
      <c r="S134" s="242"/>
      <c r="T134" s="243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4" t="s">
        <v>143</v>
      </c>
      <c r="AU134" s="244" t="s">
        <v>85</v>
      </c>
      <c r="AV134" s="13" t="s">
        <v>85</v>
      </c>
      <c r="AW134" s="13" t="s">
        <v>30</v>
      </c>
      <c r="AX134" s="13" t="s">
        <v>83</v>
      </c>
      <c r="AY134" s="244" t="s">
        <v>132</v>
      </c>
    </row>
    <row r="135" s="2" customFormat="1" ht="16.5" customHeight="1">
      <c r="A135" s="32"/>
      <c r="B135" s="33"/>
      <c r="C135" s="245" t="s">
        <v>139</v>
      </c>
      <c r="D135" s="245" t="s">
        <v>162</v>
      </c>
      <c r="E135" s="246" t="s">
        <v>294</v>
      </c>
      <c r="F135" s="247" t="s">
        <v>287</v>
      </c>
      <c r="G135" s="248" t="s">
        <v>165</v>
      </c>
      <c r="H135" s="249">
        <v>13.74</v>
      </c>
      <c r="I135" s="250">
        <v>50</v>
      </c>
      <c r="J135" s="250">
        <f>ROUND(I135*H135,2)</f>
        <v>687</v>
      </c>
      <c r="K135" s="247" t="s">
        <v>1</v>
      </c>
      <c r="L135" s="251"/>
      <c r="M135" s="252" t="s">
        <v>1</v>
      </c>
      <c r="N135" s="253" t="s">
        <v>40</v>
      </c>
      <c r="O135" s="226">
        <v>0</v>
      </c>
      <c r="P135" s="226">
        <f>O135*H135</f>
        <v>0</v>
      </c>
      <c r="Q135" s="226">
        <v>0.001</v>
      </c>
      <c r="R135" s="226">
        <f>Q135*H135</f>
        <v>0.013740000000000001</v>
      </c>
      <c r="S135" s="226">
        <v>0</v>
      </c>
      <c r="T135" s="227">
        <f>S135*H135</f>
        <v>0</v>
      </c>
      <c r="U135" s="32"/>
      <c r="V135" s="32"/>
      <c r="W135" s="32"/>
      <c r="X135" s="32"/>
      <c r="Y135" s="32"/>
      <c r="Z135" s="32"/>
      <c r="AA135" s="32"/>
      <c r="AB135" s="32"/>
      <c r="AC135" s="32"/>
      <c r="AD135" s="32"/>
      <c r="AE135" s="32"/>
      <c r="AR135" s="228" t="s">
        <v>166</v>
      </c>
      <c r="AT135" s="228" t="s">
        <v>162</v>
      </c>
      <c r="AU135" s="228" t="s">
        <v>85</v>
      </c>
      <c r="AY135" s="17" t="s">
        <v>132</v>
      </c>
      <c r="BE135" s="229">
        <f>IF(N135="základní",J135,0)</f>
        <v>687</v>
      </c>
      <c r="BF135" s="229">
        <f>IF(N135="snížená",J135,0)</f>
        <v>0</v>
      </c>
      <c r="BG135" s="229">
        <f>IF(N135="zákl. přenesená",J135,0)</f>
        <v>0</v>
      </c>
      <c r="BH135" s="229">
        <f>IF(N135="sníž. přenesená",J135,0)</f>
        <v>0</v>
      </c>
      <c r="BI135" s="229">
        <f>IF(N135="nulová",J135,0)</f>
        <v>0</v>
      </c>
      <c r="BJ135" s="17" t="s">
        <v>83</v>
      </c>
      <c r="BK135" s="229">
        <f>ROUND(I135*H135,2)</f>
        <v>687</v>
      </c>
      <c r="BL135" s="17" t="s">
        <v>139</v>
      </c>
      <c r="BM135" s="228" t="s">
        <v>343</v>
      </c>
    </row>
    <row r="136" s="13" customFormat="1">
      <c r="A136" s="13"/>
      <c r="B136" s="234"/>
      <c r="C136" s="235"/>
      <c r="D136" s="236" t="s">
        <v>143</v>
      </c>
      <c r="E136" s="237" t="s">
        <v>1</v>
      </c>
      <c r="F136" s="238" t="s">
        <v>344</v>
      </c>
      <c r="G136" s="235"/>
      <c r="H136" s="239">
        <v>13.74</v>
      </c>
      <c r="I136" s="235"/>
      <c r="J136" s="235"/>
      <c r="K136" s="235"/>
      <c r="L136" s="240"/>
      <c r="M136" s="241"/>
      <c r="N136" s="242"/>
      <c r="O136" s="242"/>
      <c r="P136" s="242"/>
      <c r="Q136" s="242"/>
      <c r="R136" s="242"/>
      <c r="S136" s="242"/>
      <c r="T136" s="243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4" t="s">
        <v>143</v>
      </c>
      <c r="AU136" s="244" t="s">
        <v>85</v>
      </c>
      <c r="AV136" s="13" t="s">
        <v>85</v>
      </c>
      <c r="AW136" s="13" t="s">
        <v>30</v>
      </c>
      <c r="AX136" s="13" t="s">
        <v>83</v>
      </c>
      <c r="AY136" s="244" t="s">
        <v>132</v>
      </c>
    </row>
    <row r="137" s="2" customFormat="1" ht="24.15" customHeight="1">
      <c r="A137" s="32"/>
      <c r="B137" s="33"/>
      <c r="C137" s="218" t="s">
        <v>161</v>
      </c>
      <c r="D137" s="218" t="s">
        <v>134</v>
      </c>
      <c r="E137" s="219" t="s">
        <v>345</v>
      </c>
      <c r="F137" s="220" t="s">
        <v>346</v>
      </c>
      <c r="G137" s="221" t="s">
        <v>183</v>
      </c>
      <c r="H137" s="222">
        <v>1.821</v>
      </c>
      <c r="I137" s="223">
        <v>8280</v>
      </c>
      <c r="J137" s="223">
        <f>ROUND(I137*H137,2)</f>
        <v>15077.879999999999</v>
      </c>
      <c r="K137" s="220" t="s">
        <v>138</v>
      </c>
      <c r="L137" s="38"/>
      <c r="M137" s="224" t="s">
        <v>1</v>
      </c>
      <c r="N137" s="225" t="s">
        <v>40</v>
      </c>
      <c r="O137" s="226">
        <v>20.992000000000001</v>
      </c>
      <c r="P137" s="226">
        <f>O137*H137</f>
        <v>38.226432000000003</v>
      </c>
      <c r="Q137" s="226">
        <v>0</v>
      </c>
      <c r="R137" s="226">
        <f>Q137*H137</f>
        <v>0</v>
      </c>
      <c r="S137" s="226">
        <v>0</v>
      </c>
      <c r="T137" s="227">
        <f>S137*H137</f>
        <v>0</v>
      </c>
      <c r="U137" s="32"/>
      <c r="V137" s="32"/>
      <c r="W137" s="32"/>
      <c r="X137" s="32"/>
      <c r="Y137" s="32"/>
      <c r="Z137" s="32"/>
      <c r="AA137" s="32"/>
      <c r="AB137" s="32"/>
      <c r="AC137" s="32"/>
      <c r="AD137" s="32"/>
      <c r="AE137" s="32"/>
      <c r="AR137" s="228" t="s">
        <v>139</v>
      </c>
      <c r="AT137" s="228" t="s">
        <v>134</v>
      </c>
      <c r="AU137" s="228" t="s">
        <v>85</v>
      </c>
      <c r="AY137" s="17" t="s">
        <v>132</v>
      </c>
      <c r="BE137" s="229">
        <f>IF(N137="základní",J137,0)</f>
        <v>15077.879999999999</v>
      </c>
      <c r="BF137" s="229">
        <f>IF(N137="snížená",J137,0)</f>
        <v>0</v>
      </c>
      <c r="BG137" s="229">
        <f>IF(N137="zákl. přenesená",J137,0)</f>
        <v>0</v>
      </c>
      <c r="BH137" s="229">
        <f>IF(N137="sníž. přenesená",J137,0)</f>
        <v>0</v>
      </c>
      <c r="BI137" s="229">
        <f>IF(N137="nulová",J137,0)</f>
        <v>0</v>
      </c>
      <c r="BJ137" s="17" t="s">
        <v>83</v>
      </c>
      <c r="BK137" s="229">
        <f>ROUND(I137*H137,2)</f>
        <v>15077.879999999999</v>
      </c>
      <c r="BL137" s="17" t="s">
        <v>139</v>
      </c>
      <c r="BM137" s="228" t="s">
        <v>347</v>
      </c>
    </row>
    <row r="138" s="2" customFormat="1">
      <c r="A138" s="32"/>
      <c r="B138" s="33"/>
      <c r="C138" s="34"/>
      <c r="D138" s="230" t="s">
        <v>141</v>
      </c>
      <c r="E138" s="34"/>
      <c r="F138" s="231" t="s">
        <v>348</v>
      </c>
      <c r="G138" s="34"/>
      <c r="H138" s="34"/>
      <c r="I138" s="34"/>
      <c r="J138" s="34"/>
      <c r="K138" s="34"/>
      <c r="L138" s="38"/>
      <c r="M138" s="232"/>
      <c r="N138" s="233"/>
      <c r="O138" s="84"/>
      <c r="P138" s="84"/>
      <c r="Q138" s="84"/>
      <c r="R138" s="84"/>
      <c r="S138" s="84"/>
      <c r="T138" s="85"/>
      <c r="U138" s="32"/>
      <c r="V138" s="32"/>
      <c r="W138" s="32"/>
      <c r="X138" s="32"/>
      <c r="Y138" s="32"/>
      <c r="Z138" s="32"/>
      <c r="AA138" s="32"/>
      <c r="AB138" s="32"/>
      <c r="AC138" s="32"/>
      <c r="AD138" s="32"/>
      <c r="AE138" s="32"/>
      <c r="AT138" s="17" t="s">
        <v>141</v>
      </c>
      <c r="AU138" s="17" t="s">
        <v>85</v>
      </c>
    </row>
    <row r="139" s="13" customFormat="1">
      <c r="A139" s="13"/>
      <c r="B139" s="234"/>
      <c r="C139" s="235"/>
      <c r="D139" s="236" t="s">
        <v>143</v>
      </c>
      <c r="E139" s="237" t="s">
        <v>1</v>
      </c>
      <c r="F139" s="238" t="s">
        <v>349</v>
      </c>
      <c r="G139" s="235"/>
      <c r="H139" s="239">
        <v>1.821</v>
      </c>
      <c r="I139" s="235"/>
      <c r="J139" s="235"/>
      <c r="K139" s="235"/>
      <c r="L139" s="240"/>
      <c r="M139" s="241"/>
      <c r="N139" s="242"/>
      <c r="O139" s="242"/>
      <c r="P139" s="242"/>
      <c r="Q139" s="242"/>
      <c r="R139" s="242"/>
      <c r="S139" s="242"/>
      <c r="T139" s="243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4" t="s">
        <v>143</v>
      </c>
      <c r="AU139" s="244" t="s">
        <v>85</v>
      </c>
      <c r="AV139" s="13" t="s">
        <v>85</v>
      </c>
      <c r="AW139" s="13" t="s">
        <v>30</v>
      </c>
      <c r="AX139" s="13" t="s">
        <v>83</v>
      </c>
      <c r="AY139" s="244" t="s">
        <v>132</v>
      </c>
    </row>
    <row r="140" s="2" customFormat="1" ht="24.15" customHeight="1">
      <c r="A140" s="32"/>
      <c r="B140" s="33"/>
      <c r="C140" s="218" t="s">
        <v>169</v>
      </c>
      <c r="D140" s="218" t="s">
        <v>134</v>
      </c>
      <c r="E140" s="219" t="s">
        <v>350</v>
      </c>
      <c r="F140" s="220" t="s">
        <v>351</v>
      </c>
      <c r="G140" s="221" t="s">
        <v>137</v>
      </c>
      <c r="H140" s="222">
        <v>675.27999999999997</v>
      </c>
      <c r="I140" s="223">
        <v>42.5</v>
      </c>
      <c r="J140" s="223">
        <f>ROUND(I140*H140,2)</f>
        <v>28699.400000000001</v>
      </c>
      <c r="K140" s="220" t="s">
        <v>138</v>
      </c>
      <c r="L140" s="38"/>
      <c r="M140" s="224" t="s">
        <v>1</v>
      </c>
      <c r="N140" s="225" t="s">
        <v>40</v>
      </c>
      <c r="O140" s="226">
        <v>0.113</v>
      </c>
      <c r="P140" s="226">
        <f>O140*H140</f>
        <v>76.306640000000002</v>
      </c>
      <c r="Q140" s="226">
        <v>0</v>
      </c>
      <c r="R140" s="226">
        <f>Q140*H140</f>
        <v>0</v>
      </c>
      <c r="S140" s="226">
        <v>0</v>
      </c>
      <c r="T140" s="227">
        <f>S140*H140</f>
        <v>0</v>
      </c>
      <c r="U140" s="32"/>
      <c r="V140" s="32"/>
      <c r="W140" s="32"/>
      <c r="X140" s="32"/>
      <c r="Y140" s="32"/>
      <c r="Z140" s="32"/>
      <c r="AA140" s="32"/>
      <c r="AB140" s="32"/>
      <c r="AC140" s="32"/>
      <c r="AD140" s="32"/>
      <c r="AE140" s="32"/>
      <c r="AR140" s="228" t="s">
        <v>139</v>
      </c>
      <c r="AT140" s="228" t="s">
        <v>134</v>
      </c>
      <c r="AU140" s="228" t="s">
        <v>85</v>
      </c>
      <c r="AY140" s="17" t="s">
        <v>132</v>
      </c>
      <c r="BE140" s="229">
        <f>IF(N140="základní",J140,0)</f>
        <v>28699.400000000001</v>
      </c>
      <c r="BF140" s="229">
        <f>IF(N140="snížená",J140,0)</f>
        <v>0</v>
      </c>
      <c r="BG140" s="229">
        <f>IF(N140="zákl. přenesená",J140,0)</f>
        <v>0</v>
      </c>
      <c r="BH140" s="229">
        <f>IF(N140="sníž. přenesená",J140,0)</f>
        <v>0</v>
      </c>
      <c r="BI140" s="229">
        <f>IF(N140="nulová",J140,0)</f>
        <v>0</v>
      </c>
      <c r="BJ140" s="17" t="s">
        <v>83</v>
      </c>
      <c r="BK140" s="229">
        <f>ROUND(I140*H140,2)</f>
        <v>28699.400000000001</v>
      </c>
      <c r="BL140" s="17" t="s">
        <v>139</v>
      </c>
      <c r="BM140" s="228" t="s">
        <v>352</v>
      </c>
    </row>
    <row r="141" s="2" customFormat="1">
      <c r="A141" s="32"/>
      <c r="B141" s="33"/>
      <c r="C141" s="34"/>
      <c r="D141" s="230" t="s">
        <v>141</v>
      </c>
      <c r="E141" s="34"/>
      <c r="F141" s="231" t="s">
        <v>353</v>
      </c>
      <c r="G141" s="34"/>
      <c r="H141" s="34"/>
      <c r="I141" s="34"/>
      <c r="J141" s="34"/>
      <c r="K141" s="34"/>
      <c r="L141" s="38"/>
      <c r="M141" s="232"/>
      <c r="N141" s="233"/>
      <c r="O141" s="84"/>
      <c r="P141" s="84"/>
      <c r="Q141" s="84"/>
      <c r="R141" s="84"/>
      <c r="S141" s="84"/>
      <c r="T141" s="85"/>
      <c r="U141" s="32"/>
      <c r="V141" s="32"/>
      <c r="W141" s="32"/>
      <c r="X141" s="32"/>
      <c r="Y141" s="32"/>
      <c r="Z141" s="32"/>
      <c r="AA141" s="32"/>
      <c r="AB141" s="32"/>
      <c r="AC141" s="32"/>
      <c r="AD141" s="32"/>
      <c r="AE141" s="32"/>
      <c r="AT141" s="17" t="s">
        <v>141</v>
      </c>
      <c r="AU141" s="17" t="s">
        <v>85</v>
      </c>
    </row>
    <row r="142" s="13" customFormat="1">
      <c r="A142" s="13"/>
      <c r="B142" s="234"/>
      <c r="C142" s="235"/>
      <c r="D142" s="236" t="s">
        <v>143</v>
      </c>
      <c r="E142" s="237" t="s">
        <v>1</v>
      </c>
      <c r="F142" s="238" t="s">
        <v>300</v>
      </c>
      <c r="G142" s="235"/>
      <c r="H142" s="239">
        <v>494.63999999999999</v>
      </c>
      <c r="I142" s="235"/>
      <c r="J142" s="235"/>
      <c r="K142" s="235"/>
      <c r="L142" s="240"/>
      <c r="M142" s="241"/>
      <c r="N142" s="242"/>
      <c r="O142" s="242"/>
      <c r="P142" s="242"/>
      <c r="Q142" s="242"/>
      <c r="R142" s="242"/>
      <c r="S142" s="242"/>
      <c r="T142" s="243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4" t="s">
        <v>143</v>
      </c>
      <c r="AU142" s="244" t="s">
        <v>85</v>
      </c>
      <c r="AV142" s="13" t="s">
        <v>85</v>
      </c>
      <c r="AW142" s="13" t="s">
        <v>30</v>
      </c>
      <c r="AX142" s="13" t="s">
        <v>75</v>
      </c>
      <c r="AY142" s="244" t="s">
        <v>132</v>
      </c>
    </row>
    <row r="143" s="13" customFormat="1">
      <c r="A143" s="13"/>
      <c r="B143" s="234"/>
      <c r="C143" s="235"/>
      <c r="D143" s="236" t="s">
        <v>143</v>
      </c>
      <c r="E143" s="237" t="s">
        <v>1</v>
      </c>
      <c r="F143" s="238" t="s">
        <v>301</v>
      </c>
      <c r="G143" s="235"/>
      <c r="H143" s="239">
        <v>180.63999999999999</v>
      </c>
      <c r="I143" s="235"/>
      <c r="J143" s="235"/>
      <c r="K143" s="235"/>
      <c r="L143" s="240"/>
      <c r="M143" s="241"/>
      <c r="N143" s="242"/>
      <c r="O143" s="242"/>
      <c r="P143" s="242"/>
      <c r="Q143" s="242"/>
      <c r="R143" s="242"/>
      <c r="S143" s="242"/>
      <c r="T143" s="243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4" t="s">
        <v>143</v>
      </c>
      <c r="AU143" s="244" t="s">
        <v>85</v>
      </c>
      <c r="AV143" s="13" t="s">
        <v>85</v>
      </c>
      <c r="AW143" s="13" t="s">
        <v>30</v>
      </c>
      <c r="AX143" s="13" t="s">
        <v>75</v>
      </c>
      <c r="AY143" s="244" t="s">
        <v>132</v>
      </c>
    </row>
    <row r="144" s="14" customFormat="1">
      <c r="A144" s="14"/>
      <c r="B144" s="254"/>
      <c r="C144" s="255"/>
      <c r="D144" s="236" t="s">
        <v>143</v>
      </c>
      <c r="E144" s="256" t="s">
        <v>1</v>
      </c>
      <c r="F144" s="257" t="s">
        <v>210</v>
      </c>
      <c r="G144" s="255"/>
      <c r="H144" s="258">
        <v>675.27999999999997</v>
      </c>
      <c r="I144" s="255"/>
      <c r="J144" s="255"/>
      <c r="K144" s="255"/>
      <c r="L144" s="259"/>
      <c r="M144" s="260"/>
      <c r="N144" s="261"/>
      <c r="O144" s="261"/>
      <c r="P144" s="261"/>
      <c r="Q144" s="261"/>
      <c r="R144" s="261"/>
      <c r="S144" s="261"/>
      <c r="T144" s="262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63" t="s">
        <v>143</v>
      </c>
      <c r="AU144" s="263" t="s">
        <v>85</v>
      </c>
      <c r="AV144" s="14" t="s">
        <v>139</v>
      </c>
      <c r="AW144" s="14" t="s">
        <v>30</v>
      </c>
      <c r="AX144" s="14" t="s">
        <v>83</v>
      </c>
      <c r="AY144" s="263" t="s">
        <v>132</v>
      </c>
    </row>
    <row r="145" s="2" customFormat="1" ht="16.5" customHeight="1">
      <c r="A145" s="32"/>
      <c r="B145" s="33"/>
      <c r="C145" s="245" t="s">
        <v>175</v>
      </c>
      <c r="D145" s="245" t="s">
        <v>162</v>
      </c>
      <c r="E145" s="246" t="s">
        <v>302</v>
      </c>
      <c r="F145" s="247" t="s">
        <v>303</v>
      </c>
      <c r="G145" s="248" t="s">
        <v>204</v>
      </c>
      <c r="H145" s="249">
        <v>33.764000000000003</v>
      </c>
      <c r="I145" s="250">
        <v>1570</v>
      </c>
      <c r="J145" s="250">
        <f>ROUND(I145*H145,2)</f>
        <v>53009.480000000003</v>
      </c>
      <c r="K145" s="247" t="s">
        <v>138</v>
      </c>
      <c r="L145" s="251"/>
      <c r="M145" s="252" t="s">
        <v>1</v>
      </c>
      <c r="N145" s="253" t="s">
        <v>40</v>
      </c>
      <c r="O145" s="226">
        <v>0</v>
      </c>
      <c r="P145" s="226">
        <f>O145*H145</f>
        <v>0</v>
      </c>
      <c r="Q145" s="226">
        <v>0.20000000000000001</v>
      </c>
      <c r="R145" s="226">
        <f>Q145*H145</f>
        <v>6.7528000000000006</v>
      </c>
      <c r="S145" s="226">
        <v>0</v>
      </c>
      <c r="T145" s="227">
        <f>S145*H145</f>
        <v>0</v>
      </c>
      <c r="U145" s="32"/>
      <c r="V145" s="32"/>
      <c r="W145" s="32"/>
      <c r="X145" s="32"/>
      <c r="Y145" s="32"/>
      <c r="Z145" s="32"/>
      <c r="AA145" s="32"/>
      <c r="AB145" s="32"/>
      <c r="AC145" s="32"/>
      <c r="AD145" s="32"/>
      <c r="AE145" s="32"/>
      <c r="AR145" s="228" t="s">
        <v>166</v>
      </c>
      <c r="AT145" s="228" t="s">
        <v>162</v>
      </c>
      <c r="AU145" s="228" t="s">
        <v>85</v>
      </c>
      <c r="AY145" s="17" t="s">
        <v>132</v>
      </c>
      <c r="BE145" s="229">
        <f>IF(N145="základní",J145,0)</f>
        <v>53009.480000000003</v>
      </c>
      <c r="BF145" s="229">
        <f>IF(N145="snížená",J145,0)</f>
        <v>0</v>
      </c>
      <c r="BG145" s="229">
        <f>IF(N145="zákl. přenesená",J145,0)</f>
        <v>0</v>
      </c>
      <c r="BH145" s="229">
        <f>IF(N145="sníž. přenesená",J145,0)</f>
        <v>0</v>
      </c>
      <c r="BI145" s="229">
        <f>IF(N145="nulová",J145,0)</f>
        <v>0</v>
      </c>
      <c r="BJ145" s="17" t="s">
        <v>83</v>
      </c>
      <c r="BK145" s="229">
        <f>ROUND(I145*H145,2)</f>
        <v>53009.480000000003</v>
      </c>
      <c r="BL145" s="17" t="s">
        <v>139</v>
      </c>
      <c r="BM145" s="228" t="s">
        <v>354</v>
      </c>
    </row>
    <row r="146" s="13" customFormat="1">
      <c r="A146" s="13"/>
      <c r="B146" s="234"/>
      <c r="C146" s="235"/>
      <c r="D146" s="236" t="s">
        <v>143</v>
      </c>
      <c r="E146" s="237" t="s">
        <v>1</v>
      </c>
      <c r="F146" s="238" t="s">
        <v>355</v>
      </c>
      <c r="G146" s="235"/>
      <c r="H146" s="239">
        <v>24.731999999999999</v>
      </c>
      <c r="I146" s="235"/>
      <c r="J146" s="235"/>
      <c r="K146" s="235"/>
      <c r="L146" s="240"/>
      <c r="M146" s="241"/>
      <c r="N146" s="242"/>
      <c r="O146" s="242"/>
      <c r="P146" s="242"/>
      <c r="Q146" s="242"/>
      <c r="R146" s="242"/>
      <c r="S146" s="242"/>
      <c r="T146" s="243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4" t="s">
        <v>143</v>
      </c>
      <c r="AU146" s="244" t="s">
        <v>85</v>
      </c>
      <c r="AV146" s="13" t="s">
        <v>85</v>
      </c>
      <c r="AW146" s="13" t="s">
        <v>30</v>
      </c>
      <c r="AX146" s="13" t="s">
        <v>75</v>
      </c>
      <c r="AY146" s="244" t="s">
        <v>132</v>
      </c>
    </row>
    <row r="147" s="13" customFormat="1">
      <c r="A147" s="13"/>
      <c r="B147" s="234"/>
      <c r="C147" s="235"/>
      <c r="D147" s="236" t="s">
        <v>143</v>
      </c>
      <c r="E147" s="237" t="s">
        <v>1</v>
      </c>
      <c r="F147" s="238" t="s">
        <v>356</v>
      </c>
      <c r="G147" s="235"/>
      <c r="H147" s="239">
        <v>9.032</v>
      </c>
      <c r="I147" s="235"/>
      <c r="J147" s="235"/>
      <c r="K147" s="235"/>
      <c r="L147" s="240"/>
      <c r="M147" s="241"/>
      <c r="N147" s="242"/>
      <c r="O147" s="242"/>
      <c r="P147" s="242"/>
      <c r="Q147" s="242"/>
      <c r="R147" s="242"/>
      <c r="S147" s="242"/>
      <c r="T147" s="243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4" t="s">
        <v>143</v>
      </c>
      <c r="AU147" s="244" t="s">
        <v>85</v>
      </c>
      <c r="AV147" s="13" t="s">
        <v>85</v>
      </c>
      <c r="AW147" s="13" t="s">
        <v>30</v>
      </c>
      <c r="AX147" s="13" t="s">
        <v>75</v>
      </c>
      <c r="AY147" s="244" t="s">
        <v>132</v>
      </c>
    </row>
    <row r="148" s="14" customFormat="1">
      <c r="A148" s="14"/>
      <c r="B148" s="254"/>
      <c r="C148" s="255"/>
      <c r="D148" s="236" t="s">
        <v>143</v>
      </c>
      <c r="E148" s="256" t="s">
        <v>1</v>
      </c>
      <c r="F148" s="257" t="s">
        <v>210</v>
      </c>
      <c r="G148" s="255"/>
      <c r="H148" s="258">
        <v>33.763999999999996</v>
      </c>
      <c r="I148" s="255"/>
      <c r="J148" s="255"/>
      <c r="K148" s="255"/>
      <c r="L148" s="259"/>
      <c r="M148" s="260"/>
      <c r="N148" s="261"/>
      <c r="O148" s="261"/>
      <c r="P148" s="261"/>
      <c r="Q148" s="261"/>
      <c r="R148" s="261"/>
      <c r="S148" s="261"/>
      <c r="T148" s="262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63" t="s">
        <v>143</v>
      </c>
      <c r="AU148" s="263" t="s">
        <v>85</v>
      </c>
      <c r="AV148" s="14" t="s">
        <v>139</v>
      </c>
      <c r="AW148" s="14" t="s">
        <v>30</v>
      </c>
      <c r="AX148" s="14" t="s">
        <v>83</v>
      </c>
      <c r="AY148" s="263" t="s">
        <v>132</v>
      </c>
    </row>
    <row r="149" s="2" customFormat="1" ht="16.5" customHeight="1">
      <c r="A149" s="32"/>
      <c r="B149" s="33"/>
      <c r="C149" s="218" t="s">
        <v>166</v>
      </c>
      <c r="D149" s="218" t="s">
        <v>134</v>
      </c>
      <c r="E149" s="219" t="s">
        <v>357</v>
      </c>
      <c r="F149" s="220" t="s">
        <v>358</v>
      </c>
      <c r="G149" s="221" t="s">
        <v>204</v>
      </c>
      <c r="H149" s="222">
        <v>387.69999999999999</v>
      </c>
      <c r="I149" s="223">
        <v>466</v>
      </c>
      <c r="J149" s="223">
        <f>ROUND(I149*H149,2)</f>
        <v>180668.20000000001</v>
      </c>
      <c r="K149" s="220" t="s">
        <v>138</v>
      </c>
      <c r="L149" s="38"/>
      <c r="M149" s="224" t="s">
        <v>1</v>
      </c>
      <c r="N149" s="225" t="s">
        <v>40</v>
      </c>
      <c r="O149" s="226">
        <v>1.196</v>
      </c>
      <c r="P149" s="226">
        <f>O149*H149</f>
        <v>463.68919999999997</v>
      </c>
      <c r="Q149" s="226">
        <v>0</v>
      </c>
      <c r="R149" s="226">
        <f>Q149*H149</f>
        <v>0</v>
      </c>
      <c r="S149" s="226">
        <v>0</v>
      </c>
      <c r="T149" s="227">
        <f>S149*H149</f>
        <v>0</v>
      </c>
      <c r="U149" s="32"/>
      <c r="V149" s="32"/>
      <c r="W149" s="32"/>
      <c r="X149" s="32"/>
      <c r="Y149" s="32"/>
      <c r="Z149" s="32"/>
      <c r="AA149" s="32"/>
      <c r="AB149" s="32"/>
      <c r="AC149" s="32"/>
      <c r="AD149" s="32"/>
      <c r="AE149" s="32"/>
      <c r="AR149" s="228" t="s">
        <v>139</v>
      </c>
      <c r="AT149" s="228" t="s">
        <v>134</v>
      </c>
      <c r="AU149" s="228" t="s">
        <v>85</v>
      </c>
      <c r="AY149" s="17" t="s">
        <v>132</v>
      </c>
      <c r="BE149" s="229">
        <f>IF(N149="základní",J149,0)</f>
        <v>180668.20000000001</v>
      </c>
      <c r="BF149" s="229">
        <f>IF(N149="snížená",J149,0)</f>
        <v>0</v>
      </c>
      <c r="BG149" s="229">
        <f>IF(N149="zákl. přenesená",J149,0)</f>
        <v>0</v>
      </c>
      <c r="BH149" s="229">
        <f>IF(N149="sníž. přenesená",J149,0)</f>
        <v>0</v>
      </c>
      <c r="BI149" s="229">
        <f>IF(N149="nulová",J149,0)</f>
        <v>0</v>
      </c>
      <c r="BJ149" s="17" t="s">
        <v>83</v>
      </c>
      <c r="BK149" s="229">
        <f>ROUND(I149*H149,2)</f>
        <v>180668.20000000001</v>
      </c>
      <c r="BL149" s="17" t="s">
        <v>139</v>
      </c>
      <c r="BM149" s="228" t="s">
        <v>359</v>
      </c>
    </row>
    <row r="150" s="2" customFormat="1">
      <c r="A150" s="32"/>
      <c r="B150" s="33"/>
      <c r="C150" s="34"/>
      <c r="D150" s="230" t="s">
        <v>141</v>
      </c>
      <c r="E150" s="34"/>
      <c r="F150" s="231" t="s">
        <v>360</v>
      </c>
      <c r="G150" s="34"/>
      <c r="H150" s="34"/>
      <c r="I150" s="34"/>
      <c r="J150" s="34"/>
      <c r="K150" s="34"/>
      <c r="L150" s="38"/>
      <c r="M150" s="232"/>
      <c r="N150" s="233"/>
      <c r="O150" s="84"/>
      <c r="P150" s="84"/>
      <c r="Q150" s="84"/>
      <c r="R150" s="84"/>
      <c r="S150" s="84"/>
      <c r="T150" s="85"/>
      <c r="U150" s="32"/>
      <c r="V150" s="32"/>
      <c r="W150" s="32"/>
      <c r="X150" s="32"/>
      <c r="Y150" s="32"/>
      <c r="Z150" s="32"/>
      <c r="AA150" s="32"/>
      <c r="AB150" s="32"/>
      <c r="AC150" s="32"/>
      <c r="AD150" s="32"/>
      <c r="AE150" s="32"/>
      <c r="AT150" s="17" t="s">
        <v>141</v>
      </c>
      <c r="AU150" s="17" t="s">
        <v>85</v>
      </c>
    </row>
    <row r="151" s="15" customFormat="1">
      <c r="A151" s="15"/>
      <c r="B151" s="268"/>
      <c r="C151" s="269"/>
      <c r="D151" s="236" t="s">
        <v>143</v>
      </c>
      <c r="E151" s="270" t="s">
        <v>1</v>
      </c>
      <c r="F151" s="271" t="s">
        <v>361</v>
      </c>
      <c r="G151" s="269"/>
      <c r="H151" s="270" t="s">
        <v>1</v>
      </c>
      <c r="I151" s="269"/>
      <c r="J151" s="269"/>
      <c r="K151" s="269"/>
      <c r="L151" s="272"/>
      <c r="M151" s="273"/>
      <c r="N151" s="274"/>
      <c r="O151" s="274"/>
      <c r="P151" s="274"/>
      <c r="Q151" s="274"/>
      <c r="R151" s="274"/>
      <c r="S151" s="274"/>
      <c r="T151" s="275"/>
      <c r="U151" s="15"/>
      <c r="V151" s="15"/>
      <c r="W151" s="15"/>
      <c r="X151" s="15"/>
      <c r="Y151" s="15"/>
      <c r="Z151" s="15"/>
      <c r="AA151" s="15"/>
      <c r="AB151" s="15"/>
      <c r="AC151" s="15"/>
      <c r="AD151" s="15"/>
      <c r="AE151" s="15"/>
      <c r="AT151" s="276" t="s">
        <v>143</v>
      </c>
      <c r="AU151" s="276" t="s">
        <v>85</v>
      </c>
      <c r="AV151" s="15" t="s">
        <v>83</v>
      </c>
      <c r="AW151" s="15" t="s">
        <v>30</v>
      </c>
      <c r="AX151" s="15" t="s">
        <v>75</v>
      </c>
      <c r="AY151" s="276" t="s">
        <v>132</v>
      </c>
    </row>
    <row r="152" s="13" customFormat="1">
      <c r="A152" s="13"/>
      <c r="B152" s="234"/>
      <c r="C152" s="235"/>
      <c r="D152" s="236" t="s">
        <v>143</v>
      </c>
      <c r="E152" s="237" t="s">
        <v>1</v>
      </c>
      <c r="F152" s="238" t="s">
        <v>362</v>
      </c>
      <c r="G152" s="235"/>
      <c r="H152" s="239">
        <v>274.80000000000001</v>
      </c>
      <c r="I152" s="235"/>
      <c r="J152" s="235"/>
      <c r="K152" s="235"/>
      <c r="L152" s="240"/>
      <c r="M152" s="241"/>
      <c r="N152" s="242"/>
      <c r="O152" s="242"/>
      <c r="P152" s="242"/>
      <c r="Q152" s="242"/>
      <c r="R152" s="242"/>
      <c r="S152" s="242"/>
      <c r="T152" s="243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4" t="s">
        <v>143</v>
      </c>
      <c r="AU152" s="244" t="s">
        <v>85</v>
      </c>
      <c r="AV152" s="13" t="s">
        <v>85</v>
      </c>
      <c r="AW152" s="13" t="s">
        <v>30</v>
      </c>
      <c r="AX152" s="13" t="s">
        <v>75</v>
      </c>
      <c r="AY152" s="244" t="s">
        <v>132</v>
      </c>
    </row>
    <row r="153" s="13" customFormat="1">
      <c r="A153" s="13"/>
      <c r="B153" s="234"/>
      <c r="C153" s="235"/>
      <c r="D153" s="236" t="s">
        <v>143</v>
      </c>
      <c r="E153" s="237" t="s">
        <v>1</v>
      </c>
      <c r="F153" s="238" t="s">
        <v>363</v>
      </c>
      <c r="G153" s="235"/>
      <c r="H153" s="239">
        <v>112.90000000000001</v>
      </c>
      <c r="I153" s="235"/>
      <c r="J153" s="235"/>
      <c r="K153" s="235"/>
      <c r="L153" s="240"/>
      <c r="M153" s="241"/>
      <c r="N153" s="242"/>
      <c r="O153" s="242"/>
      <c r="P153" s="242"/>
      <c r="Q153" s="242"/>
      <c r="R153" s="242"/>
      <c r="S153" s="242"/>
      <c r="T153" s="243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4" t="s">
        <v>143</v>
      </c>
      <c r="AU153" s="244" t="s">
        <v>85</v>
      </c>
      <c r="AV153" s="13" t="s">
        <v>85</v>
      </c>
      <c r="AW153" s="13" t="s">
        <v>30</v>
      </c>
      <c r="AX153" s="13" t="s">
        <v>75</v>
      </c>
      <c r="AY153" s="244" t="s">
        <v>132</v>
      </c>
    </row>
    <row r="154" s="14" customFormat="1">
      <c r="A154" s="14"/>
      <c r="B154" s="254"/>
      <c r="C154" s="255"/>
      <c r="D154" s="236" t="s">
        <v>143</v>
      </c>
      <c r="E154" s="256" t="s">
        <v>1</v>
      </c>
      <c r="F154" s="257" t="s">
        <v>210</v>
      </c>
      <c r="G154" s="255"/>
      <c r="H154" s="258">
        <v>387.70000000000005</v>
      </c>
      <c r="I154" s="255"/>
      <c r="J154" s="255"/>
      <c r="K154" s="255"/>
      <c r="L154" s="259"/>
      <c r="M154" s="260"/>
      <c r="N154" s="261"/>
      <c r="O154" s="261"/>
      <c r="P154" s="261"/>
      <c r="Q154" s="261"/>
      <c r="R154" s="261"/>
      <c r="S154" s="261"/>
      <c r="T154" s="262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63" t="s">
        <v>143</v>
      </c>
      <c r="AU154" s="263" t="s">
        <v>85</v>
      </c>
      <c r="AV154" s="14" t="s">
        <v>139</v>
      </c>
      <c r="AW154" s="14" t="s">
        <v>30</v>
      </c>
      <c r="AX154" s="14" t="s">
        <v>83</v>
      </c>
      <c r="AY154" s="263" t="s">
        <v>132</v>
      </c>
    </row>
    <row r="155" s="2" customFormat="1" ht="21.75" customHeight="1">
      <c r="A155" s="32"/>
      <c r="B155" s="33"/>
      <c r="C155" s="218" t="s">
        <v>187</v>
      </c>
      <c r="D155" s="218" t="s">
        <v>134</v>
      </c>
      <c r="E155" s="219" t="s">
        <v>307</v>
      </c>
      <c r="F155" s="220" t="s">
        <v>308</v>
      </c>
      <c r="G155" s="221" t="s">
        <v>204</v>
      </c>
      <c r="H155" s="222">
        <v>387.69999999999999</v>
      </c>
      <c r="I155" s="223">
        <v>389</v>
      </c>
      <c r="J155" s="223">
        <f>ROUND(I155*H155,2)</f>
        <v>150815.29999999999</v>
      </c>
      <c r="K155" s="220" t="s">
        <v>138</v>
      </c>
      <c r="L155" s="38"/>
      <c r="M155" s="224" t="s">
        <v>1</v>
      </c>
      <c r="N155" s="225" t="s">
        <v>40</v>
      </c>
      <c r="O155" s="226">
        <v>0.45200000000000001</v>
      </c>
      <c r="P155" s="226">
        <f>O155*H155</f>
        <v>175.24039999999999</v>
      </c>
      <c r="Q155" s="226">
        <v>0</v>
      </c>
      <c r="R155" s="226">
        <f>Q155*H155</f>
        <v>0</v>
      </c>
      <c r="S155" s="226">
        <v>0</v>
      </c>
      <c r="T155" s="227">
        <f>S155*H155</f>
        <v>0</v>
      </c>
      <c r="U155" s="32"/>
      <c r="V155" s="32"/>
      <c r="W155" s="32"/>
      <c r="X155" s="32"/>
      <c r="Y155" s="32"/>
      <c r="Z155" s="32"/>
      <c r="AA155" s="32"/>
      <c r="AB155" s="32"/>
      <c r="AC155" s="32"/>
      <c r="AD155" s="32"/>
      <c r="AE155" s="32"/>
      <c r="AR155" s="228" t="s">
        <v>139</v>
      </c>
      <c r="AT155" s="228" t="s">
        <v>134</v>
      </c>
      <c r="AU155" s="228" t="s">
        <v>85</v>
      </c>
      <c r="AY155" s="17" t="s">
        <v>132</v>
      </c>
      <c r="BE155" s="229">
        <f>IF(N155="základní",J155,0)</f>
        <v>150815.29999999999</v>
      </c>
      <c r="BF155" s="229">
        <f>IF(N155="snížená",J155,0)</f>
        <v>0</v>
      </c>
      <c r="BG155" s="229">
        <f>IF(N155="zákl. přenesená",J155,0)</f>
        <v>0</v>
      </c>
      <c r="BH155" s="229">
        <f>IF(N155="sníž. přenesená",J155,0)</f>
        <v>0</v>
      </c>
      <c r="BI155" s="229">
        <f>IF(N155="nulová",J155,0)</f>
        <v>0</v>
      </c>
      <c r="BJ155" s="17" t="s">
        <v>83</v>
      </c>
      <c r="BK155" s="229">
        <f>ROUND(I155*H155,2)</f>
        <v>150815.29999999999</v>
      </c>
      <c r="BL155" s="17" t="s">
        <v>139</v>
      </c>
      <c r="BM155" s="228" t="s">
        <v>364</v>
      </c>
    </row>
    <row r="156" s="2" customFormat="1">
      <c r="A156" s="32"/>
      <c r="B156" s="33"/>
      <c r="C156" s="34"/>
      <c r="D156" s="230" t="s">
        <v>141</v>
      </c>
      <c r="E156" s="34"/>
      <c r="F156" s="231" t="s">
        <v>310</v>
      </c>
      <c r="G156" s="34"/>
      <c r="H156" s="34"/>
      <c r="I156" s="34"/>
      <c r="J156" s="34"/>
      <c r="K156" s="34"/>
      <c r="L156" s="38"/>
      <c r="M156" s="232"/>
      <c r="N156" s="233"/>
      <c r="O156" s="84"/>
      <c r="P156" s="84"/>
      <c r="Q156" s="84"/>
      <c r="R156" s="84"/>
      <c r="S156" s="84"/>
      <c r="T156" s="85"/>
      <c r="U156" s="32"/>
      <c r="V156" s="32"/>
      <c r="W156" s="32"/>
      <c r="X156" s="32"/>
      <c r="Y156" s="32"/>
      <c r="Z156" s="32"/>
      <c r="AA156" s="32"/>
      <c r="AB156" s="32"/>
      <c r="AC156" s="32"/>
      <c r="AD156" s="32"/>
      <c r="AE156" s="32"/>
      <c r="AT156" s="17" t="s">
        <v>141</v>
      </c>
      <c r="AU156" s="17" t="s">
        <v>85</v>
      </c>
    </row>
    <row r="157" s="13" customFormat="1">
      <c r="A157" s="13"/>
      <c r="B157" s="234"/>
      <c r="C157" s="235"/>
      <c r="D157" s="236" t="s">
        <v>143</v>
      </c>
      <c r="E157" s="237" t="s">
        <v>1</v>
      </c>
      <c r="F157" s="238" t="s">
        <v>365</v>
      </c>
      <c r="G157" s="235"/>
      <c r="H157" s="239">
        <v>387.69999999999999</v>
      </c>
      <c r="I157" s="235"/>
      <c r="J157" s="235"/>
      <c r="K157" s="235"/>
      <c r="L157" s="240"/>
      <c r="M157" s="241"/>
      <c r="N157" s="242"/>
      <c r="O157" s="242"/>
      <c r="P157" s="242"/>
      <c r="Q157" s="242"/>
      <c r="R157" s="242"/>
      <c r="S157" s="242"/>
      <c r="T157" s="243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4" t="s">
        <v>143</v>
      </c>
      <c r="AU157" s="244" t="s">
        <v>85</v>
      </c>
      <c r="AV157" s="13" t="s">
        <v>85</v>
      </c>
      <c r="AW157" s="13" t="s">
        <v>30</v>
      </c>
      <c r="AX157" s="13" t="s">
        <v>83</v>
      </c>
      <c r="AY157" s="244" t="s">
        <v>132</v>
      </c>
    </row>
    <row r="158" s="2" customFormat="1" ht="24.15" customHeight="1">
      <c r="A158" s="32"/>
      <c r="B158" s="33"/>
      <c r="C158" s="218" t="s">
        <v>194</v>
      </c>
      <c r="D158" s="218" t="s">
        <v>134</v>
      </c>
      <c r="E158" s="219" t="s">
        <v>315</v>
      </c>
      <c r="F158" s="220" t="s">
        <v>316</v>
      </c>
      <c r="G158" s="221" t="s">
        <v>204</v>
      </c>
      <c r="H158" s="222">
        <v>387.69999999999999</v>
      </c>
      <c r="I158" s="223">
        <v>23.5</v>
      </c>
      <c r="J158" s="223">
        <f>ROUND(I158*H158,2)</f>
        <v>9110.9500000000007</v>
      </c>
      <c r="K158" s="220" t="s">
        <v>138</v>
      </c>
      <c r="L158" s="38"/>
      <c r="M158" s="224" t="s">
        <v>1</v>
      </c>
      <c r="N158" s="225" t="s">
        <v>40</v>
      </c>
      <c r="O158" s="226">
        <v>0.028000000000000001</v>
      </c>
      <c r="P158" s="226">
        <f>O158*H158</f>
        <v>10.855599999999999</v>
      </c>
      <c r="Q158" s="226">
        <v>0</v>
      </c>
      <c r="R158" s="226">
        <f>Q158*H158</f>
        <v>0</v>
      </c>
      <c r="S158" s="226">
        <v>0</v>
      </c>
      <c r="T158" s="227">
        <f>S158*H158</f>
        <v>0</v>
      </c>
      <c r="U158" s="32"/>
      <c r="V158" s="32"/>
      <c r="W158" s="32"/>
      <c r="X158" s="32"/>
      <c r="Y158" s="32"/>
      <c r="Z158" s="32"/>
      <c r="AA158" s="32"/>
      <c r="AB158" s="32"/>
      <c r="AC158" s="32"/>
      <c r="AD158" s="32"/>
      <c r="AE158" s="32"/>
      <c r="AR158" s="228" t="s">
        <v>139</v>
      </c>
      <c r="AT158" s="228" t="s">
        <v>134</v>
      </c>
      <c r="AU158" s="228" t="s">
        <v>85</v>
      </c>
      <c r="AY158" s="17" t="s">
        <v>132</v>
      </c>
      <c r="BE158" s="229">
        <f>IF(N158="základní",J158,0)</f>
        <v>9110.9500000000007</v>
      </c>
      <c r="BF158" s="229">
        <f>IF(N158="snížená",J158,0)</f>
        <v>0</v>
      </c>
      <c r="BG158" s="229">
        <f>IF(N158="zákl. přenesená",J158,0)</f>
        <v>0</v>
      </c>
      <c r="BH158" s="229">
        <f>IF(N158="sníž. přenesená",J158,0)</f>
        <v>0</v>
      </c>
      <c r="BI158" s="229">
        <f>IF(N158="nulová",J158,0)</f>
        <v>0</v>
      </c>
      <c r="BJ158" s="17" t="s">
        <v>83</v>
      </c>
      <c r="BK158" s="229">
        <f>ROUND(I158*H158,2)</f>
        <v>9110.9500000000007</v>
      </c>
      <c r="BL158" s="17" t="s">
        <v>139</v>
      </c>
      <c r="BM158" s="228" t="s">
        <v>366</v>
      </c>
    </row>
    <row r="159" s="2" customFormat="1">
      <c r="A159" s="32"/>
      <c r="B159" s="33"/>
      <c r="C159" s="34"/>
      <c r="D159" s="230" t="s">
        <v>141</v>
      </c>
      <c r="E159" s="34"/>
      <c r="F159" s="231" t="s">
        <v>318</v>
      </c>
      <c r="G159" s="34"/>
      <c r="H159" s="34"/>
      <c r="I159" s="34"/>
      <c r="J159" s="34"/>
      <c r="K159" s="34"/>
      <c r="L159" s="38"/>
      <c r="M159" s="232"/>
      <c r="N159" s="233"/>
      <c r="O159" s="84"/>
      <c r="P159" s="84"/>
      <c r="Q159" s="84"/>
      <c r="R159" s="84"/>
      <c r="S159" s="84"/>
      <c r="T159" s="85"/>
      <c r="U159" s="32"/>
      <c r="V159" s="32"/>
      <c r="W159" s="32"/>
      <c r="X159" s="32"/>
      <c r="Y159" s="32"/>
      <c r="Z159" s="32"/>
      <c r="AA159" s="32"/>
      <c r="AB159" s="32"/>
      <c r="AC159" s="32"/>
      <c r="AD159" s="32"/>
      <c r="AE159" s="32"/>
      <c r="AT159" s="17" t="s">
        <v>141</v>
      </c>
      <c r="AU159" s="17" t="s">
        <v>85</v>
      </c>
    </row>
    <row r="160" s="13" customFormat="1">
      <c r="A160" s="13"/>
      <c r="B160" s="234"/>
      <c r="C160" s="235"/>
      <c r="D160" s="236" t="s">
        <v>143</v>
      </c>
      <c r="E160" s="237" t="s">
        <v>1</v>
      </c>
      <c r="F160" s="238" t="s">
        <v>367</v>
      </c>
      <c r="G160" s="235"/>
      <c r="H160" s="239">
        <v>387.69999999999999</v>
      </c>
      <c r="I160" s="235"/>
      <c r="J160" s="235"/>
      <c r="K160" s="235"/>
      <c r="L160" s="240"/>
      <c r="M160" s="241"/>
      <c r="N160" s="242"/>
      <c r="O160" s="242"/>
      <c r="P160" s="242"/>
      <c r="Q160" s="242"/>
      <c r="R160" s="242"/>
      <c r="S160" s="242"/>
      <c r="T160" s="243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4" t="s">
        <v>143</v>
      </c>
      <c r="AU160" s="244" t="s">
        <v>85</v>
      </c>
      <c r="AV160" s="13" t="s">
        <v>85</v>
      </c>
      <c r="AW160" s="13" t="s">
        <v>30</v>
      </c>
      <c r="AX160" s="13" t="s">
        <v>83</v>
      </c>
      <c r="AY160" s="244" t="s">
        <v>132</v>
      </c>
    </row>
    <row r="161" s="2" customFormat="1" ht="16.5" customHeight="1">
      <c r="A161" s="32"/>
      <c r="B161" s="33"/>
      <c r="C161" s="218" t="s">
        <v>201</v>
      </c>
      <c r="D161" s="218" t="s">
        <v>134</v>
      </c>
      <c r="E161" s="219" t="s">
        <v>368</v>
      </c>
      <c r="F161" s="220" t="s">
        <v>369</v>
      </c>
      <c r="G161" s="221" t="s">
        <v>231</v>
      </c>
      <c r="H161" s="222">
        <v>125</v>
      </c>
      <c r="I161" s="223">
        <v>55.899999999999999</v>
      </c>
      <c r="J161" s="223">
        <f>ROUND(I161*H161,2)</f>
        <v>6987.5</v>
      </c>
      <c r="K161" s="220" t="s">
        <v>1</v>
      </c>
      <c r="L161" s="38"/>
      <c r="M161" s="224" t="s">
        <v>1</v>
      </c>
      <c r="N161" s="225" t="s">
        <v>40</v>
      </c>
      <c r="O161" s="226">
        <v>0.16200000000000001</v>
      </c>
      <c r="P161" s="226">
        <f>O161*H161</f>
        <v>20.25</v>
      </c>
      <c r="Q161" s="226">
        <v>0</v>
      </c>
      <c r="R161" s="226">
        <f>Q161*H161</f>
        <v>0</v>
      </c>
      <c r="S161" s="226">
        <v>0</v>
      </c>
      <c r="T161" s="227">
        <f>S161*H161</f>
        <v>0</v>
      </c>
      <c r="U161" s="32"/>
      <c r="V161" s="32"/>
      <c r="W161" s="32"/>
      <c r="X161" s="32"/>
      <c r="Y161" s="32"/>
      <c r="Z161" s="32"/>
      <c r="AA161" s="32"/>
      <c r="AB161" s="32"/>
      <c r="AC161" s="32"/>
      <c r="AD161" s="32"/>
      <c r="AE161" s="32"/>
      <c r="AR161" s="228" t="s">
        <v>139</v>
      </c>
      <c r="AT161" s="228" t="s">
        <v>134</v>
      </c>
      <c r="AU161" s="228" t="s">
        <v>85</v>
      </c>
      <c r="AY161" s="17" t="s">
        <v>132</v>
      </c>
      <c r="BE161" s="229">
        <f>IF(N161="základní",J161,0)</f>
        <v>6987.5</v>
      </c>
      <c r="BF161" s="229">
        <f>IF(N161="snížená",J161,0)</f>
        <v>0</v>
      </c>
      <c r="BG161" s="229">
        <f>IF(N161="zákl. přenesená",J161,0)</f>
        <v>0</v>
      </c>
      <c r="BH161" s="229">
        <f>IF(N161="sníž. přenesená",J161,0)</f>
        <v>0</v>
      </c>
      <c r="BI161" s="229">
        <f>IF(N161="nulová",J161,0)</f>
        <v>0</v>
      </c>
      <c r="BJ161" s="17" t="s">
        <v>83</v>
      </c>
      <c r="BK161" s="229">
        <f>ROUND(I161*H161,2)</f>
        <v>6987.5</v>
      </c>
      <c r="BL161" s="17" t="s">
        <v>139</v>
      </c>
      <c r="BM161" s="228" t="s">
        <v>370</v>
      </c>
    </row>
    <row r="162" s="13" customFormat="1">
      <c r="A162" s="13"/>
      <c r="B162" s="234"/>
      <c r="C162" s="235"/>
      <c r="D162" s="236" t="s">
        <v>143</v>
      </c>
      <c r="E162" s="237" t="s">
        <v>1</v>
      </c>
      <c r="F162" s="238" t="s">
        <v>371</v>
      </c>
      <c r="G162" s="235"/>
      <c r="H162" s="239">
        <v>125.15000000000001</v>
      </c>
      <c r="I162" s="235"/>
      <c r="J162" s="235"/>
      <c r="K162" s="235"/>
      <c r="L162" s="240"/>
      <c r="M162" s="241"/>
      <c r="N162" s="242"/>
      <c r="O162" s="242"/>
      <c r="P162" s="242"/>
      <c r="Q162" s="242"/>
      <c r="R162" s="242"/>
      <c r="S162" s="242"/>
      <c r="T162" s="243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4" t="s">
        <v>143</v>
      </c>
      <c r="AU162" s="244" t="s">
        <v>85</v>
      </c>
      <c r="AV162" s="13" t="s">
        <v>85</v>
      </c>
      <c r="AW162" s="13" t="s">
        <v>30</v>
      </c>
      <c r="AX162" s="13" t="s">
        <v>75</v>
      </c>
      <c r="AY162" s="244" t="s">
        <v>132</v>
      </c>
    </row>
    <row r="163" s="14" customFormat="1">
      <c r="A163" s="14"/>
      <c r="B163" s="254"/>
      <c r="C163" s="255"/>
      <c r="D163" s="236" t="s">
        <v>143</v>
      </c>
      <c r="E163" s="256" t="s">
        <v>1</v>
      </c>
      <c r="F163" s="257" t="s">
        <v>210</v>
      </c>
      <c r="G163" s="255"/>
      <c r="H163" s="258">
        <v>125.15000000000001</v>
      </c>
      <c r="I163" s="255"/>
      <c r="J163" s="255"/>
      <c r="K163" s="255"/>
      <c r="L163" s="259"/>
      <c r="M163" s="260"/>
      <c r="N163" s="261"/>
      <c r="O163" s="261"/>
      <c r="P163" s="261"/>
      <c r="Q163" s="261"/>
      <c r="R163" s="261"/>
      <c r="S163" s="261"/>
      <c r="T163" s="262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63" t="s">
        <v>143</v>
      </c>
      <c r="AU163" s="263" t="s">
        <v>85</v>
      </c>
      <c r="AV163" s="14" t="s">
        <v>139</v>
      </c>
      <c r="AW163" s="14" t="s">
        <v>30</v>
      </c>
      <c r="AX163" s="14" t="s">
        <v>75</v>
      </c>
      <c r="AY163" s="263" t="s">
        <v>132</v>
      </c>
    </row>
    <row r="164" s="13" customFormat="1">
      <c r="A164" s="13"/>
      <c r="B164" s="234"/>
      <c r="C164" s="235"/>
      <c r="D164" s="236" t="s">
        <v>143</v>
      </c>
      <c r="E164" s="237" t="s">
        <v>1</v>
      </c>
      <c r="F164" s="238" t="s">
        <v>372</v>
      </c>
      <c r="G164" s="235"/>
      <c r="H164" s="239">
        <v>125</v>
      </c>
      <c r="I164" s="235"/>
      <c r="J164" s="235"/>
      <c r="K164" s="235"/>
      <c r="L164" s="240"/>
      <c r="M164" s="241"/>
      <c r="N164" s="242"/>
      <c r="O164" s="242"/>
      <c r="P164" s="242"/>
      <c r="Q164" s="242"/>
      <c r="R164" s="242"/>
      <c r="S164" s="242"/>
      <c r="T164" s="243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4" t="s">
        <v>143</v>
      </c>
      <c r="AU164" s="244" t="s">
        <v>85</v>
      </c>
      <c r="AV164" s="13" t="s">
        <v>85</v>
      </c>
      <c r="AW164" s="13" t="s">
        <v>30</v>
      </c>
      <c r="AX164" s="13" t="s">
        <v>75</v>
      </c>
      <c r="AY164" s="244" t="s">
        <v>132</v>
      </c>
    </row>
    <row r="165" s="14" customFormat="1">
      <c r="A165" s="14"/>
      <c r="B165" s="254"/>
      <c r="C165" s="255"/>
      <c r="D165" s="236" t="s">
        <v>143</v>
      </c>
      <c r="E165" s="256" t="s">
        <v>1</v>
      </c>
      <c r="F165" s="257" t="s">
        <v>210</v>
      </c>
      <c r="G165" s="255"/>
      <c r="H165" s="258">
        <v>125</v>
      </c>
      <c r="I165" s="255"/>
      <c r="J165" s="255"/>
      <c r="K165" s="255"/>
      <c r="L165" s="259"/>
      <c r="M165" s="260"/>
      <c r="N165" s="261"/>
      <c r="O165" s="261"/>
      <c r="P165" s="261"/>
      <c r="Q165" s="261"/>
      <c r="R165" s="261"/>
      <c r="S165" s="261"/>
      <c r="T165" s="262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63" t="s">
        <v>143</v>
      </c>
      <c r="AU165" s="263" t="s">
        <v>85</v>
      </c>
      <c r="AV165" s="14" t="s">
        <v>139</v>
      </c>
      <c r="AW165" s="14" t="s">
        <v>30</v>
      </c>
      <c r="AX165" s="14" t="s">
        <v>83</v>
      </c>
      <c r="AY165" s="263" t="s">
        <v>132</v>
      </c>
    </row>
    <row r="166" s="2" customFormat="1" ht="16.5" customHeight="1">
      <c r="A166" s="32"/>
      <c r="B166" s="33"/>
      <c r="C166" s="245" t="s">
        <v>211</v>
      </c>
      <c r="D166" s="245" t="s">
        <v>162</v>
      </c>
      <c r="E166" s="246" t="s">
        <v>373</v>
      </c>
      <c r="F166" s="247" t="s">
        <v>374</v>
      </c>
      <c r="G166" s="248" t="s">
        <v>231</v>
      </c>
      <c r="H166" s="249">
        <v>125</v>
      </c>
      <c r="I166" s="250">
        <v>80</v>
      </c>
      <c r="J166" s="250">
        <f>ROUND(I166*H166,2)</f>
        <v>10000</v>
      </c>
      <c r="K166" s="247" t="s">
        <v>1</v>
      </c>
      <c r="L166" s="251"/>
      <c r="M166" s="252" t="s">
        <v>1</v>
      </c>
      <c r="N166" s="253" t="s">
        <v>40</v>
      </c>
      <c r="O166" s="226">
        <v>0</v>
      </c>
      <c r="P166" s="226">
        <f>O166*H166</f>
        <v>0</v>
      </c>
      <c r="Q166" s="226">
        <v>0.01</v>
      </c>
      <c r="R166" s="226">
        <f>Q166*H166</f>
        <v>1.25</v>
      </c>
      <c r="S166" s="226">
        <v>0</v>
      </c>
      <c r="T166" s="227">
        <f>S166*H166</f>
        <v>0</v>
      </c>
      <c r="U166" s="32"/>
      <c r="V166" s="32"/>
      <c r="W166" s="32"/>
      <c r="X166" s="32"/>
      <c r="Y166" s="32"/>
      <c r="Z166" s="32"/>
      <c r="AA166" s="32"/>
      <c r="AB166" s="32"/>
      <c r="AC166" s="32"/>
      <c r="AD166" s="32"/>
      <c r="AE166" s="32"/>
      <c r="AR166" s="228" t="s">
        <v>166</v>
      </c>
      <c r="AT166" s="228" t="s">
        <v>162</v>
      </c>
      <c r="AU166" s="228" t="s">
        <v>85</v>
      </c>
      <c r="AY166" s="17" t="s">
        <v>132</v>
      </c>
      <c r="BE166" s="229">
        <f>IF(N166="základní",J166,0)</f>
        <v>10000</v>
      </c>
      <c r="BF166" s="229">
        <f>IF(N166="snížená",J166,0)</f>
        <v>0</v>
      </c>
      <c r="BG166" s="229">
        <f>IF(N166="zákl. přenesená",J166,0)</f>
        <v>0</v>
      </c>
      <c r="BH166" s="229">
        <f>IF(N166="sníž. přenesená",J166,0)</f>
        <v>0</v>
      </c>
      <c r="BI166" s="229">
        <f>IF(N166="nulová",J166,0)</f>
        <v>0</v>
      </c>
      <c r="BJ166" s="17" t="s">
        <v>83</v>
      </c>
      <c r="BK166" s="229">
        <f>ROUND(I166*H166,2)</f>
        <v>10000</v>
      </c>
      <c r="BL166" s="17" t="s">
        <v>139</v>
      </c>
      <c r="BM166" s="228" t="s">
        <v>375</v>
      </c>
    </row>
    <row r="167" s="12" customFormat="1" ht="22.8" customHeight="1">
      <c r="A167" s="12"/>
      <c r="B167" s="203"/>
      <c r="C167" s="204"/>
      <c r="D167" s="205" t="s">
        <v>74</v>
      </c>
      <c r="E167" s="216" t="s">
        <v>150</v>
      </c>
      <c r="F167" s="216" t="s">
        <v>193</v>
      </c>
      <c r="G167" s="204"/>
      <c r="H167" s="204"/>
      <c r="I167" s="204"/>
      <c r="J167" s="217">
        <f>BK167</f>
        <v>20000</v>
      </c>
      <c r="K167" s="204"/>
      <c r="L167" s="208"/>
      <c r="M167" s="209"/>
      <c r="N167" s="210"/>
      <c r="O167" s="210"/>
      <c r="P167" s="211">
        <f>P168</f>
        <v>0.66500000000000004</v>
      </c>
      <c r="Q167" s="210"/>
      <c r="R167" s="211">
        <f>R168</f>
        <v>0.00123</v>
      </c>
      <c r="S167" s="210"/>
      <c r="T167" s="212">
        <f>T168</f>
        <v>0</v>
      </c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R167" s="213" t="s">
        <v>83</v>
      </c>
      <c r="AT167" s="214" t="s">
        <v>74</v>
      </c>
      <c r="AU167" s="214" t="s">
        <v>83</v>
      </c>
      <c r="AY167" s="213" t="s">
        <v>132</v>
      </c>
      <c r="BK167" s="215">
        <f>BK168</f>
        <v>20000</v>
      </c>
    </row>
    <row r="168" s="2" customFormat="1" ht="24.15" customHeight="1">
      <c r="A168" s="32"/>
      <c r="B168" s="33"/>
      <c r="C168" s="218" t="s">
        <v>217</v>
      </c>
      <c r="D168" s="218" t="s">
        <v>134</v>
      </c>
      <c r="E168" s="219" t="s">
        <v>376</v>
      </c>
      <c r="F168" s="220" t="s">
        <v>377</v>
      </c>
      <c r="G168" s="221" t="s">
        <v>378</v>
      </c>
      <c r="H168" s="222">
        <v>1</v>
      </c>
      <c r="I168" s="223">
        <v>20000</v>
      </c>
      <c r="J168" s="223">
        <f>ROUND(I168*H168,2)</f>
        <v>20000</v>
      </c>
      <c r="K168" s="220" t="s">
        <v>1</v>
      </c>
      <c r="L168" s="38"/>
      <c r="M168" s="224" t="s">
        <v>1</v>
      </c>
      <c r="N168" s="225" t="s">
        <v>40</v>
      </c>
      <c r="O168" s="226">
        <v>0.66500000000000004</v>
      </c>
      <c r="P168" s="226">
        <f>O168*H168</f>
        <v>0.66500000000000004</v>
      </c>
      <c r="Q168" s="226">
        <v>0.00123</v>
      </c>
      <c r="R168" s="226">
        <f>Q168*H168</f>
        <v>0.00123</v>
      </c>
      <c r="S168" s="226">
        <v>0</v>
      </c>
      <c r="T168" s="227">
        <f>S168*H168</f>
        <v>0</v>
      </c>
      <c r="U168" s="32"/>
      <c r="V168" s="32"/>
      <c r="W168" s="32"/>
      <c r="X168" s="32"/>
      <c r="Y168" s="32"/>
      <c r="Z168" s="32"/>
      <c r="AA168" s="32"/>
      <c r="AB168" s="32"/>
      <c r="AC168" s="32"/>
      <c r="AD168" s="32"/>
      <c r="AE168" s="32"/>
      <c r="AR168" s="228" t="s">
        <v>139</v>
      </c>
      <c r="AT168" s="228" t="s">
        <v>134</v>
      </c>
      <c r="AU168" s="228" t="s">
        <v>85</v>
      </c>
      <c r="AY168" s="17" t="s">
        <v>132</v>
      </c>
      <c r="BE168" s="229">
        <f>IF(N168="základní",J168,0)</f>
        <v>20000</v>
      </c>
      <c r="BF168" s="229">
        <f>IF(N168="snížená",J168,0)</f>
        <v>0</v>
      </c>
      <c r="BG168" s="229">
        <f>IF(N168="zákl. přenesená",J168,0)</f>
        <v>0</v>
      </c>
      <c r="BH168" s="229">
        <f>IF(N168="sníž. přenesená",J168,0)</f>
        <v>0</v>
      </c>
      <c r="BI168" s="229">
        <f>IF(N168="nulová",J168,0)</f>
        <v>0</v>
      </c>
      <c r="BJ168" s="17" t="s">
        <v>83</v>
      </c>
      <c r="BK168" s="229">
        <f>ROUND(I168*H168,2)</f>
        <v>20000</v>
      </c>
      <c r="BL168" s="17" t="s">
        <v>139</v>
      </c>
      <c r="BM168" s="228" t="s">
        <v>379</v>
      </c>
    </row>
    <row r="169" s="12" customFormat="1" ht="22.8" customHeight="1">
      <c r="A169" s="12"/>
      <c r="B169" s="203"/>
      <c r="C169" s="204"/>
      <c r="D169" s="205" t="s">
        <v>74</v>
      </c>
      <c r="E169" s="216" t="s">
        <v>220</v>
      </c>
      <c r="F169" s="216" t="s">
        <v>221</v>
      </c>
      <c r="G169" s="204"/>
      <c r="H169" s="204"/>
      <c r="I169" s="204"/>
      <c r="J169" s="217">
        <f>BK169</f>
        <v>8671.3199999999997</v>
      </c>
      <c r="K169" s="204"/>
      <c r="L169" s="208"/>
      <c r="M169" s="209"/>
      <c r="N169" s="210"/>
      <c r="O169" s="210"/>
      <c r="P169" s="211">
        <f>SUM(P170:P171)</f>
        <v>16.082087000000001</v>
      </c>
      <c r="Q169" s="210"/>
      <c r="R169" s="211">
        <f>SUM(R170:R171)</f>
        <v>0</v>
      </c>
      <c r="S169" s="210"/>
      <c r="T169" s="212">
        <f>SUM(T170:T171)</f>
        <v>0</v>
      </c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R169" s="213" t="s">
        <v>83</v>
      </c>
      <c r="AT169" s="214" t="s">
        <v>74</v>
      </c>
      <c r="AU169" s="214" t="s">
        <v>83</v>
      </c>
      <c r="AY169" s="213" t="s">
        <v>132</v>
      </c>
      <c r="BK169" s="215">
        <f>SUM(BK170:BK171)</f>
        <v>8671.3199999999997</v>
      </c>
    </row>
    <row r="170" s="2" customFormat="1" ht="24.15" customHeight="1">
      <c r="A170" s="32"/>
      <c r="B170" s="33"/>
      <c r="C170" s="218" t="s">
        <v>222</v>
      </c>
      <c r="D170" s="218" t="s">
        <v>134</v>
      </c>
      <c r="E170" s="219" t="s">
        <v>223</v>
      </c>
      <c r="F170" s="220" t="s">
        <v>224</v>
      </c>
      <c r="G170" s="221" t="s">
        <v>225</v>
      </c>
      <c r="H170" s="222">
        <v>8.0289999999999999</v>
      </c>
      <c r="I170" s="223">
        <v>1080</v>
      </c>
      <c r="J170" s="223">
        <f>ROUND(I170*H170,2)</f>
        <v>8671.3199999999997</v>
      </c>
      <c r="K170" s="220" t="s">
        <v>138</v>
      </c>
      <c r="L170" s="38"/>
      <c r="M170" s="224" t="s">
        <v>1</v>
      </c>
      <c r="N170" s="225" t="s">
        <v>40</v>
      </c>
      <c r="O170" s="226">
        <v>2.0030000000000001</v>
      </c>
      <c r="P170" s="226">
        <f>O170*H170</f>
        <v>16.082087000000001</v>
      </c>
      <c r="Q170" s="226">
        <v>0</v>
      </c>
      <c r="R170" s="226">
        <f>Q170*H170</f>
        <v>0</v>
      </c>
      <c r="S170" s="226">
        <v>0</v>
      </c>
      <c r="T170" s="227">
        <f>S170*H170</f>
        <v>0</v>
      </c>
      <c r="U170" s="32"/>
      <c r="V170" s="32"/>
      <c r="W170" s="32"/>
      <c r="X170" s="32"/>
      <c r="Y170" s="32"/>
      <c r="Z170" s="32"/>
      <c r="AA170" s="32"/>
      <c r="AB170" s="32"/>
      <c r="AC170" s="32"/>
      <c r="AD170" s="32"/>
      <c r="AE170" s="32"/>
      <c r="AR170" s="228" t="s">
        <v>139</v>
      </c>
      <c r="AT170" s="228" t="s">
        <v>134</v>
      </c>
      <c r="AU170" s="228" t="s">
        <v>85</v>
      </c>
      <c r="AY170" s="17" t="s">
        <v>132</v>
      </c>
      <c r="BE170" s="229">
        <f>IF(N170="základní",J170,0)</f>
        <v>8671.3199999999997</v>
      </c>
      <c r="BF170" s="229">
        <f>IF(N170="snížená",J170,0)</f>
        <v>0</v>
      </c>
      <c r="BG170" s="229">
        <f>IF(N170="zákl. přenesená",J170,0)</f>
        <v>0</v>
      </c>
      <c r="BH170" s="229">
        <f>IF(N170="sníž. přenesená",J170,0)</f>
        <v>0</v>
      </c>
      <c r="BI170" s="229">
        <f>IF(N170="nulová",J170,0)</f>
        <v>0</v>
      </c>
      <c r="BJ170" s="17" t="s">
        <v>83</v>
      </c>
      <c r="BK170" s="229">
        <f>ROUND(I170*H170,2)</f>
        <v>8671.3199999999997</v>
      </c>
      <c r="BL170" s="17" t="s">
        <v>139</v>
      </c>
      <c r="BM170" s="228" t="s">
        <v>380</v>
      </c>
    </row>
    <row r="171" s="2" customFormat="1">
      <c r="A171" s="32"/>
      <c r="B171" s="33"/>
      <c r="C171" s="34"/>
      <c r="D171" s="230" t="s">
        <v>141</v>
      </c>
      <c r="E171" s="34"/>
      <c r="F171" s="231" t="s">
        <v>227</v>
      </c>
      <c r="G171" s="34"/>
      <c r="H171" s="34"/>
      <c r="I171" s="34"/>
      <c r="J171" s="34"/>
      <c r="K171" s="34"/>
      <c r="L171" s="38"/>
      <c r="M171" s="264"/>
      <c r="N171" s="265"/>
      <c r="O171" s="266"/>
      <c r="P171" s="266"/>
      <c r="Q171" s="266"/>
      <c r="R171" s="266"/>
      <c r="S171" s="266"/>
      <c r="T171" s="267"/>
      <c r="U171" s="32"/>
      <c r="V171" s="32"/>
      <c r="W171" s="32"/>
      <c r="X171" s="32"/>
      <c r="Y171" s="32"/>
      <c r="Z171" s="32"/>
      <c r="AA171" s="32"/>
      <c r="AB171" s="32"/>
      <c r="AC171" s="32"/>
      <c r="AD171" s="32"/>
      <c r="AE171" s="32"/>
      <c r="AT171" s="17" t="s">
        <v>141</v>
      </c>
      <c r="AU171" s="17" t="s">
        <v>85</v>
      </c>
    </row>
    <row r="172" s="2" customFormat="1" ht="6.96" customHeight="1">
      <c r="A172" s="32"/>
      <c r="B172" s="59"/>
      <c r="C172" s="60"/>
      <c r="D172" s="60"/>
      <c r="E172" s="60"/>
      <c r="F172" s="60"/>
      <c r="G172" s="60"/>
      <c r="H172" s="60"/>
      <c r="I172" s="60"/>
      <c r="J172" s="60"/>
      <c r="K172" s="60"/>
      <c r="L172" s="38"/>
      <c r="M172" s="32"/>
      <c r="O172" s="32"/>
      <c r="P172" s="32"/>
      <c r="Q172" s="32"/>
      <c r="R172" s="32"/>
      <c r="S172" s="32"/>
      <c r="T172" s="32"/>
      <c r="U172" s="32"/>
      <c r="V172" s="32"/>
      <c r="W172" s="32"/>
      <c r="X172" s="32"/>
      <c r="Y172" s="32"/>
      <c r="Z172" s="32"/>
      <c r="AA172" s="32"/>
      <c r="AB172" s="32"/>
      <c r="AC172" s="32"/>
      <c r="AD172" s="32"/>
      <c r="AE172" s="32"/>
    </row>
  </sheetData>
  <sheetProtection sheet="1" autoFilter="0" formatColumns="0" formatRows="0" objects="1" scenarios="1" spinCount="100000" saltValue="bMaWkFw3GXo6Gl7PPI2ttdHYTgsbwS8mk4C1KCnT+bQhLyeMfUsmiRIYw7o1Sz4N4jF6y5COGhzLN9yAZpGzmA==" hashValue="7ullZSdsBWgfP2Fnu5GqqcQcULLNTGgVh9gLk0+u5OWU5EvcrdN4Py9hsc7Tz4g3XuNug9ikLAoJvySQrYzzjA==" algorithmName="SHA-512" password="CC35"/>
  <autoFilter ref="C123:K171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2:H112"/>
    <mergeCell ref="E114:H114"/>
    <mergeCell ref="E116:H116"/>
    <mergeCell ref="L2:V2"/>
  </mergeCells>
  <hyperlinks>
    <hyperlink ref="F128" r:id="rId1" display="https://podminky.urs.cz/item/CS_URS_2022_02/184813133"/>
    <hyperlink ref="F133" r:id="rId2" display="https://podminky.urs.cz/item/CS_URS_2022_02/184813134"/>
    <hyperlink ref="F138" r:id="rId3" display="https://podminky.urs.cz/item/CS_URS_2022_02/184851613"/>
    <hyperlink ref="F141" r:id="rId4" display="https://podminky.urs.cz/item/CS_URS_2022_02/184911421"/>
    <hyperlink ref="F150" r:id="rId5" display="https://podminky.urs.cz/item/CS_URS_2022_02/185804311"/>
    <hyperlink ref="F156" r:id="rId6" display="https://podminky.urs.cz/item/CS_URS_2022_02/185851121"/>
    <hyperlink ref="F159" r:id="rId7" display="https://podminky.urs.cz/item/CS_URS_2022_02/185851129"/>
    <hyperlink ref="F171" r:id="rId8" display="https://podminky.urs.cz/item/CS_URS_2022_02/99823131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9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22"/>
    </row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98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20"/>
      <c r="AT3" s="17" t="s">
        <v>85</v>
      </c>
    </row>
    <row r="4" s="1" customFormat="1" ht="24.96" customHeight="1">
      <c r="B4" s="20"/>
      <c r="D4" s="141" t="s">
        <v>105</v>
      </c>
      <c r="L4" s="20"/>
      <c r="M4" s="142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3" t="s">
        <v>14</v>
      </c>
      <c r="L6" s="20"/>
    </row>
    <row r="7" s="1" customFormat="1" ht="16.5" customHeight="1">
      <c r="B7" s="20"/>
      <c r="E7" s="144" t="str">
        <f>'Rekapitulace stavby'!K6</f>
        <v>Stavba Větrolamu TEO 2 v k.ú. Ves Touškov</v>
      </c>
      <c r="F7" s="143"/>
      <c r="G7" s="143"/>
      <c r="H7" s="143"/>
      <c r="L7" s="20"/>
    </row>
    <row r="8" s="1" customFormat="1" ht="12" customHeight="1">
      <c r="B8" s="20"/>
      <c r="D8" s="143" t="s">
        <v>106</v>
      </c>
      <c r="L8" s="20"/>
    </row>
    <row r="9" s="2" customFormat="1" ht="16.5" customHeight="1">
      <c r="A9" s="32"/>
      <c r="B9" s="38"/>
      <c r="C9" s="32"/>
      <c r="D9" s="32"/>
      <c r="E9" s="144" t="s">
        <v>334</v>
      </c>
      <c r="F9" s="32"/>
      <c r="G9" s="32"/>
      <c r="H9" s="32"/>
      <c r="I9" s="32"/>
      <c r="J9" s="32"/>
      <c r="K9" s="32"/>
      <c r="L9" s="56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="2" customFormat="1" ht="12" customHeight="1">
      <c r="A10" s="32"/>
      <c r="B10" s="38"/>
      <c r="C10" s="32"/>
      <c r="D10" s="143" t="s">
        <v>335</v>
      </c>
      <c r="E10" s="32"/>
      <c r="F10" s="32"/>
      <c r="G10" s="32"/>
      <c r="H10" s="32"/>
      <c r="I10" s="32"/>
      <c r="J10" s="32"/>
      <c r="K10" s="32"/>
      <c r="L10" s="56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="2" customFormat="1" ht="16.5" customHeight="1">
      <c r="A11" s="32"/>
      <c r="B11" s="38"/>
      <c r="C11" s="32"/>
      <c r="D11" s="32"/>
      <c r="E11" s="145" t="s">
        <v>381</v>
      </c>
      <c r="F11" s="32"/>
      <c r="G11" s="32"/>
      <c r="H11" s="32"/>
      <c r="I11" s="32"/>
      <c r="J11" s="32"/>
      <c r="K11" s="32"/>
      <c r="L11" s="56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="2" customFormat="1">
      <c r="A12" s="32"/>
      <c r="B12" s="38"/>
      <c r="C12" s="32"/>
      <c r="D12" s="32"/>
      <c r="E12" s="32"/>
      <c r="F12" s="32"/>
      <c r="G12" s="32"/>
      <c r="H12" s="32"/>
      <c r="I12" s="32"/>
      <c r="J12" s="32"/>
      <c r="K12" s="32"/>
      <c r="L12" s="56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="2" customFormat="1" ht="12" customHeight="1">
      <c r="A13" s="32"/>
      <c r="B13" s="38"/>
      <c r="C13" s="32"/>
      <c r="D13" s="143" t="s">
        <v>16</v>
      </c>
      <c r="E13" s="32"/>
      <c r="F13" s="134" t="s">
        <v>1</v>
      </c>
      <c r="G13" s="32"/>
      <c r="H13" s="32"/>
      <c r="I13" s="143" t="s">
        <v>17</v>
      </c>
      <c r="J13" s="134" t="s">
        <v>1</v>
      </c>
      <c r="K13" s="32"/>
      <c r="L13" s="56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="2" customFormat="1" ht="12" customHeight="1">
      <c r="A14" s="32"/>
      <c r="B14" s="38"/>
      <c r="C14" s="32"/>
      <c r="D14" s="143" t="s">
        <v>18</v>
      </c>
      <c r="E14" s="32"/>
      <c r="F14" s="134" t="s">
        <v>19</v>
      </c>
      <c r="G14" s="32"/>
      <c r="H14" s="32"/>
      <c r="I14" s="143" t="s">
        <v>20</v>
      </c>
      <c r="J14" s="146" t="str">
        <f>'Rekapitulace stavby'!AN8</f>
        <v>8. 9. 2021</v>
      </c>
      <c r="K14" s="32"/>
      <c r="L14" s="56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="2" customFormat="1" ht="10.8" customHeight="1">
      <c r="A15" s="32"/>
      <c r="B15" s="38"/>
      <c r="C15" s="32"/>
      <c r="D15" s="32"/>
      <c r="E15" s="32"/>
      <c r="F15" s="32"/>
      <c r="G15" s="32"/>
      <c r="H15" s="32"/>
      <c r="I15" s="32"/>
      <c r="J15" s="32"/>
      <c r="K15" s="32"/>
      <c r="L15" s="56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="2" customFormat="1" ht="12" customHeight="1">
      <c r="A16" s="32"/>
      <c r="B16" s="38"/>
      <c r="C16" s="32"/>
      <c r="D16" s="143" t="s">
        <v>22</v>
      </c>
      <c r="E16" s="32"/>
      <c r="F16" s="32"/>
      <c r="G16" s="32"/>
      <c r="H16" s="32"/>
      <c r="I16" s="143" t="s">
        <v>23</v>
      </c>
      <c r="J16" s="134" t="s">
        <v>1</v>
      </c>
      <c r="K16" s="32"/>
      <c r="L16" s="56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="2" customFormat="1" ht="18" customHeight="1">
      <c r="A17" s="32"/>
      <c r="B17" s="38"/>
      <c r="C17" s="32"/>
      <c r="D17" s="32"/>
      <c r="E17" s="134" t="s">
        <v>24</v>
      </c>
      <c r="F17" s="32"/>
      <c r="G17" s="32"/>
      <c r="H17" s="32"/>
      <c r="I17" s="143" t="s">
        <v>25</v>
      </c>
      <c r="J17" s="134" t="s">
        <v>1</v>
      </c>
      <c r="K17" s="32"/>
      <c r="L17" s="56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="2" customFormat="1" ht="6.96" customHeight="1">
      <c r="A18" s="32"/>
      <c r="B18" s="38"/>
      <c r="C18" s="32"/>
      <c r="D18" s="32"/>
      <c r="E18" s="32"/>
      <c r="F18" s="32"/>
      <c r="G18" s="32"/>
      <c r="H18" s="32"/>
      <c r="I18" s="32"/>
      <c r="J18" s="32"/>
      <c r="K18" s="32"/>
      <c r="L18" s="56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="2" customFormat="1" ht="12" customHeight="1">
      <c r="A19" s="32"/>
      <c r="B19" s="38"/>
      <c r="C19" s="32"/>
      <c r="D19" s="143" t="s">
        <v>26</v>
      </c>
      <c r="E19" s="32"/>
      <c r="F19" s="32"/>
      <c r="G19" s="32"/>
      <c r="H19" s="32"/>
      <c r="I19" s="143" t="s">
        <v>23</v>
      </c>
      <c r="J19" s="134" t="str">
        <f>'Rekapitulace stavby'!AN13</f>
        <v/>
      </c>
      <c r="K19" s="32"/>
      <c r="L19" s="56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="2" customFormat="1" ht="18" customHeight="1">
      <c r="A20" s="32"/>
      <c r="B20" s="38"/>
      <c r="C20" s="32"/>
      <c r="D20" s="32"/>
      <c r="E20" s="134" t="str">
        <f>'Rekapitulace stavby'!E14</f>
        <v xml:space="preserve"> </v>
      </c>
      <c r="F20" s="134"/>
      <c r="G20" s="134"/>
      <c r="H20" s="134"/>
      <c r="I20" s="143" t="s">
        <v>25</v>
      </c>
      <c r="J20" s="134" t="str">
        <f>'Rekapitulace stavby'!AN14</f>
        <v/>
      </c>
      <c r="K20" s="32"/>
      <c r="L20" s="56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="2" customFormat="1" ht="6.96" customHeight="1">
      <c r="A21" s="32"/>
      <c r="B21" s="38"/>
      <c r="C21" s="32"/>
      <c r="D21" s="32"/>
      <c r="E21" s="32"/>
      <c r="F21" s="32"/>
      <c r="G21" s="32"/>
      <c r="H21" s="32"/>
      <c r="I21" s="32"/>
      <c r="J21" s="32"/>
      <c r="K21" s="32"/>
      <c r="L21" s="56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="2" customFormat="1" ht="12" customHeight="1">
      <c r="A22" s="32"/>
      <c r="B22" s="38"/>
      <c r="C22" s="32"/>
      <c r="D22" s="143" t="s">
        <v>28</v>
      </c>
      <c r="E22" s="32"/>
      <c r="F22" s="32"/>
      <c r="G22" s="32"/>
      <c r="H22" s="32"/>
      <c r="I22" s="143" t="s">
        <v>23</v>
      </c>
      <c r="J22" s="134" t="s">
        <v>1</v>
      </c>
      <c r="K22" s="32"/>
      <c r="L22" s="56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="2" customFormat="1" ht="18" customHeight="1">
      <c r="A23" s="32"/>
      <c r="B23" s="38"/>
      <c r="C23" s="32"/>
      <c r="D23" s="32"/>
      <c r="E23" s="134" t="s">
        <v>29</v>
      </c>
      <c r="F23" s="32"/>
      <c r="G23" s="32"/>
      <c r="H23" s="32"/>
      <c r="I23" s="143" t="s">
        <v>25</v>
      </c>
      <c r="J23" s="134" t="s">
        <v>1</v>
      </c>
      <c r="K23" s="32"/>
      <c r="L23" s="56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="2" customFormat="1" ht="6.96" customHeight="1">
      <c r="A24" s="32"/>
      <c r="B24" s="38"/>
      <c r="C24" s="32"/>
      <c r="D24" s="32"/>
      <c r="E24" s="32"/>
      <c r="F24" s="32"/>
      <c r="G24" s="32"/>
      <c r="H24" s="32"/>
      <c r="I24" s="32"/>
      <c r="J24" s="32"/>
      <c r="K24" s="32"/>
      <c r="L24" s="56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="2" customFormat="1" ht="12" customHeight="1">
      <c r="A25" s="32"/>
      <c r="B25" s="38"/>
      <c r="C25" s="32"/>
      <c r="D25" s="143" t="s">
        <v>31</v>
      </c>
      <c r="E25" s="32"/>
      <c r="F25" s="32"/>
      <c r="G25" s="32"/>
      <c r="H25" s="32"/>
      <c r="I25" s="143" t="s">
        <v>23</v>
      </c>
      <c r="J25" s="134" t="s">
        <v>1</v>
      </c>
      <c r="K25" s="32"/>
      <c r="L25" s="56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="2" customFormat="1" ht="18" customHeight="1">
      <c r="A26" s="32"/>
      <c r="B26" s="38"/>
      <c r="C26" s="32"/>
      <c r="D26" s="32"/>
      <c r="E26" s="134" t="s">
        <v>32</v>
      </c>
      <c r="F26" s="32"/>
      <c r="G26" s="32"/>
      <c r="H26" s="32"/>
      <c r="I26" s="143" t="s">
        <v>25</v>
      </c>
      <c r="J26" s="134" t="s">
        <v>1</v>
      </c>
      <c r="K26" s="32"/>
      <c r="L26" s="56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="2" customFormat="1" ht="6.96" customHeight="1">
      <c r="A27" s="32"/>
      <c r="B27" s="38"/>
      <c r="C27" s="32"/>
      <c r="D27" s="32"/>
      <c r="E27" s="32"/>
      <c r="F27" s="32"/>
      <c r="G27" s="32"/>
      <c r="H27" s="32"/>
      <c r="I27" s="32"/>
      <c r="J27" s="32"/>
      <c r="K27" s="32"/>
      <c r="L27" s="56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</row>
    <row r="28" s="2" customFormat="1" ht="12" customHeight="1">
      <c r="A28" s="32"/>
      <c r="B28" s="38"/>
      <c r="C28" s="32"/>
      <c r="D28" s="143" t="s">
        <v>33</v>
      </c>
      <c r="E28" s="32"/>
      <c r="F28" s="32"/>
      <c r="G28" s="32"/>
      <c r="H28" s="32"/>
      <c r="I28" s="32"/>
      <c r="J28" s="32"/>
      <c r="K28" s="32"/>
      <c r="L28" s="56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="8" customFormat="1" ht="16.5" customHeight="1">
      <c r="A29" s="147"/>
      <c r="B29" s="148"/>
      <c r="C29" s="147"/>
      <c r="D29" s="147"/>
      <c r="E29" s="149" t="s">
        <v>1</v>
      </c>
      <c r="F29" s="149"/>
      <c r="G29" s="149"/>
      <c r="H29" s="149"/>
      <c r="I29" s="147"/>
      <c r="J29" s="147"/>
      <c r="K29" s="147"/>
      <c r="L29" s="150"/>
      <c r="S29" s="147"/>
      <c r="T29" s="147"/>
      <c r="U29" s="147"/>
      <c r="V29" s="147"/>
      <c r="W29" s="147"/>
      <c r="X29" s="147"/>
      <c r="Y29" s="147"/>
      <c r="Z29" s="147"/>
      <c r="AA29" s="147"/>
      <c r="AB29" s="147"/>
      <c r="AC29" s="147"/>
      <c r="AD29" s="147"/>
      <c r="AE29" s="147"/>
    </row>
    <row r="30" s="2" customFormat="1" ht="6.96" customHeight="1">
      <c r="A30" s="32"/>
      <c r="B30" s="38"/>
      <c r="C30" s="32"/>
      <c r="D30" s="32"/>
      <c r="E30" s="32"/>
      <c r="F30" s="32"/>
      <c r="G30" s="32"/>
      <c r="H30" s="32"/>
      <c r="I30" s="32"/>
      <c r="J30" s="32"/>
      <c r="K30" s="32"/>
      <c r="L30" s="56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="2" customFormat="1" ht="6.96" customHeight="1">
      <c r="A31" s="32"/>
      <c r="B31" s="38"/>
      <c r="C31" s="32"/>
      <c r="D31" s="151"/>
      <c r="E31" s="151"/>
      <c r="F31" s="151"/>
      <c r="G31" s="151"/>
      <c r="H31" s="151"/>
      <c r="I31" s="151"/>
      <c r="J31" s="151"/>
      <c r="K31" s="151"/>
      <c r="L31" s="56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="2" customFormat="1" ht="25.44" customHeight="1">
      <c r="A32" s="32"/>
      <c r="B32" s="38"/>
      <c r="C32" s="32"/>
      <c r="D32" s="152" t="s">
        <v>35</v>
      </c>
      <c r="E32" s="32"/>
      <c r="F32" s="32"/>
      <c r="G32" s="32"/>
      <c r="H32" s="32"/>
      <c r="I32" s="32"/>
      <c r="J32" s="153">
        <f>ROUND(J124, 2)</f>
        <v>428937.94</v>
      </c>
      <c r="K32" s="32"/>
      <c r="L32" s="56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="2" customFormat="1" ht="6.96" customHeight="1">
      <c r="A33" s="32"/>
      <c r="B33" s="38"/>
      <c r="C33" s="32"/>
      <c r="D33" s="151"/>
      <c r="E33" s="151"/>
      <c r="F33" s="151"/>
      <c r="G33" s="151"/>
      <c r="H33" s="151"/>
      <c r="I33" s="151"/>
      <c r="J33" s="151"/>
      <c r="K33" s="151"/>
      <c r="L33" s="56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="2" customFormat="1" ht="14.4" customHeight="1">
      <c r="A34" s="32"/>
      <c r="B34" s="38"/>
      <c r="C34" s="32"/>
      <c r="D34" s="32"/>
      <c r="E34" s="32"/>
      <c r="F34" s="154" t="s">
        <v>37</v>
      </c>
      <c r="G34" s="32"/>
      <c r="H34" s="32"/>
      <c r="I34" s="154" t="s">
        <v>36</v>
      </c>
      <c r="J34" s="154" t="s">
        <v>38</v>
      </c>
      <c r="K34" s="32"/>
      <c r="L34" s="56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="2" customFormat="1" ht="14.4" customHeight="1">
      <c r="A35" s="32"/>
      <c r="B35" s="38"/>
      <c r="C35" s="32"/>
      <c r="D35" s="155" t="s">
        <v>39</v>
      </c>
      <c r="E35" s="143" t="s">
        <v>40</v>
      </c>
      <c r="F35" s="156">
        <f>ROUND((SUM(BE124:BE170)),  2)</f>
        <v>428937.94</v>
      </c>
      <c r="G35" s="32"/>
      <c r="H35" s="32"/>
      <c r="I35" s="157">
        <v>0.20999999999999999</v>
      </c>
      <c r="J35" s="156">
        <f>ROUND(((SUM(BE124:BE170))*I35),  2)</f>
        <v>90076.970000000001</v>
      </c>
      <c r="K35" s="32"/>
      <c r="L35" s="56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="2" customFormat="1" ht="14.4" customHeight="1">
      <c r="A36" s="32"/>
      <c r="B36" s="38"/>
      <c r="C36" s="32"/>
      <c r="D36" s="32"/>
      <c r="E36" s="143" t="s">
        <v>41</v>
      </c>
      <c r="F36" s="156">
        <f>ROUND((SUM(BF124:BF170)),  2)</f>
        <v>0</v>
      </c>
      <c r="G36" s="32"/>
      <c r="H36" s="32"/>
      <c r="I36" s="157">
        <v>0.14999999999999999</v>
      </c>
      <c r="J36" s="156">
        <f>ROUND(((SUM(BF124:BF170))*I36),  2)</f>
        <v>0</v>
      </c>
      <c r="K36" s="32"/>
      <c r="L36" s="56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hidden="1" s="2" customFormat="1" ht="14.4" customHeight="1">
      <c r="A37" s="32"/>
      <c r="B37" s="38"/>
      <c r="C37" s="32"/>
      <c r="D37" s="32"/>
      <c r="E37" s="143" t="s">
        <v>42</v>
      </c>
      <c r="F37" s="156">
        <f>ROUND((SUM(BG124:BG170)),  2)</f>
        <v>0</v>
      </c>
      <c r="G37" s="32"/>
      <c r="H37" s="32"/>
      <c r="I37" s="157">
        <v>0.20999999999999999</v>
      </c>
      <c r="J37" s="156">
        <f>0</f>
        <v>0</v>
      </c>
      <c r="K37" s="32"/>
      <c r="L37" s="56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hidden="1" s="2" customFormat="1" ht="14.4" customHeight="1">
      <c r="A38" s="32"/>
      <c r="B38" s="38"/>
      <c r="C38" s="32"/>
      <c r="D38" s="32"/>
      <c r="E38" s="143" t="s">
        <v>43</v>
      </c>
      <c r="F38" s="156">
        <f>ROUND((SUM(BH124:BH170)),  2)</f>
        <v>0</v>
      </c>
      <c r="G38" s="32"/>
      <c r="H38" s="32"/>
      <c r="I38" s="157">
        <v>0.14999999999999999</v>
      </c>
      <c r="J38" s="156">
        <f>0</f>
        <v>0</v>
      </c>
      <c r="K38" s="32"/>
      <c r="L38" s="56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hidden="1" s="2" customFormat="1" ht="14.4" customHeight="1">
      <c r="A39" s="32"/>
      <c r="B39" s="38"/>
      <c r="C39" s="32"/>
      <c r="D39" s="32"/>
      <c r="E39" s="143" t="s">
        <v>44</v>
      </c>
      <c r="F39" s="156">
        <f>ROUND((SUM(BI124:BI170)),  2)</f>
        <v>0</v>
      </c>
      <c r="G39" s="32"/>
      <c r="H39" s="32"/>
      <c r="I39" s="157">
        <v>0</v>
      </c>
      <c r="J39" s="156">
        <f>0</f>
        <v>0</v>
      </c>
      <c r="K39" s="32"/>
      <c r="L39" s="56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="2" customFormat="1" ht="6.96" customHeight="1">
      <c r="A40" s="32"/>
      <c r="B40" s="38"/>
      <c r="C40" s="32"/>
      <c r="D40" s="32"/>
      <c r="E40" s="32"/>
      <c r="F40" s="32"/>
      <c r="G40" s="32"/>
      <c r="H40" s="32"/>
      <c r="I40" s="32"/>
      <c r="J40" s="32"/>
      <c r="K40" s="32"/>
      <c r="L40" s="56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="2" customFormat="1" ht="25.44" customHeight="1">
      <c r="A41" s="32"/>
      <c r="B41" s="38"/>
      <c r="C41" s="158"/>
      <c r="D41" s="159" t="s">
        <v>45</v>
      </c>
      <c r="E41" s="160"/>
      <c r="F41" s="160"/>
      <c r="G41" s="161" t="s">
        <v>46</v>
      </c>
      <c r="H41" s="162" t="s">
        <v>47</v>
      </c>
      <c r="I41" s="160"/>
      <c r="J41" s="163">
        <f>SUM(J32:J39)</f>
        <v>519014.91000000003</v>
      </c>
      <c r="K41" s="164"/>
      <c r="L41" s="56"/>
      <c r="S41" s="32"/>
      <c r="T41" s="32"/>
      <c r="U41" s="32"/>
      <c r="V41" s="32"/>
      <c r="W41" s="32"/>
      <c r="X41" s="32"/>
      <c r="Y41" s="32"/>
      <c r="Z41" s="32"/>
      <c r="AA41" s="32"/>
      <c r="AB41" s="32"/>
      <c r="AC41" s="32"/>
      <c r="AD41" s="32"/>
      <c r="AE41" s="32"/>
    </row>
    <row r="42" s="2" customFormat="1" ht="14.4" customHeight="1">
      <c r="A42" s="32"/>
      <c r="B42" s="38"/>
      <c r="C42" s="32"/>
      <c r="D42" s="32"/>
      <c r="E42" s="32"/>
      <c r="F42" s="32"/>
      <c r="G42" s="32"/>
      <c r="H42" s="32"/>
      <c r="I42" s="32"/>
      <c r="J42" s="32"/>
      <c r="K42" s="32"/>
      <c r="L42" s="56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56"/>
      <c r="D50" s="165" t="s">
        <v>48</v>
      </c>
      <c r="E50" s="166"/>
      <c r="F50" s="166"/>
      <c r="G50" s="165" t="s">
        <v>49</v>
      </c>
      <c r="H50" s="166"/>
      <c r="I50" s="166"/>
      <c r="J50" s="166"/>
      <c r="K50" s="166"/>
      <c r="L50" s="56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2"/>
      <c r="B61" s="38"/>
      <c r="C61" s="32"/>
      <c r="D61" s="167" t="s">
        <v>50</v>
      </c>
      <c r="E61" s="168"/>
      <c r="F61" s="169" t="s">
        <v>51</v>
      </c>
      <c r="G61" s="167" t="s">
        <v>50</v>
      </c>
      <c r="H61" s="168"/>
      <c r="I61" s="168"/>
      <c r="J61" s="170" t="s">
        <v>51</v>
      </c>
      <c r="K61" s="168"/>
      <c r="L61" s="56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2"/>
      <c r="B65" s="38"/>
      <c r="C65" s="32"/>
      <c r="D65" s="165" t="s">
        <v>52</v>
      </c>
      <c r="E65" s="171"/>
      <c r="F65" s="171"/>
      <c r="G65" s="165" t="s">
        <v>53</v>
      </c>
      <c r="H65" s="171"/>
      <c r="I65" s="171"/>
      <c r="J65" s="171"/>
      <c r="K65" s="171"/>
      <c r="L65" s="56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2"/>
      <c r="B76" s="38"/>
      <c r="C76" s="32"/>
      <c r="D76" s="167" t="s">
        <v>50</v>
      </c>
      <c r="E76" s="168"/>
      <c r="F76" s="169" t="s">
        <v>51</v>
      </c>
      <c r="G76" s="167" t="s">
        <v>50</v>
      </c>
      <c r="H76" s="168"/>
      <c r="I76" s="168"/>
      <c r="J76" s="170" t="s">
        <v>51</v>
      </c>
      <c r="K76" s="168"/>
      <c r="L76" s="56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="2" customFormat="1" ht="14.4" customHeight="1">
      <c r="A77" s="32"/>
      <c r="B77" s="172"/>
      <c r="C77" s="173"/>
      <c r="D77" s="173"/>
      <c r="E77" s="173"/>
      <c r="F77" s="173"/>
      <c r="G77" s="173"/>
      <c r="H77" s="173"/>
      <c r="I77" s="173"/>
      <c r="J77" s="173"/>
      <c r="K77" s="173"/>
      <c r="L77" s="56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="2" customFormat="1" ht="6.96" customHeight="1">
      <c r="A81" s="32"/>
      <c r="B81" s="174"/>
      <c r="C81" s="175"/>
      <c r="D81" s="175"/>
      <c r="E81" s="175"/>
      <c r="F81" s="175"/>
      <c r="G81" s="175"/>
      <c r="H81" s="175"/>
      <c r="I81" s="175"/>
      <c r="J81" s="175"/>
      <c r="K81" s="175"/>
      <c r="L81" s="56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="2" customFormat="1" ht="24.96" customHeight="1">
      <c r="A82" s="32"/>
      <c r="B82" s="33"/>
      <c r="C82" s="23" t="s">
        <v>108</v>
      </c>
      <c r="D82" s="34"/>
      <c r="E82" s="34"/>
      <c r="F82" s="34"/>
      <c r="G82" s="34"/>
      <c r="H82" s="34"/>
      <c r="I82" s="34"/>
      <c r="J82" s="34"/>
      <c r="K82" s="34"/>
      <c r="L82" s="56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="2" customFormat="1" ht="6.96" customHeight="1">
      <c r="A83" s="32"/>
      <c r="B83" s="33"/>
      <c r="C83" s="34"/>
      <c r="D83" s="34"/>
      <c r="E83" s="34"/>
      <c r="F83" s="34"/>
      <c r="G83" s="34"/>
      <c r="H83" s="34"/>
      <c r="I83" s="34"/>
      <c r="J83" s="34"/>
      <c r="K83" s="34"/>
      <c r="L83" s="56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="2" customFormat="1" ht="12" customHeight="1">
      <c r="A84" s="32"/>
      <c r="B84" s="33"/>
      <c r="C84" s="29" t="s">
        <v>14</v>
      </c>
      <c r="D84" s="34"/>
      <c r="E84" s="34"/>
      <c r="F84" s="34"/>
      <c r="G84" s="34"/>
      <c r="H84" s="34"/>
      <c r="I84" s="34"/>
      <c r="J84" s="34"/>
      <c r="K84" s="34"/>
      <c r="L84" s="56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="2" customFormat="1" ht="16.5" customHeight="1">
      <c r="A85" s="32"/>
      <c r="B85" s="33"/>
      <c r="C85" s="34"/>
      <c r="D85" s="34"/>
      <c r="E85" s="176" t="str">
        <f>E7</f>
        <v>Stavba Větrolamu TEO 2 v k.ú. Ves Touškov</v>
      </c>
      <c r="F85" s="29"/>
      <c r="G85" s="29"/>
      <c r="H85" s="29"/>
      <c r="I85" s="34"/>
      <c r="J85" s="34"/>
      <c r="K85" s="34"/>
      <c r="L85" s="56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="1" customFormat="1" ht="12" customHeight="1">
      <c r="B86" s="21"/>
      <c r="C86" s="29" t="s">
        <v>106</v>
      </c>
      <c r="D86" s="22"/>
      <c r="E86" s="22"/>
      <c r="F86" s="22"/>
      <c r="G86" s="22"/>
      <c r="H86" s="22"/>
      <c r="I86" s="22"/>
      <c r="J86" s="22"/>
      <c r="K86" s="22"/>
      <c r="L86" s="20"/>
    </row>
    <row r="87" s="2" customFormat="1" ht="16.5" customHeight="1">
      <c r="A87" s="32"/>
      <c r="B87" s="33"/>
      <c r="C87" s="34"/>
      <c r="D87" s="34"/>
      <c r="E87" s="176" t="s">
        <v>334</v>
      </c>
      <c r="F87" s="34"/>
      <c r="G87" s="34"/>
      <c r="H87" s="34"/>
      <c r="I87" s="34"/>
      <c r="J87" s="34"/>
      <c r="K87" s="34"/>
      <c r="L87" s="56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="2" customFormat="1" ht="12" customHeight="1">
      <c r="A88" s="32"/>
      <c r="B88" s="33"/>
      <c r="C88" s="29" t="s">
        <v>335</v>
      </c>
      <c r="D88" s="34"/>
      <c r="E88" s="34"/>
      <c r="F88" s="34"/>
      <c r="G88" s="34"/>
      <c r="H88" s="34"/>
      <c r="I88" s="34"/>
      <c r="J88" s="34"/>
      <c r="K88" s="34"/>
      <c r="L88" s="56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="2" customFormat="1" ht="16.5" customHeight="1">
      <c r="A89" s="32"/>
      <c r="B89" s="33"/>
      <c r="C89" s="34"/>
      <c r="D89" s="34"/>
      <c r="E89" s="69" t="str">
        <f>E11</f>
        <v>210030-02-03-02 - Následná péče - 2. rok</v>
      </c>
      <c r="F89" s="34"/>
      <c r="G89" s="34"/>
      <c r="H89" s="34"/>
      <c r="I89" s="34"/>
      <c r="J89" s="34"/>
      <c r="K89" s="34"/>
      <c r="L89" s="56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="2" customFormat="1" ht="6.96" customHeight="1">
      <c r="A90" s="32"/>
      <c r="B90" s="33"/>
      <c r="C90" s="34"/>
      <c r="D90" s="34"/>
      <c r="E90" s="34"/>
      <c r="F90" s="34"/>
      <c r="G90" s="34"/>
      <c r="H90" s="34"/>
      <c r="I90" s="34"/>
      <c r="J90" s="34"/>
      <c r="K90" s="34"/>
      <c r="L90" s="56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="2" customFormat="1" ht="12" customHeight="1">
      <c r="A91" s="32"/>
      <c r="B91" s="33"/>
      <c r="C91" s="29" t="s">
        <v>18</v>
      </c>
      <c r="D91" s="34"/>
      <c r="E91" s="34"/>
      <c r="F91" s="26" t="str">
        <f>F14</f>
        <v>k.ú. Ves Touškov</v>
      </c>
      <c r="G91" s="34"/>
      <c r="H91" s="34"/>
      <c r="I91" s="29" t="s">
        <v>20</v>
      </c>
      <c r="J91" s="72" t="str">
        <f>IF(J14="","",J14)</f>
        <v>8. 9. 2021</v>
      </c>
      <c r="K91" s="34"/>
      <c r="L91" s="56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="2" customFormat="1" ht="6.96" customHeight="1">
      <c r="A92" s="32"/>
      <c r="B92" s="33"/>
      <c r="C92" s="34"/>
      <c r="D92" s="34"/>
      <c r="E92" s="34"/>
      <c r="F92" s="34"/>
      <c r="G92" s="34"/>
      <c r="H92" s="34"/>
      <c r="I92" s="34"/>
      <c r="J92" s="34"/>
      <c r="K92" s="34"/>
      <c r="L92" s="56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="2" customFormat="1" ht="15.15" customHeight="1">
      <c r="A93" s="32"/>
      <c r="B93" s="33"/>
      <c r="C93" s="29" t="s">
        <v>22</v>
      </c>
      <c r="D93" s="34"/>
      <c r="E93" s="34"/>
      <c r="F93" s="26" t="str">
        <f>E17</f>
        <v>SPÚ, Pobočka Plzeň</v>
      </c>
      <c r="G93" s="34"/>
      <c r="H93" s="34"/>
      <c r="I93" s="29" t="s">
        <v>28</v>
      </c>
      <c r="J93" s="30" t="str">
        <f>E23</f>
        <v>Geocart CZ a.s.</v>
      </c>
      <c r="K93" s="34"/>
      <c r="L93" s="56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="2" customFormat="1" ht="15.15" customHeight="1">
      <c r="A94" s="32"/>
      <c r="B94" s="33"/>
      <c r="C94" s="29" t="s">
        <v>26</v>
      </c>
      <c r="D94" s="34"/>
      <c r="E94" s="34"/>
      <c r="F94" s="26" t="str">
        <f>IF(E20="","",E20)</f>
        <v xml:space="preserve"> </v>
      </c>
      <c r="G94" s="34"/>
      <c r="H94" s="34"/>
      <c r="I94" s="29" t="s">
        <v>31</v>
      </c>
      <c r="J94" s="30" t="str">
        <f>E26</f>
        <v>Ing. Petr Chytka</v>
      </c>
      <c r="K94" s="34"/>
      <c r="L94" s="56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="2" customFormat="1" ht="10.32" customHeight="1">
      <c r="A95" s="32"/>
      <c r="B95" s="33"/>
      <c r="C95" s="34"/>
      <c r="D95" s="34"/>
      <c r="E95" s="34"/>
      <c r="F95" s="34"/>
      <c r="G95" s="34"/>
      <c r="H95" s="34"/>
      <c r="I95" s="34"/>
      <c r="J95" s="34"/>
      <c r="K95" s="34"/>
      <c r="L95" s="56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="2" customFormat="1" ht="29.28" customHeight="1">
      <c r="A96" s="32"/>
      <c r="B96" s="33"/>
      <c r="C96" s="177" t="s">
        <v>109</v>
      </c>
      <c r="D96" s="178"/>
      <c r="E96" s="178"/>
      <c r="F96" s="178"/>
      <c r="G96" s="178"/>
      <c r="H96" s="178"/>
      <c r="I96" s="178"/>
      <c r="J96" s="179" t="s">
        <v>110</v>
      </c>
      <c r="K96" s="178"/>
      <c r="L96" s="56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</row>
    <row r="97" s="2" customFormat="1" ht="10.32" customHeight="1">
      <c r="A97" s="32"/>
      <c r="B97" s="33"/>
      <c r="C97" s="34"/>
      <c r="D97" s="34"/>
      <c r="E97" s="34"/>
      <c r="F97" s="34"/>
      <c r="G97" s="34"/>
      <c r="H97" s="34"/>
      <c r="I97" s="34"/>
      <c r="J97" s="34"/>
      <c r="K97" s="34"/>
      <c r="L97" s="56"/>
      <c r="S97" s="32"/>
      <c r="T97" s="32"/>
      <c r="U97" s="32"/>
      <c r="V97" s="32"/>
      <c r="W97" s="32"/>
      <c r="X97" s="32"/>
      <c r="Y97" s="32"/>
      <c r="Z97" s="32"/>
      <c r="AA97" s="32"/>
      <c r="AB97" s="32"/>
      <c r="AC97" s="32"/>
      <c r="AD97" s="32"/>
      <c r="AE97" s="32"/>
    </row>
    <row r="98" s="2" customFormat="1" ht="22.8" customHeight="1">
      <c r="A98" s="32"/>
      <c r="B98" s="33"/>
      <c r="C98" s="180" t="s">
        <v>111</v>
      </c>
      <c r="D98" s="34"/>
      <c r="E98" s="34"/>
      <c r="F98" s="34"/>
      <c r="G98" s="34"/>
      <c r="H98" s="34"/>
      <c r="I98" s="34"/>
      <c r="J98" s="103">
        <f>J124</f>
        <v>428937.94</v>
      </c>
      <c r="K98" s="34"/>
      <c r="L98" s="56"/>
      <c r="S98" s="32"/>
      <c r="T98" s="32"/>
      <c r="U98" s="32"/>
      <c r="V98" s="32"/>
      <c r="W98" s="32"/>
      <c r="X98" s="32"/>
      <c r="Y98" s="32"/>
      <c r="Z98" s="32"/>
      <c r="AA98" s="32"/>
      <c r="AB98" s="32"/>
      <c r="AC98" s="32"/>
      <c r="AD98" s="32"/>
      <c r="AE98" s="32"/>
      <c r="AU98" s="17" t="s">
        <v>112</v>
      </c>
    </row>
    <row r="99" s="9" customFormat="1" ht="24.96" customHeight="1">
      <c r="A99" s="9"/>
      <c r="B99" s="181"/>
      <c r="C99" s="182"/>
      <c r="D99" s="183" t="s">
        <v>113</v>
      </c>
      <c r="E99" s="184"/>
      <c r="F99" s="184"/>
      <c r="G99" s="184"/>
      <c r="H99" s="184"/>
      <c r="I99" s="184"/>
      <c r="J99" s="185">
        <f>J125</f>
        <v>428937.94</v>
      </c>
      <c r="K99" s="182"/>
      <c r="L99" s="186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87"/>
      <c r="C100" s="126"/>
      <c r="D100" s="188" t="s">
        <v>114</v>
      </c>
      <c r="E100" s="189"/>
      <c r="F100" s="189"/>
      <c r="G100" s="189"/>
      <c r="H100" s="189"/>
      <c r="I100" s="189"/>
      <c r="J100" s="190">
        <f>J126</f>
        <v>400266.62</v>
      </c>
      <c r="K100" s="126"/>
      <c r="L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7"/>
      <c r="C101" s="126"/>
      <c r="D101" s="188" t="s">
        <v>115</v>
      </c>
      <c r="E101" s="189"/>
      <c r="F101" s="189"/>
      <c r="G101" s="189"/>
      <c r="H101" s="189"/>
      <c r="I101" s="189"/>
      <c r="J101" s="190">
        <f>J166</f>
        <v>20000</v>
      </c>
      <c r="K101" s="126"/>
      <c r="L101" s="19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7"/>
      <c r="C102" s="126"/>
      <c r="D102" s="188" t="s">
        <v>116</v>
      </c>
      <c r="E102" s="189"/>
      <c r="F102" s="189"/>
      <c r="G102" s="189"/>
      <c r="H102" s="189"/>
      <c r="I102" s="189"/>
      <c r="J102" s="190">
        <f>J168</f>
        <v>8671.3199999999997</v>
      </c>
      <c r="K102" s="126"/>
      <c r="L102" s="19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2" customFormat="1" ht="21.84" customHeight="1">
      <c r="A103" s="32"/>
      <c r="B103" s="33"/>
      <c r="C103" s="34"/>
      <c r="D103" s="34"/>
      <c r="E103" s="34"/>
      <c r="F103" s="34"/>
      <c r="G103" s="34"/>
      <c r="H103" s="34"/>
      <c r="I103" s="34"/>
      <c r="J103" s="34"/>
      <c r="K103" s="34"/>
      <c r="L103" s="56"/>
      <c r="S103" s="32"/>
      <c r="T103" s="32"/>
      <c r="U103" s="32"/>
      <c r="V103" s="32"/>
      <c r="W103" s="32"/>
      <c r="X103" s="32"/>
      <c r="Y103" s="32"/>
      <c r="Z103" s="32"/>
      <c r="AA103" s="32"/>
      <c r="AB103" s="32"/>
      <c r="AC103" s="32"/>
      <c r="AD103" s="32"/>
      <c r="AE103" s="32"/>
    </row>
    <row r="104" s="2" customFormat="1" ht="6.96" customHeight="1">
      <c r="A104" s="32"/>
      <c r="B104" s="59"/>
      <c r="C104" s="60"/>
      <c r="D104" s="60"/>
      <c r="E104" s="60"/>
      <c r="F104" s="60"/>
      <c r="G104" s="60"/>
      <c r="H104" s="60"/>
      <c r="I104" s="60"/>
      <c r="J104" s="60"/>
      <c r="K104" s="60"/>
      <c r="L104" s="56"/>
      <c r="S104" s="32"/>
      <c r="T104" s="32"/>
      <c r="U104" s="32"/>
      <c r="V104" s="32"/>
      <c r="W104" s="32"/>
      <c r="X104" s="32"/>
      <c r="Y104" s="32"/>
      <c r="Z104" s="32"/>
      <c r="AA104" s="32"/>
      <c r="AB104" s="32"/>
      <c r="AC104" s="32"/>
      <c r="AD104" s="32"/>
      <c r="AE104" s="32"/>
    </row>
    <row r="108" s="2" customFormat="1" ht="6.96" customHeight="1">
      <c r="A108" s="32"/>
      <c r="B108" s="61"/>
      <c r="C108" s="62"/>
      <c r="D108" s="62"/>
      <c r="E108" s="62"/>
      <c r="F108" s="62"/>
      <c r="G108" s="62"/>
      <c r="H108" s="62"/>
      <c r="I108" s="62"/>
      <c r="J108" s="62"/>
      <c r="K108" s="62"/>
      <c r="L108" s="56"/>
      <c r="S108" s="32"/>
      <c r="T108" s="32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</row>
    <row r="109" s="2" customFormat="1" ht="24.96" customHeight="1">
      <c r="A109" s="32"/>
      <c r="B109" s="33"/>
      <c r="C109" s="23" t="s">
        <v>117</v>
      </c>
      <c r="D109" s="34"/>
      <c r="E109" s="34"/>
      <c r="F109" s="34"/>
      <c r="G109" s="34"/>
      <c r="H109" s="34"/>
      <c r="I109" s="34"/>
      <c r="J109" s="34"/>
      <c r="K109" s="34"/>
      <c r="L109" s="56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</row>
    <row r="110" s="2" customFormat="1" ht="6.96" customHeight="1">
      <c r="A110" s="32"/>
      <c r="B110" s="33"/>
      <c r="C110" s="34"/>
      <c r="D110" s="34"/>
      <c r="E110" s="34"/>
      <c r="F110" s="34"/>
      <c r="G110" s="34"/>
      <c r="H110" s="34"/>
      <c r="I110" s="34"/>
      <c r="J110" s="34"/>
      <c r="K110" s="34"/>
      <c r="L110" s="56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</row>
    <row r="111" s="2" customFormat="1" ht="12" customHeight="1">
      <c r="A111" s="32"/>
      <c r="B111" s="33"/>
      <c r="C111" s="29" t="s">
        <v>14</v>
      </c>
      <c r="D111" s="34"/>
      <c r="E111" s="34"/>
      <c r="F111" s="34"/>
      <c r="G111" s="34"/>
      <c r="H111" s="34"/>
      <c r="I111" s="34"/>
      <c r="J111" s="34"/>
      <c r="K111" s="34"/>
      <c r="L111" s="56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</row>
    <row r="112" s="2" customFormat="1" ht="16.5" customHeight="1">
      <c r="A112" s="32"/>
      <c r="B112" s="33"/>
      <c r="C112" s="34"/>
      <c r="D112" s="34"/>
      <c r="E112" s="176" t="str">
        <f>E7</f>
        <v>Stavba Větrolamu TEO 2 v k.ú. Ves Touškov</v>
      </c>
      <c r="F112" s="29"/>
      <c r="G112" s="29"/>
      <c r="H112" s="29"/>
      <c r="I112" s="34"/>
      <c r="J112" s="34"/>
      <c r="K112" s="34"/>
      <c r="L112" s="56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="1" customFormat="1" ht="12" customHeight="1">
      <c r="B113" s="21"/>
      <c r="C113" s="29" t="s">
        <v>106</v>
      </c>
      <c r="D113" s="22"/>
      <c r="E113" s="22"/>
      <c r="F113" s="22"/>
      <c r="G113" s="22"/>
      <c r="H113" s="22"/>
      <c r="I113" s="22"/>
      <c r="J113" s="22"/>
      <c r="K113" s="22"/>
      <c r="L113" s="20"/>
    </row>
    <row r="114" s="2" customFormat="1" ht="16.5" customHeight="1">
      <c r="A114" s="32"/>
      <c r="B114" s="33"/>
      <c r="C114" s="34"/>
      <c r="D114" s="34"/>
      <c r="E114" s="176" t="s">
        <v>334</v>
      </c>
      <c r="F114" s="34"/>
      <c r="G114" s="34"/>
      <c r="H114" s="34"/>
      <c r="I114" s="34"/>
      <c r="J114" s="34"/>
      <c r="K114" s="34"/>
      <c r="L114" s="56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="2" customFormat="1" ht="12" customHeight="1">
      <c r="A115" s="32"/>
      <c r="B115" s="33"/>
      <c r="C115" s="29" t="s">
        <v>335</v>
      </c>
      <c r="D115" s="34"/>
      <c r="E115" s="34"/>
      <c r="F115" s="34"/>
      <c r="G115" s="34"/>
      <c r="H115" s="34"/>
      <c r="I115" s="34"/>
      <c r="J115" s="34"/>
      <c r="K115" s="34"/>
      <c r="L115" s="56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</row>
    <row r="116" s="2" customFormat="1" ht="16.5" customHeight="1">
      <c r="A116" s="32"/>
      <c r="B116" s="33"/>
      <c r="C116" s="34"/>
      <c r="D116" s="34"/>
      <c r="E116" s="69" t="str">
        <f>E11</f>
        <v>210030-02-03-02 - Následná péče - 2. rok</v>
      </c>
      <c r="F116" s="34"/>
      <c r="G116" s="34"/>
      <c r="H116" s="34"/>
      <c r="I116" s="34"/>
      <c r="J116" s="34"/>
      <c r="K116" s="34"/>
      <c r="L116" s="56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</row>
    <row r="117" s="2" customFormat="1" ht="6.96" customHeight="1">
      <c r="A117" s="32"/>
      <c r="B117" s="33"/>
      <c r="C117" s="34"/>
      <c r="D117" s="34"/>
      <c r="E117" s="34"/>
      <c r="F117" s="34"/>
      <c r="G117" s="34"/>
      <c r="H117" s="34"/>
      <c r="I117" s="34"/>
      <c r="J117" s="34"/>
      <c r="K117" s="34"/>
      <c r="L117" s="56"/>
      <c r="S117" s="32"/>
      <c r="T117" s="32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</row>
    <row r="118" s="2" customFormat="1" ht="12" customHeight="1">
      <c r="A118" s="32"/>
      <c r="B118" s="33"/>
      <c r="C118" s="29" t="s">
        <v>18</v>
      </c>
      <c r="D118" s="34"/>
      <c r="E118" s="34"/>
      <c r="F118" s="26" t="str">
        <f>F14</f>
        <v>k.ú. Ves Touškov</v>
      </c>
      <c r="G118" s="34"/>
      <c r="H118" s="34"/>
      <c r="I118" s="29" t="s">
        <v>20</v>
      </c>
      <c r="J118" s="72" t="str">
        <f>IF(J14="","",J14)</f>
        <v>8. 9. 2021</v>
      </c>
      <c r="K118" s="34"/>
      <c r="L118" s="56"/>
      <c r="S118" s="32"/>
      <c r="T118" s="32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</row>
    <row r="119" s="2" customFormat="1" ht="6.96" customHeight="1">
      <c r="A119" s="32"/>
      <c r="B119" s="33"/>
      <c r="C119" s="34"/>
      <c r="D119" s="34"/>
      <c r="E119" s="34"/>
      <c r="F119" s="34"/>
      <c r="G119" s="34"/>
      <c r="H119" s="34"/>
      <c r="I119" s="34"/>
      <c r="J119" s="34"/>
      <c r="K119" s="34"/>
      <c r="L119" s="56"/>
      <c r="S119" s="32"/>
      <c r="T119" s="32"/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</row>
    <row r="120" s="2" customFormat="1" ht="15.15" customHeight="1">
      <c r="A120" s="32"/>
      <c r="B120" s="33"/>
      <c r="C120" s="29" t="s">
        <v>22</v>
      </c>
      <c r="D120" s="34"/>
      <c r="E120" s="34"/>
      <c r="F120" s="26" t="str">
        <f>E17</f>
        <v>SPÚ, Pobočka Plzeň</v>
      </c>
      <c r="G120" s="34"/>
      <c r="H120" s="34"/>
      <c r="I120" s="29" t="s">
        <v>28</v>
      </c>
      <c r="J120" s="30" t="str">
        <f>E23</f>
        <v>Geocart CZ a.s.</v>
      </c>
      <c r="K120" s="34"/>
      <c r="L120" s="56"/>
      <c r="S120" s="32"/>
      <c r="T120" s="32"/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</row>
    <row r="121" s="2" customFormat="1" ht="15.15" customHeight="1">
      <c r="A121" s="32"/>
      <c r="B121" s="33"/>
      <c r="C121" s="29" t="s">
        <v>26</v>
      </c>
      <c r="D121" s="34"/>
      <c r="E121" s="34"/>
      <c r="F121" s="26" t="str">
        <f>IF(E20="","",E20)</f>
        <v xml:space="preserve"> </v>
      </c>
      <c r="G121" s="34"/>
      <c r="H121" s="34"/>
      <c r="I121" s="29" t="s">
        <v>31</v>
      </c>
      <c r="J121" s="30" t="str">
        <f>E26</f>
        <v>Ing. Petr Chytka</v>
      </c>
      <c r="K121" s="34"/>
      <c r="L121" s="56"/>
      <c r="S121" s="32"/>
      <c r="T121" s="32"/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</row>
    <row r="122" s="2" customFormat="1" ht="10.32" customHeight="1">
      <c r="A122" s="32"/>
      <c r="B122" s="33"/>
      <c r="C122" s="34"/>
      <c r="D122" s="34"/>
      <c r="E122" s="34"/>
      <c r="F122" s="34"/>
      <c r="G122" s="34"/>
      <c r="H122" s="34"/>
      <c r="I122" s="34"/>
      <c r="J122" s="34"/>
      <c r="K122" s="34"/>
      <c r="L122" s="56"/>
      <c r="S122" s="32"/>
      <c r="T122" s="32"/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</row>
    <row r="123" s="11" customFormat="1" ht="29.28" customHeight="1">
      <c r="A123" s="192"/>
      <c r="B123" s="193"/>
      <c r="C123" s="194" t="s">
        <v>118</v>
      </c>
      <c r="D123" s="195" t="s">
        <v>60</v>
      </c>
      <c r="E123" s="195" t="s">
        <v>56</v>
      </c>
      <c r="F123" s="195" t="s">
        <v>57</v>
      </c>
      <c r="G123" s="195" t="s">
        <v>119</v>
      </c>
      <c r="H123" s="195" t="s">
        <v>120</v>
      </c>
      <c r="I123" s="195" t="s">
        <v>121</v>
      </c>
      <c r="J123" s="195" t="s">
        <v>110</v>
      </c>
      <c r="K123" s="196" t="s">
        <v>122</v>
      </c>
      <c r="L123" s="197"/>
      <c r="M123" s="93" t="s">
        <v>1</v>
      </c>
      <c r="N123" s="94" t="s">
        <v>39</v>
      </c>
      <c r="O123" s="94" t="s">
        <v>123</v>
      </c>
      <c r="P123" s="94" t="s">
        <v>124</v>
      </c>
      <c r="Q123" s="94" t="s">
        <v>125</v>
      </c>
      <c r="R123" s="94" t="s">
        <v>126</v>
      </c>
      <c r="S123" s="94" t="s">
        <v>127</v>
      </c>
      <c r="T123" s="95" t="s">
        <v>128</v>
      </c>
      <c r="U123" s="192"/>
      <c r="V123" s="192"/>
      <c r="W123" s="192"/>
      <c r="X123" s="192"/>
      <c r="Y123" s="192"/>
      <c r="Z123" s="192"/>
      <c r="AA123" s="192"/>
      <c r="AB123" s="192"/>
      <c r="AC123" s="192"/>
      <c r="AD123" s="192"/>
      <c r="AE123" s="192"/>
    </row>
    <row r="124" s="2" customFormat="1" ht="22.8" customHeight="1">
      <c r="A124" s="32"/>
      <c r="B124" s="33"/>
      <c r="C124" s="100" t="s">
        <v>129</v>
      </c>
      <c r="D124" s="34"/>
      <c r="E124" s="34"/>
      <c r="F124" s="34"/>
      <c r="G124" s="34"/>
      <c r="H124" s="34"/>
      <c r="I124" s="34"/>
      <c r="J124" s="198">
        <f>BK124</f>
        <v>428937.94</v>
      </c>
      <c r="K124" s="34"/>
      <c r="L124" s="38"/>
      <c r="M124" s="96"/>
      <c r="N124" s="199"/>
      <c r="O124" s="97"/>
      <c r="P124" s="200">
        <f>P125</f>
        <v>708.90331900000001</v>
      </c>
      <c r="Q124" s="97"/>
      <c r="R124" s="200">
        <f>R125</f>
        <v>8.0290600000000012</v>
      </c>
      <c r="S124" s="97"/>
      <c r="T124" s="201">
        <f>T125</f>
        <v>0</v>
      </c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  <c r="AT124" s="17" t="s">
        <v>74</v>
      </c>
      <c r="AU124" s="17" t="s">
        <v>112</v>
      </c>
      <c r="BK124" s="202">
        <f>BK125</f>
        <v>428937.94</v>
      </c>
    </row>
    <row r="125" s="12" customFormat="1" ht="25.92" customHeight="1">
      <c r="A125" s="12"/>
      <c r="B125" s="203"/>
      <c r="C125" s="204"/>
      <c r="D125" s="205" t="s">
        <v>74</v>
      </c>
      <c r="E125" s="206" t="s">
        <v>130</v>
      </c>
      <c r="F125" s="206" t="s">
        <v>131</v>
      </c>
      <c r="G125" s="204"/>
      <c r="H125" s="204"/>
      <c r="I125" s="204"/>
      <c r="J125" s="207">
        <f>BK125</f>
        <v>428937.94</v>
      </c>
      <c r="K125" s="204"/>
      <c r="L125" s="208"/>
      <c r="M125" s="209"/>
      <c r="N125" s="210"/>
      <c r="O125" s="210"/>
      <c r="P125" s="211">
        <f>P126+P166+P168</f>
        <v>708.90331900000001</v>
      </c>
      <c r="Q125" s="210"/>
      <c r="R125" s="211">
        <f>R126+R166+R168</f>
        <v>8.0290600000000012</v>
      </c>
      <c r="S125" s="210"/>
      <c r="T125" s="212">
        <f>T126+T166+T168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13" t="s">
        <v>83</v>
      </c>
      <c r="AT125" s="214" t="s">
        <v>74</v>
      </c>
      <c r="AU125" s="214" t="s">
        <v>75</v>
      </c>
      <c r="AY125" s="213" t="s">
        <v>132</v>
      </c>
      <c r="BK125" s="215">
        <f>BK126+BK166+BK168</f>
        <v>428937.94</v>
      </c>
    </row>
    <row r="126" s="12" customFormat="1" ht="22.8" customHeight="1">
      <c r="A126" s="12"/>
      <c r="B126" s="203"/>
      <c r="C126" s="204"/>
      <c r="D126" s="205" t="s">
        <v>74</v>
      </c>
      <c r="E126" s="216" t="s">
        <v>83</v>
      </c>
      <c r="F126" s="216" t="s">
        <v>133</v>
      </c>
      <c r="G126" s="204"/>
      <c r="H126" s="204"/>
      <c r="I126" s="204"/>
      <c r="J126" s="217">
        <f>BK126</f>
        <v>400266.62</v>
      </c>
      <c r="K126" s="204"/>
      <c r="L126" s="208"/>
      <c r="M126" s="209"/>
      <c r="N126" s="210"/>
      <c r="O126" s="210"/>
      <c r="P126" s="211">
        <f>SUM(P127:P165)</f>
        <v>692.15623200000005</v>
      </c>
      <c r="Q126" s="210"/>
      <c r="R126" s="211">
        <f>SUM(R127:R165)</f>
        <v>8.0278300000000016</v>
      </c>
      <c r="S126" s="210"/>
      <c r="T126" s="212">
        <f>SUM(T127:T165)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13" t="s">
        <v>83</v>
      </c>
      <c r="AT126" s="214" t="s">
        <v>74</v>
      </c>
      <c r="AU126" s="214" t="s">
        <v>83</v>
      </c>
      <c r="AY126" s="213" t="s">
        <v>132</v>
      </c>
      <c r="BK126" s="215">
        <f>SUM(BK127:BK165)</f>
        <v>400266.62</v>
      </c>
    </row>
    <row r="127" s="2" customFormat="1" ht="33" customHeight="1">
      <c r="A127" s="32"/>
      <c r="B127" s="33"/>
      <c r="C127" s="218" t="s">
        <v>83</v>
      </c>
      <c r="D127" s="218" t="s">
        <v>134</v>
      </c>
      <c r="E127" s="219" t="s">
        <v>289</v>
      </c>
      <c r="F127" s="220" t="s">
        <v>290</v>
      </c>
      <c r="G127" s="221" t="s">
        <v>282</v>
      </c>
      <c r="H127" s="222">
        <v>50.060000000000002</v>
      </c>
      <c r="I127" s="223">
        <v>255</v>
      </c>
      <c r="J127" s="223">
        <f>ROUND(I127*H127,2)</f>
        <v>12765.299999999999</v>
      </c>
      <c r="K127" s="220" t="s">
        <v>138</v>
      </c>
      <c r="L127" s="38"/>
      <c r="M127" s="224" t="s">
        <v>1</v>
      </c>
      <c r="N127" s="225" t="s">
        <v>40</v>
      </c>
      <c r="O127" s="226">
        <v>0.75</v>
      </c>
      <c r="P127" s="226">
        <f>O127*H127</f>
        <v>37.545000000000002</v>
      </c>
      <c r="Q127" s="226">
        <v>0</v>
      </c>
      <c r="R127" s="226">
        <f>Q127*H127</f>
        <v>0</v>
      </c>
      <c r="S127" s="226">
        <v>0</v>
      </c>
      <c r="T127" s="227">
        <f>S127*H127</f>
        <v>0</v>
      </c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  <c r="AR127" s="228" t="s">
        <v>139</v>
      </c>
      <c r="AT127" s="228" t="s">
        <v>134</v>
      </c>
      <c r="AU127" s="228" t="s">
        <v>85</v>
      </c>
      <c r="AY127" s="17" t="s">
        <v>132</v>
      </c>
      <c r="BE127" s="229">
        <f>IF(N127="základní",J127,0)</f>
        <v>12765.299999999999</v>
      </c>
      <c r="BF127" s="229">
        <f>IF(N127="snížená",J127,0)</f>
        <v>0</v>
      </c>
      <c r="BG127" s="229">
        <f>IF(N127="zákl. přenesená",J127,0)</f>
        <v>0</v>
      </c>
      <c r="BH127" s="229">
        <f>IF(N127="sníž. přenesená",J127,0)</f>
        <v>0</v>
      </c>
      <c r="BI127" s="229">
        <f>IF(N127="nulová",J127,0)</f>
        <v>0</v>
      </c>
      <c r="BJ127" s="17" t="s">
        <v>83</v>
      </c>
      <c r="BK127" s="229">
        <f>ROUND(I127*H127,2)</f>
        <v>12765.299999999999</v>
      </c>
      <c r="BL127" s="17" t="s">
        <v>139</v>
      </c>
      <c r="BM127" s="228" t="s">
        <v>382</v>
      </c>
    </row>
    <row r="128" s="2" customFormat="1">
      <c r="A128" s="32"/>
      <c r="B128" s="33"/>
      <c r="C128" s="34"/>
      <c r="D128" s="230" t="s">
        <v>141</v>
      </c>
      <c r="E128" s="34"/>
      <c r="F128" s="231" t="s">
        <v>292</v>
      </c>
      <c r="G128" s="34"/>
      <c r="H128" s="34"/>
      <c r="I128" s="34"/>
      <c r="J128" s="34"/>
      <c r="K128" s="34"/>
      <c r="L128" s="38"/>
      <c r="M128" s="232"/>
      <c r="N128" s="233"/>
      <c r="O128" s="84"/>
      <c r="P128" s="84"/>
      <c r="Q128" s="84"/>
      <c r="R128" s="84"/>
      <c r="S128" s="84"/>
      <c r="T128" s="85"/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  <c r="AT128" s="17" t="s">
        <v>141</v>
      </c>
      <c r="AU128" s="17" t="s">
        <v>85</v>
      </c>
    </row>
    <row r="129" s="13" customFormat="1">
      <c r="A129" s="13"/>
      <c r="B129" s="234"/>
      <c r="C129" s="235"/>
      <c r="D129" s="236" t="s">
        <v>143</v>
      </c>
      <c r="E129" s="237" t="s">
        <v>1</v>
      </c>
      <c r="F129" s="238" t="s">
        <v>338</v>
      </c>
      <c r="G129" s="235"/>
      <c r="H129" s="239">
        <v>22.579999999999998</v>
      </c>
      <c r="I129" s="235"/>
      <c r="J129" s="235"/>
      <c r="K129" s="235"/>
      <c r="L129" s="240"/>
      <c r="M129" s="241"/>
      <c r="N129" s="242"/>
      <c r="O129" s="242"/>
      <c r="P129" s="242"/>
      <c r="Q129" s="242"/>
      <c r="R129" s="242"/>
      <c r="S129" s="242"/>
      <c r="T129" s="243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4" t="s">
        <v>143</v>
      </c>
      <c r="AU129" s="244" t="s">
        <v>85</v>
      </c>
      <c r="AV129" s="13" t="s">
        <v>85</v>
      </c>
      <c r="AW129" s="13" t="s">
        <v>30</v>
      </c>
      <c r="AX129" s="13" t="s">
        <v>75</v>
      </c>
      <c r="AY129" s="244" t="s">
        <v>132</v>
      </c>
    </row>
    <row r="130" s="13" customFormat="1">
      <c r="A130" s="13"/>
      <c r="B130" s="234"/>
      <c r="C130" s="235"/>
      <c r="D130" s="236" t="s">
        <v>143</v>
      </c>
      <c r="E130" s="237" t="s">
        <v>1</v>
      </c>
      <c r="F130" s="238" t="s">
        <v>342</v>
      </c>
      <c r="G130" s="235"/>
      <c r="H130" s="239">
        <v>27.48</v>
      </c>
      <c r="I130" s="235"/>
      <c r="J130" s="235"/>
      <c r="K130" s="235"/>
      <c r="L130" s="240"/>
      <c r="M130" s="241"/>
      <c r="N130" s="242"/>
      <c r="O130" s="242"/>
      <c r="P130" s="242"/>
      <c r="Q130" s="242"/>
      <c r="R130" s="242"/>
      <c r="S130" s="242"/>
      <c r="T130" s="243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4" t="s">
        <v>143</v>
      </c>
      <c r="AU130" s="244" t="s">
        <v>85</v>
      </c>
      <c r="AV130" s="13" t="s">
        <v>85</v>
      </c>
      <c r="AW130" s="13" t="s">
        <v>30</v>
      </c>
      <c r="AX130" s="13" t="s">
        <v>75</v>
      </c>
      <c r="AY130" s="244" t="s">
        <v>132</v>
      </c>
    </row>
    <row r="131" s="14" customFormat="1">
      <c r="A131" s="14"/>
      <c r="B131" s="254"/>
      <c r="C131" s="255"/>
      <c r="D131" s="236" t="s">
        <v>143</v>
      </c>
      <c r="E131" s="256" t="s">
        <v>1</v>
      </c>
      <c r="F131" s="257" t="s">
        <v>210</v>
      </c>
      <c r="G131" s="255"/>
      <c r="H131" s="258">
        <v>50.060000000000002</v>
      </c>
      <c r="I131" s="255"/>
      <c r="J131" s="255"/>
      <c r="K131" s="255"/>
      <c r="L131" s="259"/>
      <c r="M131" s="260"/>
      <c r="N131" s="261"/>
      <c r="O131" s="261"/>
      <c r="P131" s="261"/>
      <c r="Q131" s="261"/>
      <c r="R131" s="261"/>
      <c r="S131" s="261"/>
      <c r="T131" s="262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63" t="s">
        <v>143</v>
      </c>
      <c r="AU131" s="263" t="s">
        <v>85</v>
      </c>
      <c r="AV131" s="14" t="s">
        <v>139</v>
      </c>
      <c r="AW131" s="14" t="s">
        <v>30</v>
      </c>
      <c r="AX131" s="14" t="s">
        <v>83</v>
      </c>
      <c r="AY131" s="263" t="s">
        <v>132</v>
      </c>
    </row>
    <row r="132" s="2" customFormat="1" ht="16.5" customHeight="1">
      <c r="A132" s="32"/>
      <c r="B132" s="33"/>
      <c r="C132" s="245" t="s">
        <v>85</v>
      </c>
      <c r="D132" s="245" t="s">
        <v>162</v>
      </c>
      <c r="E132" s="246" t="s">
        <v>294</v>
      </c>
      <c r="F132" s="247" t="s">
        <v>287</v>
      </c>
      <c r="G132" s="248" t="s">
        <v>165</v>
      </c>
      <c r="H132" s="249">
        <v>25.030000000000001</v>
      </c>
      <c r="I132" s="250">
        <v>50</v>
      </c>
      <c r="J132" s="250">
        <f>ROUND(I132*H132,2)</f>
        <v>1251.5</v>
      </c>
      <c r="K132" s="247" t="s">
        <v>1</v>
      </c>
      <c r="L132" s="251"/>
      <c r="M132" s="252" t="s">
        <v>1</v>
      </c>
      <c r="N132" s="253" t="s">
        <v>40</v>
      </c>
      <c r="O132" s="226">
        <v>0</v>
      </c>
      <c r="P132" s="226">
        <f>O132*H132</f>
        <v>0</v>
      </c>
      <c r="Q132" s="226">
        <v>0.001</v>
      </c>
      <c r="R132" s="226">
        <f>Q132*H132</f>
        <v>0.02503</v>
      </c>
      <c r="S132" s="226">
        <v>0</v>
      </c>
      <c r="T132" s="227">
        <f>S132*H132</f>
        <v>0</v>
      </c>
      <c r="U132" s="32"/>
      <c r="V132" s="32"/>
      <c r="W132" s="32"/>
      <c r="X132" s="32"/>
      <c r="Y132" s="32"/>
      <c r="Z132" s="32"/>
      <c r="AA132" s="32"/>
      <c r="AB132" s="32"/>
      <c r="AC132" s="32"/>
      <c r="AD132" s="32"/>
      <c r="AE132" s="32"/>
      <c r="AR132" s="228" t="s">
        <v>166</v>
      </c>
      <c r="AT132" s="228" t="s">
        <v>162</v>
      </c>
      <c r="AU132" s="228" t="s">
        <v>85</v>
      </c>
      <c r="AY132" s="17" t="s">
        <v>132</v>
      </c>
      <c r="BE132" s="229">
        <f>IF(N132="základní",J132,0)</f>
        <v>1251.5</v>
      </c>
      <c r="BF132" s="229">
        <f>IF(N132="snížená",J132,0)</f>
        <v>0</v>
      </c>
      <c r="BG132" s="229">
        <f>IF(N132="zákl. přenesená",J132,0)</f>
        <v>0</v>
      </c>
      <c r="BH132" s="229">
        <f>IF(N132="sníž. přenesená",J132,0)</f>
        <v>0</v>
      </c>
      <c r="BI132" s="229">
        <f>IF(N132="nulová",J132,0)</f>
        <v>0</v>
      </c>
      <c r="BJ132" s="17" t="s">
        <v>83</v>
      </c>
      <c r="BK132" s="229">
        <f>ROUND(I132*H132,2)</f>
        <v>1251.5</v>
      </c>
      <c r="BL132" s="17" t="s">
        <v>139</v>
      </c>
      <c r="BM132" s="228" t="s">
        <v>383</v>
      </c>
    </row>
    <row r="133" s="13" customFormat="1">
      <c r="A133" s="13"/>
      <c r="B133" s="234"/>
      <c r="C133" s="235"/>
      <c r="D133" s="236" t="s">
        <v>143</v>
      </c>
      <c r="E133" s="237" t="s">
        <v>1</v>
      </c>
      <c r="F133" s="238" t="s">
        <v>340</v>
      </c>
      <c r="G133" s="235"/>
      <c r="H133" s="239">
        <v>11.289999999999999</v>
      </c>
      <c r="I133" s="235"/>
      <c r="J133" s="235"/>
      <c r="K133" s="235"/>
      <c r="L133" s="240"/>
      <c r="M133" s="241"/>
      <c r="N133" s="242"/>
      <c r="O133" s="242"/>
      <c r="P133" s="242"/>
      <c r="Q133" s="242"/>
      <c r="R133" s="242"/>
      <c r="S133" s="242"/>
      <c r="T133" s="243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4" t="s">
        <v>143</v>
      </c>
      <c r="AU133" s="244" t="s">
        <v>85</v>
      </c>
      <c r="AV133" s="13" t="s">
        <v>85</v>
      </c>
      <c r="AW133" s="13" t="s">
        <v>30</v>
      </c>
      <c r="AX133" s="13" t="s">
        <v>75</v>
      </c>
      <c r="AY133" s="244" t="s">
        <v>132</v>
      </c>
    </row>
    <row r="134" s="13" customFormat="1">
      <c r="A134" s="13"/>
      <c r="B134" s="234"/>
      <c r="C134" s="235"/>
      <c r="D134" s="236" t="s">
        <v>143</v>
      </c>
      <c r="E134" s="237" t="s">
        <v>1</v>
      </c>
      <c r="F134" s="238" t="s">
        <v>344</v>
      </c>
      <c r="G134" s="235"/>
      <c r="H134" s="239">
        <v>13.74</v>
      </c>
      <c r="I134" s="235"/>
      <c r="J134" s="235"/>
      <c r="K134" s="235"/>
      <c r="L134" s="240"/>
      <c r="M134" s="241"/>
      <c r="N134" s="242"/>
      <c r="O134" s="242"/>
      <c r="P134" s="242"/>
      <c r="Q134" s="242"/>
      <c r="R134" s="242"/>
      <c r="S134" s="242"/>
      <c r="T134" s="243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4" t="s">
        <v>143</v>
      </c>
      <c r="AU134" s="244" t="s">
        <v>85</v>
      </c>
      <c r="AV134" s="13" t="s">
        <v>85</v>
      </c>
      <c r="AW134" s="13" t="s">
        <v>30</v>
      </c>
      <c r="AX134" s="13" t="s">
        <v>75</v>
      </c>
      <c r="AY134" s="244" t="s">
        <v>132</v>
      </c>
    </row>
    <row r="135" s="14" customFormat="1">
      <c r="A135" s="14"/>
      <c r="B135" s="254"/>
      <c r="C135" s="255"/>
      <c r="D135" s="236" t="s">
        <v>143</v>
      </c>
      <c r="E135" s="256" t="s">
        <v>1</v>
      </c>
      <c r="F135" s="257" t="s">
        <v>210</v>
      </c>
      <c r="G135" s="255"/>
      <c r="H135" s="258">
        <v>25.030000000000001</v>
      </c>
      <c r="I135" s="255"/>
      <c r="J135" s="255"/>
      <c r="K135" s="255"/>
      <c r="L135" s="259"/>
      <c r="M135" s="260"/>
      <c r="N135" s="261"/>
      <c r="O135" s="261"/>
      <c r="P135" s="261"/>
      <c r="Q135" s="261"/>
      <c r="R135" s="261"/>
      <c r="S135" s="261"/>
      <c r="T135" s="262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63" t="s">
        <v>143</v>
      </c>
      <c r="AU135" s="263" t="s">
        <v>85</v>
      </c>
      <c r="AV135" s="14" t="s">
        <v>139</v>
      </c>
      <c r="AW135" s="14" t="s">
        <v>30</v>
      </c>
      <c r="AX135" s="14" t="s">
        <v>83</v>
      </c>
      <c r="AY135" s="263" t="s">
        <v>132</v>
      </c>
    </row>
    <row r="136" s="2" customFormat="1" ht="24.15" customHeight="1">
      <c r="A136" s="32"/>
      <c r="B136" s="33"/>
      <c r="C136" s="218" t="s">
        <v>150</v>
      </c>
      <c r="D136" s="218" t="s">
        <v>134</v>
      </c>
      <c r="E136" s="219" t="s">
        <v>345</v>
      </c>
      <c r="F136" s="220" t="s">
        <v>346</v>
      </c>
      <c r="G136" s="221" t="s">
        <v>183</v>
      </c>
      <c r="H136" s="222">
        <v>1.821</v>
      </c>
      <c r="I136" s="223">
        <v>8280</v>
      </c>
      <c r="J136" s="223">
        <f>ROUND(I136*H136,2)</f>
        <v>15077.879999999999</v>
      </c>
      <c r="K136" s="220" t="s">
        <v>138</v>
      </c>
      <c r="L136" s="38"/>
      <c r="M136" s="224" t="s">
        <v>1</v>
      </c>
      <c r="N136" s="225" t="s">
        <v>40</v>
      </c>
      <c r="O136" s="226">
        <v>20.992000000000001</v>
      </c>
      <c r="P136" s="226">
        <f>O136*H136</f>
        <v>38.226432000000003</v>
      </c>
      <c r="Q136" s="226">
        <v>0</v>
      </c>
      <c r="R136" s="226">
        <f>Q136*H136</f>
        <v>0</v>
      </c>
      <c r="S136" s="226">
        <v>0</v>
      </c>
      <c r="T136" s="227">
        <f>S136*H136</f>
        <v>0</v>
      </c>
      <c r="U136" s="32"/>
      <c r="V136" s="32"/>
      <c r="W136" s="32"/>
      <c r="X136" s="32"/>
      <c r="Y136" s="32"/>
      <c r="Z136" s="32"/>
      <c r="AA136" s="32"/>
      <c r="AB136" s="32"/>
      <c r="AC136" s="32"/>
      <c r="AD136" s="32"/>
      <c r="AE136" s="32"/>
      <c r="AR136" s="228" t="s">
        <v>139</v>
      </c>
      <c r="AT136" s="228" t="s">
        <v>134</v>
      </c>
      <c r="AU136" s="228" t="s">
        <v>85</v>
      </c>
      <c r="AY136" s="17" t="s">
        <v>132</v>
      </c>
      <c r="BE136" s="229">
        <f>IF(N136="základní",J136,0)</f>
        <v>15077.879999999999</v>
      </c>
      <c r="BF136" s="229">
        <f>IF(N136="snížená",J136,0)</f>
        <v>0</v>
      </c>
      <c r="BG136" s="229">
        <f>IF(N136="zákl. přenesená",J136,0)</f>
        <v>0</v>
      </c>
      <c r="BH136" s="229">
        <f>IF(N136="sníž. přenesená",J136,0)</f>
        <v>0</v>
      </c>
      <c r="BI136" s="229">
        <f>IF(N136="nulová",J136,0)</f>
        <v>0</v>
      </c>
      <c r="BJ136" s="17" t="s">
        <v>83</v>
      </c>
      <c r="BK136" s="229">
        <f>ROUND(I136*H136,2)</f>
        <v>15077.879999999999</v>
      </c>
      <c r="BL136" s="17" t="s">
        <v>139</v>
      </c>
      <c r="BM136" s="228" t="s">
        <v>384</v>
      </c>
    </row>
    <row r="137" s="2" customFormat="1">
      <c r="A137" s="32"/>
      <c r="B137" s="33"/>
      <c r="C137" s="34"/>
      <c r="D137" s="230" t="s">
        <v>141</v>
      </c>
      <c r="E137" s="34"/>
      <c r="F137" s="231" t="s">
        <v>348</v>
      </c>
      <c r="G137" s="34"/>
      <c r="H137" s="34"/>
      <c r="I137" s="34"/>
      <c r="J137" s="34"/>
      <c r="K137" s="34"/>
      <c r="L137" s="38"/>
      <c r="M137" s="232"/>
      <c r="N137" s="233"/>
      <c r="O137" s="84"/>
      <c r="P137" s="84"/>
      <c r="Q137" s="84"/>
      <c r="R137" s="84"/>
      <c r="S137" s="84"/>
      <c r="T137" s="85"/>
      <c r="U137" s="32"/>
      <c r="V137" s="32"/>
      <c r="W137" s="32"/>
      <c r="X137" s="32"/>
      <c r="Y137" s="32"/>
      <c r="Z137" s="32"/>
      <c r="AA137" s="32"/>
      <c r="AB137" s="32"/>
      <c r="AC137" s="32"/>
      <c r="AD137" s="32"/>
      <c r="AE137" s="32"/>
      <c r="AT137" s="17" t="s">
        <v>141</v>
      </c>
      <c r="AU137" s="17" t="s">
        <v>85</v>
      </c>
    </row>
    <row r="138" s="13" customFormat="1">
      <c r="A138" s="13"/>
      <c r="B138" s="234"/>
      <c r="C138" s="235"/>
      <c r="D138" s="236" t="s">
        <v>143</v>
      </c>
      <c r="E138" s="237" t="s">
        <v>1</v>
      </c>
      <c r="F138" s="238" t="s">
        <v>349</v>
      </c>
      <c r="G138" s="235"/>
      <c r="H138" s="239">
        <v>1.821</v>
      </c>
      <c r="I138" s="235"/>
      <c r="J138" s="235"/>
      <c r="K138" s="235"/>
      <c r="L138" s="240"/>
      <c r="M138" s="241"/>
      <c r="N138" s="242"/>
      <c r="O138" s="242"/>
      <c r="P138" s="242"/>
      <c r="Q138" s="242"/>
      <c r="R138" s="242"/>
      <c r="S138" s="242"/>
      <c r="T138" s="243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4" t="s">
        <v>143</v>
      </c>
      <c r="AU138" s="244" t="s">
        <v>85</v>
      </c>
      <c r="AV138" s="13" t="s">
        <v>85</v>
      </c>
      <c r="AW138" s="13" t="s">
        <v>30</v>
      </c>
      <c r="AX138" s="13" t="s">
        <v>83</v>
      </c>
      <c r="AY138" s="244" t="s">
        <v>132</v>
      </c>
    </row>
    <row r="139" s="2" customFormat="1" ht="24.15" customHeight="1">
      <c r="A139" s="32"/>
      <c r="B139" s="33"/>
      <c r="C139" s="218" t="s">
        <v>139</v>
      </c>
      <c r="D139" s="218" t="s">
        <v>134</v>
      </c>
      <c r="E139" s="219" t="s">
        <v>350</v>
      </c>
      <c r="F139" s="220" t="s">
        <v>351</v>
      </c>
      <c r="G139" s="221" t="s">
        <v>137</v>
      </c>
      <c r="H139" s="222">
        <v>675.27999999999997</v>
      </c>
      <c r="I139" s="223">
        <v>42.5</v>
      </c>
      <c r="J139" s="223">
        <f>ROUND(I139*H139,2)</f>
        <v>28699.400000000001</v>
      </c>
      <c r="K139" s="220" t="s">
        <v>138</v>
      </c>
      <c r="L139" s="38"/>
      <c r="M139" s="224" t="s">
        <v>1</v>
      </c>
      <c r="N139" s="225" t="s">
        <v>40</v>
      </c>
      <c r="O139" s="226">
        <v>0.113</v>
      </c>
      <c r="P139" s="226">
        <f>O139*H139</f>
        <v>76.306640000000002</v>
      </c>
      <c r="Q139" s="226">
        <v>0</v>
      </c>
      <c r="R139" s="226">
        <f>Q139*H139</f>
        <v>0</v>
      </c>
      <c r="S139" s="226">
        <v>0</v>
      </c>
      <c r="T139" s="227">
        <f>S139*H139</f>
        <v>0</v>
      </c>
      <c r="U139" s="32"/>
      <c r="V139" s="32"/>
      <c r="W139" s="32"/>
      <c r="X139" s="32"/>
      <c r="Y139" s="32"/>
      <c r="Z139" s="32"/>
      <c r="AA139" s="32"/>
      <c r="AB139" s="32"/>
      <c r="AC139" s="32"/>
      <c r="AD139" s="32"/>
      <c r="AE139" s="32"/>
      <c r="AR139" s="228" t="s">
        <v>139</v>
      </c>
      <c r="AT139" s="228" t="s">
        <v>134</v>
      </c>
      <c r="AU139" s="228" t="s">
        <v>85</v>
      </c>
      <c r="AY139" s="17" t="s">
        <v>132</v>
      </c>
      <c r="BE139" s="229">
        <f>IF(N139="základní",J139,0)</f>
        <v>28699.400000000001</v>
      </c>
      <c r="BF139" s="229">
        <f>IF(N139="snížená",J139,0)</f>
        <v>0</v>
      </c>
      <c r="BG139" s="229">
        <f>IF(N139="zákl. přenesená",J139,0)</f>
        <v>0</v>
      </c>
      <c r="BH139" s="229">
        <f>IF(N139="sníž. přenesená",J139,0)</f>
        <v>0</v>
      </c>
      <c r="BI139" s="229">
        <f>IF(N139="nulová",J139,0)</f>
        <v>0</v>
      </c>
      <c r="BJ139" s="17" t="s">
        <v>83</v>
      </c>
      <c r="BK139" s="229">
        <f>ROUND(I139*H139,2)</f>
        <v>28699.400000000001</v>
      </c>
      <c r="BL139" s="17" t="s">
        <v>139</v>
      </c>
      <c r="BM139" s="228" t="s">
        <v>385</v>
      </c>
    </row>
    <row r="140" s="2" customFormat="1">
      <c r="A140" s="32"/>
      <c r="B140" s="33"/>
      <c r="C140" s="34"/>
      <c r="D140" s="230" t="s">
        <v>141</v>
      </c>
      <c r="E140" s="34"/>
      <c r="F140" s="231" t="s">
        <v>353</v>
      </c>
      <c r="G140" s="34"/>
      <c r="H140" s="34"/>
      <c r="I140" s="34"/>
      <c r="J140" s="34"/>
      <c r="K140" s="34"/>
      <c r="L140" s="38"/>
      <c r="M140" s="232"/>
      <c r="N140" s="233"/>
      <c r="O140" s="84"/>
      <c r="P140" s="84"/>
      <c r="Q140" s="84"/>
      <c r="R140" s="84"/>
      <c r="S140" s="84"/>
      <c r="T140" s="85"/>
      <c r="U140" s="32"/>
      <c r="V140" s="32"/>
      <c r="W140" s="32"/>
      <c r="X140" s="32"/>
      <c r="Y140" s="32"/>
      <c r="Z140" s="32"/>
      <c r="AA140" s="32"/>
      <c r="AB140" s="32"/>
      <c r="AC140" s="32"/>
      <c r="AD140" s="32"/>
      <c r="AE140" s="32"/>
      <c r="AT140" s="17" t="s">
        <v>141</v>
      </c>
      <c r="AU140" s="17" t="s">
        <v>85</v>
      </c>
    </row>
    <row r="141" s="13" customFormat="1">
      <c r="A141" s="13"/>
      <c r="B141" s="234"/>
      <c r="C141" s="235"/>
      <c r="D141" s="236" t="s">
        <v>143</v>
      </c>
      <c r="E141" s="237" t="s">
        <v>1</v>
      </c>
      <c r="F141" s="238" t="s">
        <v>300</v>
      </c>
      <c r="G141" s="235"/>
      <c r="H141" s="239">
        <v>494.63999999999999</v>
      </c>
      <c r="I141" s="235"/>
      <c r="J141" s="235"/>
      <c r="K141" s="235"/>
      <c r="L141" s="240"/>
      <c r="M141" s="241"/>
      <c r="N141" s="242"/>
      <c r="O141" s="242"/>
      <c r="P141" s="242"/>
      <c r="Q141" s="242"/>
      <c r="R141" s="242"/>
      <c r="S141" s="242"/>
      <c r="T141" s="243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4" t="s">
        <v>143</v>
      </c>
      <c r="AU141" s="244" t="s">
        <v>85</v>
      </c>
      <c r="AV141" s="13" t="s">
        <v>85</v>
      </c>
      <c r="AW141" s="13" t="s">
        <v>30</v>
      </c>
      <c r="AX141" s="13" t="s">
        <v>75</v>
      </c>
      <c r="AY141" s="244" t="s">
        <v>132</v>
      </c>
    </row>
    <row r="142" s="13" customFormat="1">
      <c r="A142" s="13"/>
      <c r="B142" s="234"/>
      <c r="C142" s="235"/>
      <c r="D142" s="236" t="s">
        <v>143</v>
      </c>
      <c r="E142" s="237" t="s">
        <v>1</v>
      </c>
      <c r="F142" s="238" t="s">
        <v>301</v>
      </c>
      <c r="G142" s="235"/>
      <c r="H142" s="239">
        <v>180.63999999999999</v>
      </c>
      <c r="I142" s="235"/>
      <c r="J142" s="235"/>
      <c r="K142" s="235"/>
      <c r="L142" s="240"/>
      <c r="M142" s="241"/>
      <c r="N142" s="242"/>
      <c r="O142" s="242"/>
      <c r="P142" s="242"/>
      <c r="Q142" s="242"/>
      <c r="R142" s="242"/>
      <c r="S142" s="242"/>
      <c r="T142" s="243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4" t="s">
        <v>143</v>
      </c>
      <c r="AU142" s="244" t="s">
        <v>85</v>
      </c>
      <c r="AV142" s="13" t="s">
        <v>85</v>
      </c>
      <c r="AW142" s="13" t="s">
        <v>30</v>
      </c>
      <c r="AX142" s="13" t="s">
        <v>75</v>
      </c>
      <c r="AY142" s="244" t="s">
        <v>132</v>
      </c>
    </row>
    <row r="143" s="14" customFormat="1">
      <c r="A143" s="14"/>
      <c r="B143" s="254"/>
      <c r="C143" s="255"/>
      <c r="D143" s="236" t="s">
        <v>143</v>
      </c>
      <c r="E143" s="256" t="s">
        <v>1</v>
      </c>
      <c r="F143" s="257" t="s">
        <v>210</v>
      </c>
      <c r="G143" s="255"/>
      <c r="H143" s="258">
        <v>675.27999999999997</v>
      </c>
      <c r="I143" s="255"/>
      <c r="J143" s="255"/>
      <c r="K143" s="255"/>
      <c r="L143" s="259"/>
      <c r="M143" s="260"/>
      <c r="N143" s="261"/>
      <c r="O143" s="261"/>
      <c r="P143" s="261"/>
      <c r="Q143" s="261"/>
      <c r="R143" s="261"/>
      <c r="S143" s="261"/>
      <c r="T143" s="262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63" t="s">
        <v>143</v>
      </c>
      <c r="AU143" s="263" t="s">
        <v>85</v>
      </c>
      <c r="AV143" s="14" t="s">
        <v>139</v>
      </c>
      <c r="AW143" s="14" t="s">
        <v>30</v>
      </c>
      <c r="AX143" s="14" t="s">
        <v>83</v>
      </c>
      <c r="AY143" s="263" t="s">
        <v>132</v>
      </c>
    </row>
    <row r="144" s="2" customFormat="1" ht="16.5" customHeight="1">
      <c r="A144" s="32"/>
      <c r="B144" s="33"/>
      <c r="C144" s="245" t="s">
        <v>161</v>
      </c>
      <c r="D144" s="245" t="s">
        <v>162</v>
      </c>
      <c r="E144" s="246" t="s">
        <v>302</v>
      </c>
      <c r="F144" s="247" t="s">
        <v>303</v>
      </c>
      <c r="G144" s="248" t="s">
        <v>204</v>
      </c>
      <c r="H144" s="249">
        <v>33.764000000000003</v>
      </c>
      <c r="I144" s="250">
        <v>1570</v>
      </c>
      <c r="J144" s="250">
        <f>ROUND(I144*H144,2)</f>
        <v>53009.480000000003</v>
      </c>
      <c r="K144" s="247" t="s">
        <v>138</v>
      </c>
      <c r="L144" s="251"/>
      <c r="M144" s="252" t="s">
        <v>1</v>
      </c>
      <c r="N144" s="253" t="s">
        <v>40</v>
      </c>
      <c r="O144" s="226">
        <v>0</v>
      </c>
      <c r="P144" s="226">
        <f>O144*H144</f>
        <v>0</v>
      </c>
      <c r="Q144" s="226">
        <v>0.20000000000000001</v>
      </c>
      <c r="R144" s="226">
        <f>Q144*H144</f>
        <v>6.7528000000000006</v>
      </c>
      <c r="S144" s="226">
        <v>0</v>
      </c>
      <c r="T144" s="227">
        <f>S144*H144</f>
        <v>0</v>
      </c>
      <c r="U144" s="32"/>
      <c r="V144" s="32"/>
      <c r="W144" s="32"/>
      <c r="X144" s="32"/>
      <c r="Y144" s="32"/>
      <c r="Z144" s="32"/>
      <c r="AA144" s="32"/>
      <c r="AB144" s="32"/>
      <c r="AC144" s="32"/>
      <c r="AD144" s="32"/>
      <c r="AE144" s="32"/>
      <c r="AR144" s="228" t="s">
        <v>166</v>
      </c>
      <c r="AT144" s="228" t="s">
        <v>162</v>
      </c>
      <c r="AU144" s="228" t="s">
        <v>85</v>
      </c>
      <c r="AY144" s="17" t="s">
        <v>132</v>
      </c>
      <c r="BE144" s="229">
        <f>IF(N144="základní",J144,0)</f>
        <v>53009.480000000003</v>
      </c>
      <c r="BF144" s="229">
        <f>IF(N144="snížená",J144,0)</f>
        <v>0</v>
      </c>
      <c r="BG144" s="229">
        <f>IF(N144="zákl. přenesená",J144,0)</f>
        <v>0</v>
      </c>
      <c r="BH144" s="229">
        <f>IF(N144="sníž. přenesená",J144,0)</f>
        <v>0</v>
      </c>
      <c r="BI144" s="229">
        <f>IF(N144="nulová",J144,0)</f>
        <v>0</v>
      </c>
      <c r="BJ144" s="17" t="s">
        <v>83</v>
      </c>
      <c r="BK144" s="229">
        <f>ROUND(I144*H144,2)</f>
        <v>53009.480000000003</v>
      </c>
      <c r="BL144" s="17" t="s">
        <v>139</v>
      </c>
      <c r="BM144" s="228" t="s">
        <v>386</v>
      </c>
    </row>
    <row r="145" s="13" customFormat="1">
      <c r="A145" s="13"/>
      <c r="B145" s="234"/>
      <c r="C145" s="235"/>
      <c r="D145" s="236" t="s">
        <v>143</v>
      </c>
      <c r="E145" s="237" t="s">
        <v>1</v>
      </c>
      <c r="F145" s="238" t="s">
        <v>355</v>
      </c>
      <c r="G145" s="235"/>
      <c r="H145" s="239">
        <v>24.731999999999999</v>
      </c>
      <c r="I145" s="235"/>
      <c r="J145" s="235"/>
      <c r="K145" s="235"/>
      <c r="L145" s="240"/>
      <c r="M145" s="241"/>
      <c r="N145" s="242"/>
      <c r="O145" s="242"/>
      <c r="P145" s="242"/>
      <c r="Q145" s="242"/>
      <c r="R145" s="242"/>
      <c r="S145" s="242"/>
      <c r="T145" s="243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4" t="s">
        <v>143</v>
      </c>
      <c r="AU145" s="244" t="s">
        <v>85</v>
      </c>
      <c r="AV145" s="13" t="s">
        <v>85</v>
      </c>
      <c r="AW145" s="13" t="s">
        <v>30</v>
      </c>
      <c r="AX145" s="13" t="s">
        <v>75</v>
      </c>
      <c r="AY145" s="244" t="s">
        <v>132</v>
      </c>
    </row>
    <row r="146" s="13" customFormat="1">
      <c r="A146" s="13"/>
      <c r="B146" s="234"/>
      <c r="C146" s="235"/>
      <c r="D146" s="236" t="s">
        <v>143</v>
      </c>
      <c r="E146" s="237" t="s">
        <v>1</v>
      </c>
      <c r="F146" s="238" t="s">
        <v>356</v>
      </c>
      <c r="G146" s="235"/>
      <c r="H146" s="239">
        <v>9.032</v>
      </c>
      <c r="I146" s="235"/>
      <c r="J146" s="235"/>
      <c r="K146" s="235"/>
      <c r="L146" s="240"/>
      <c r="M146" s="241"/>
      <c r="N146" s="242"/>
      <c r="O146" s="242"/>
      <c r="P146" s="242"/>
      <c r="Q146" s="242"/>
      <c r="R146" s="242"/>
      <c r="S146" s="242"/>
      <c r="T146" s="243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4" t="s">
        <v>143</v>
      </c>
      <c r="AU146" s="244" t="s">
        <v>85</v>
      </c>
      <c r="AV146" s="13" t="s">
        <v>85</v>
      </c>
      <c r="AW146" s="13" t="s">
        <v>30</v>
      </c>
      <c r="AX146" s="13" t="s">
        <v>75</v>
      </c>
      <c r="AY146" s="244" t="s">
        <v>132</v>
      </c>
    </row>
    <row r="147" s="14" customFormat="1">
      <c r="A147" s="14"/>
      <c r="B147" s="254"/>
      <c r="C147" s="255"/>
      <c r="D147" s="236" t="s">
        <v>143</v>
      </c>
      <c r="E147" s="256" t="s">
        <v>1</v>
      </c>
      <c r="F147" s="257" t="s">
        <v>210</v>
      </c>
      <c r="G147" s="255"/>
      <c r="H147" s="258">
        <v>33.763999999999996</v>
      </c>
      <c r="I147" s="255"/>
      <c r="J147" s="255"/>
      <c r="K147" s="255"/>
      <c r="L147" s="259"/>
      <c r="M147" s="260"/>
      <c r="N147" s="261"/>
      <c r="O147" s="261"/>
      <c r="P147" s="261"/>
      <c r="Q147" s="261"/>
      <c r="R147" s="261"/>
      <c r="S147" s="261"/>
      <c r="T147" s="262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63" t="s">
        <v>143</v>
      </c>
      <c r="AU147" s="263" t="s">
        <v>85</v>
      </c>
      <c r="AV147" s="14" t="s">
        <v>139</v>
      </c>
      <c r="AW147" s="14" t="s">
        <v>30</v>
      </c>
      <c r="AX147" s="14" t="s">
        <v>83</v>
      </c>
      <c r="AY147" s="263" t="s">
        <v>132</v>
      </c>
    </row>
    <row r="148" s="2" customFormat="1" ht="16.5" customHeight="1">
      <c r="A148" s="32"/>
      <c r="B148" s="33"/>
      <c r="C148" s="218" t="s">
        <v>169</v>
      </c>
      <c r="D148" s="218" t="s">
        <v>134</v>
      </c>
      <c r="E148" s="219" t="s">
        <v>357</v>
      </c>
      <c r="F148" s="220" t="s">
        <v>358</v>
      </c>
      <c r="G148" s="221" t="s">
        <v>204</v>
      </c>
      <c r="H148" s="222">
        <v>310.16000000000003</v>
      </c>
      <c r="I148" s="223">
        <v>466</v>
      </c>
      <c r="J148" s="223">
        <f>ROUND(I148*H148,2)</f>
        <v>144534.56</v>
      </c>
      <c r="K148" s="220" t="s">
        <v>138</v>
      </c>
      <c r="L148" s="38"/>
      <c r="M148" s="224" t="s">
        <v>1</v>
      </c>
      <c r="N148" s="225" t="s">
        <v>40</v>
      </c>
      <c r="O148" s="226">
        <v>1.196</v>
      </c>
      <c r="P148" s="226">
        <f>O148*H148</f>
        <v>370.95136000000002</v>
      </c>
      <c r="Q148" s="226">
        <v>0</v>
      </c>
      <c r="R148" s="226">
        <f>Q148*H148</f>
        <v>0</v>
      </c>
      <c r="S148" s="226">
        <v>0</v>
      </c>
      <c r="T148" s="227">
        <f>S148*H148</f>
        <v>0</v>
      </c>
      <c r="U148" s="32"/>
      <c r="V148" s="32"/>
      <c r="W148" s="32"/>
      <c r="X148" s="32"/>
      <c r="Y148" s="32"/>
      <c r="Z148" s="32"/>
      <c r="AA148" s="32"/>
      <c r="AB148" s="32"/>
      <c r="AC148" s="32"/>
      <c r="AD148" s="32"/>
      <c r="AE148" s="32"/>
      <c r="AR148" s="228" t="s">
        <v>139</v>
      </c>
      <c r="AT148" s="228" t="s">
        <v>134</v>
      </c>
      <c r="AU148" s="228" t="s">
        <v>85</v>
      </c>
      <c r="AY148" s="17" t="s">
        <v>132</v>
      </c>
      <c r="BE148" s="229">
        <f>IF(N148="základní",J148,0)</f>
        <v>144534.56</v>
      </c>
      <c r="BF148" s="229">
        <f>IF(N148="snížená",J148,0)</f>
        <v>0</v>
      </c>
      <c r="BG148" s="229">
        <f>IF(N148="zákl. přenesená",J148,0)</f>
        <v>0</v>
      </c>
      <c r="BH148" s="229">
        <f>IF(N148="sníž. přenesená",J148,0)</f>
        <v>0</v>
      </c>
      <c r="BI148" s="229">
        <f>IF(N148="nulová",J148,0)</f>
        <v>0</v>
      </c>
      <c r="BJ148" s="17" t="s">
        <v>83</v>
      </c>
      <c r="BK148" s="229">
        <f>ROUND(I148*H148,2)</f>
        <v>144534.56</v>
      </c>
      <c r="BL148" s="17" t="s">
        <v>139</v>
      </c>
      <c r="BM148" s="228" t="s">
        <v>387</v>
      </c>
    </row>
    <row r="149" s="2" customFormat="1">
      <c r="A149" s="32"/>
      <c r="B149" s="33"/>
      <c r="C149" s="34"/>
      <c r="D149" s="230" t="s">
        <v>141</v>
      </c>
      <c r="E149" s="34"/>
      <c r="F149" s="231" t="s">
        <v>360</v>
      </c>
      <c r="G149" s="34"/>
      <c r="H149" s="34"/>
      <c r="I149" s="34"/>
      <c r="J149" s="34"/>
      <c r="K149" s="34"/>
      <c r="L149" s="38"/>
      <c r="M149" s="232"/>
      <c r="N149" s="233"/>
      <c r="O149" s="84"/>
      <c r="P149" s="84"/>
      <c r="Q149" s="84"/>
      <c r="R149" s="84"/>
      <c r="S149" s="84"/>
      <c r="T149" s="85"/>
      <c r="U149" s="32"/>
      <c r="V149" s="32"/>
      <c r="W149" s="32"/>
      <c r="X149" s="32"/>
      <c r="Y149" s="32"/>
      <c r="Z149" s="32"/>
      <c r="AA149" s="32"/>
      <c r="AB149" s="32"/>
      <c r="AC149" s="32"/>
      <c r="AD149" s="32"/>
      <c r="AE149" s="32"/>
      <c r="AT149" s="17" t="s">
        <v>141</v>
      </c>
      <c r="AU149" s="17" t="s">
        <v>85</v>
      </c>
    </row>
    <row r="150" s="15" customFormat="1">
      <c r="A150" s="15"/>
      <c r="B150" s="268"/>
      <c r="C150" s="269"/>
      <c r="D150" s="236" t="s">
        <v>143</v>
      </c>
      <c r="E150" s="270" t="s">
        <v>1</v>
      </c>
      <c r="F150" s="271" t="s">
        <v>388</v>
      </c>
      <c r="G150" s="269"/>
      <c r="H150" s="270" t="s">
        <v>1</v>
      </c>
      <c r="I150" s="269"/>
      <c r="J150" s="269"/>
      <c r="K150" s="269"/>
      <c r="L150" s="272"/>
      <c r="M150" s="273"/>
      <c r="N150" s="274"/>
      <c r="O150" s="274"/>
      <c r="P150" s="274"/>
      <c r="Q150" s="274"/>
      <c r="R150" s="274"/>
      <c r="S150" s="274"/>
      <c r="T150" s="275"/>
      <c r="U150" s="15"/>
      <c r="V150" s="15"/>
      <c r="W150" s="15"/>
      <c r="X150" s="15"/>
      <c r="Y150" s="15"/>
      <c r="Z150" s="15"/>
      <c r="AA150" s="15"/>
      <c r="AB150" s="15"/>
      <c r="AC150" s="15"/>
      <c r="AD150" s="15"/>
      <c r="AE150" s="15"/>
      <c r="AT150" s="276" t="s">
        <v>143</v>
      </c>
      <c r="AU150" s="276" t="s">
        <v>85</v>
      </c>
      <c r="AV150" s="15" t="s">
        <v>83</v>
      </c>
      <c r="AW150" s="15" t="s">
        <v>30</v>
      </c>
      <c r="AX150" s="15" t="s">
        <v>75</v>
      </c>
      <c r="AY150" s="276" t="s">
        <v>132</v>
      </c>
    </row>
    <row r="151" s="13" customFormat="1">
      <c r="A151" s="13"/>
      <c r="B151" s="234"/>
      <c r="C151" s="235"/>
      <c r="D151" s="236" t="s">
        <v>143</v>
      </c>
      <c r="E151" s="237" t="s">
        <v>1</v>
      </c>
      <c r="F151" s="238" t="s">
        <v>389</v>
      </c>
      <c r="G151" s="235"/>
      <c r="H151" s="239">
        <v>219.84</v>
      </c>
      <c r="I151" s="235"/>
      <c r="J151" s="235"/>
      <c r="K151" s="235"/>
      <c r="L151" s="240"/>
      <c r="M151" s="241"/>
      <c r="N151" s="242"/>
      <c r="O151" s="242"/>
      <c r="P151" s="242"/>
      <c r="Q151" s="242"/>
      <c r="R151" s="242"/>
      <c r="S151" s="242"/>
      <c r="T151" s="243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4" t="s">
        <v>143</v>
      </c>
      <c r="AU151" s="244" t="s">
        <v>85</v>
      </c>
      <c r="AV151" s="13" t="s">
        <v>85</v>
      </c>
      <c r="AW151" s="13" t="s">
        <v>30</v>
      </c>
      <c r="AX151" s="13" t="s">
        <v>75</v>
      </c>
      <c r="AY151" s="244" t="s">
        <v>132</v>
      </c>
    </row>
    <row r="152" s="13" customFormat="1">
      <c r="A152" s="13"/>
      <c r="B152" s="234"/>
      <c r="C152" s="235"/>
      <c r="D152" s="236" t="s">
        <v>143</v>
      </c>
      <c r="E152" s="237" t="s">
        <v>1</v>
      </c>
      <c r="F152" s="238" t="s">
        <v>390</v>
      </c>
      <c r="G152" s="235"/>
      <c r="H152" s="239">
        <v>90.319999999999993</v>
      </c>
      <c r="I152" s="235"/>
      <c r="J152" s="235"/>
      <c r="K152" s="235"/>
      <c r="L152" s="240"/>
      <c r="M152" s="241"/>
      <c r="N152" s="242"/>
      <c r="O152" s="242"/>
      <c r="P152" s="242"/>
      <c r="Q152" s="242"/>
      <c r="R152" s="242"/>
      <c r="S152" s="242"/>
      <c r="T152" s="243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4" t="s">
        <v>143</v>
      </c>
      <c r="AU152" s="244" t="s">
        <v>85</v>
      </c>
      <c r="AV152" s="13" t="s">
        <v>85</v>
      </c>
      <c r="AW152" s="13" t="s">
        <v>30</v>
      </c>
      <c r="AX152" s="13" t="s">
        <v>75</v>
      </c>
      <c r="AY152" s="244" t="s">
        <v>132</v>
      </c>
    </row>
    <row r="153" s="14" customFormat="1">
      <c r="A153" s="14"/>
      <c r="B153" s="254"/>
      <c r="C153" s="255"/>
      <c r="D153" s="236" t="s">
        <v>143</v>
      </c>
      <c r="E153" s="256" t="s">
        <v>1</v>
      </c>
      <c r="F153" s="257" t="s">
        <v>210</v>
      </c>
      <c r="G153" s="255"/>
      <c r="H153" s="258">
        <v>310.15999999999997</v>
      </c>
      <c r="I153" s="255"/>
      <c r="J153" s="255"/>
      <c r="K153" s="255"/>
      <c r="L153" s="259"/>
      <c r="M153" s="260"/>
      <c r="N153" s="261"/>
      <c r="O153" s="261"/>
      <c r="P153" s="261"/>
      <c r="Q153" s="261"/>
      <c r="R153" s="261"/>
      <c r="S153" s="261"/>
      <c r="T153" s="262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63" t="s">
        <v>143</v>
      </c>
      <c r="AU153" s="263" t="s">
        <v>85</v>
      </c>
      <c r="AV153" s="14" t="s">
        <v>139</v>
      </c>
      <c r="AW153" s="14" t="s">
        <v>30</v>
      </c>
      <c r="AX153" s="14" t="s">
        <v>83</v>
      </c>
      <c r="AY153" s="263" t="s">
        <v>132</v>
      </c>
    </row>
    <row r="154" s="2" customFormat="1" ht="21.75" customHeight="1">
      <c r="A154" s="32"/>
      <c r="B154" s="33"/>
      <c r="C154" s="218" t="s">
        <v>175</v>
      </c>
      <c r="D154" s="218" t="s">
        <v>134</v>
      </c>
      <c r="E154" s="219" t="s">
        <v>307</v>
      </c>
      <c r="F154" s="220" t="s">
        <v>308</v>
      </c>
      <c r="G154" s="221" t="s">
        <v>204</v>
      </c>
      <c r="H154" s="222">
        <v>310.16000000000003</v>
      </c>
      <c r="I154" s="223">
        <v>389</v>
      </c>
      <c r="J154" s="223">
        <f>ROUND(I154*H154,2)</f>
        <v>120652.24000000001</v>
      </c>
      <c r="K154" s="220" t="s">
        <v>138</v>
      </c>
      <c r="L154" s="38"/>
      <c r="M154" s="224" t="s">
        <v>1</v>
      </c>
      <c r="N154" s="225" t="s">
        <v>40</v>
      </c>
      <c r="O154" s="226">
        <v>0.45200000000000001</v>
      </c>
      <c r="P154" s="226">
        <f>O154*H154</f>
        <v>140.19232000000002</v>
      </c>
      <c r="Q154" s="226">
        <v>0</v>
      </c>
      <c r="R154" s="226">
        <f>Q154*H154</f>
        <v>0</v>
      </c>
      <c r="S154" s="226">
        <v>0</v>
      </c>
      <c r="T154" s="227">
        <f>S154*H154</f>
        <v>0</v>
      </c>
      <c r="U154" s="32"/>
      <c r="V154" s="32"/>
      <c r="W154" s="32"/>
      <c r="X154" s="32"/>
      <c r="Y154" s="32"/>
      <c r="Z154" s="32"/>
      <c r="AA154" s="32"/>
      <c r="AB154" s="32"/>
      <c r="AC154" s="32"/>
      <c r="AD154" s="32"/>
      <c r="AE154" s="32"/>
      <c r="AR154" s="228" t="s">
        <v>139</v>
      </c>
      <c r="AT154" s="228" t="s">
        <v>134</v>
      </c>
      <c r="AU154" s="228" t="s">
        <v>85</v>
      </c>
      <c r="AY154" s="17" t="s">
        <v>132</v>
      </c>
      <c r="BE154" s="229">
        <f>IF(N154="základní",J154,0)</f>
        <v>120652.24000000001</v>
      </c>
      <c r="BF154" s="229">
        <f>IF(N154="snížená",J154,0)</f>
        <v>0</v>
      </c>
      <c r="BG154" s="229">
        <f>IF(N154="zákl. přenesená",J154,0)</f>
        <v>0</v>
      </c>
      <c r="BH154" s="229">
        <f>IF(N154="sníž. přenesená",J154,0)</f>
        <v>0</v>
      </c>
      <c r="BI154" s="229">
        <f>IF(N154="nulová",J154,0)</f>
        <v>0</v>
      </c>
      <c r="BJ154" s="17" t="s">
        <v>83</v>
      </c>
      <c r="BK154" s="229">
        <f>ROUND(I154*H154,2)</f>
        <v>120652.24000000001</v>
      </c>
      <c r="BL154" s="17" t="s">
        <v>139</v>
      </c>
      <c r="BM154" s="228" t="s">
        <v>391</v>
      </c>
    </row>
    <row r="155" s="2" customFormat="1">
      <c r="A155" s="32"/>
      <c r="B155" s="33"/>
      <c r="C155" s="34"/>
      <c r="D155" s="230" t="s">
        <v>141</v>
      </c>
      <c r="E155" s="34"/>
      <c r="F155" s="231" t="s">
        <v>310</v>
      </c>
      <c r="G155" s="34"/>
      <c r="H155" s="34"/>
      <c r="I155" s="34"/>
      <c r="J155" s="34"/>
      <c r="K155" s="34"/>
      <c r="L155" s="38"/>
      <c r="M155" s="232"/>
      <c r="N155" s="233"/>
      <c r="O155" s="84"/>
      <c r="P155" s="84"/>
      <c r="Q155" s="84"/>
      <c r="R155" s="84"/>
      <c r="S155" s="84"/>
      <c r="T155" s="85"/>
      <c r="U155" s="32"/>
      <c r="V155" s="32"/>
      <c r="W155" s="32"/>
      <c r="X155" s="32"/>
      <c r="Y155" s="32"/>
      <c r="Z155" s="32"/>
      <c r="AA155" s="32"/>
      <c r="AB155" s="32"/>
      <c r="AC155" s="32"/>
      <c r="AD155" s="32"/>
      <c r="AE155" s="32"/>
      <c r="AT155" s="17" t="s">
        <v>141</v>
      </c>
      <c r="AU155" s="17" t="s">
        <v>85</v>
      </c>
    </row>
    <row r="156" s="13" customFormat="1">
      <c r="A156" s="13"/>
      <c r="B156" s="234"/>
      <c r="C156" s="235"/>
      <c r="D156" s="236" t="s">
        <v>143</v>
      </c>
      <c r="E156" s="237" t="s">
        <v>1</v>
      </c>
      <c r="F156" s="238" t="s">
        <v>392</v>
      </c>
      <c r="G156" s="235"/>
      <c r="H156" s="239">
        <v>310.16000000000003</v>
      </c>
      <c r="I156" s="235"/>
      <c r="J156" s="235"/>
      <c r="K156" s="235"/>
      <c r="L156" s="240"/>
      <c r="M156" s="241"/>
      <c r="N156" s="242"/>
      <c r="O156" s="242"/>
      <c r="P156" s="242"/>
      <c r="Q156" s="242"/>
      <c r="R156" s="242"/>
      <c r="S156" s="242"/>
      <c r="T156" s="243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4" t="s">
        <v>143</v>
      </c>
      <c r="AU156" s="244" t="s">
        <v>85</v>
      </c>
      <c r="AV156" s="13" t="s">
        <v>85</v>
      </c>
      <c r="AW156" s="13" t="s">
        <v>30</v>
      </c>
      <c r="AX156" s="13" t="s">
        <v>83</v>
      </c>
      <c r="AY156" s="244" t="s">
        <v>132</v>
      </c>
    </row>
    <row r="157" s="2" customFormat="1" ht="24.15" customHeight="1">
      <c r="A157" s="32"/>
      <c r="B157" s="33"/>
      <c r="C157" s="218" t="s">
        <v>166</v>
      </c>
      <c r="D157" s="218" t="s">
        <v>134</v>
      </c>
      <c r="E157" s="219" t="s">
        <v>315</v>
      </c>
      <c r="F157" s="220" t="s">
        <v>316</v>
      </c>
      <c r="G157" s="221" t="s">
        <v>204</v>
      </c>
      <c r="H157" s="222">
        <v>310.16000000000003</v>
      </c>
      <c r="I157" s="223">
        <v>23.5</v>
      </c>
      <c r="J157" s="223">
        <f>ROUND(I157*H157,2)</f>
        <v>7288.7600000000002</v>
      </c>
      <c r="K157" s="220" t="s">
        <v>138</v>
      </c>
      <c r="L157" s="38"/>
      <c r="M157" s="224" t="s">
        <v>1</v>
      </c>
      <c r="N157" s="225" t="s">
        <v>40</v>
      </c>
      <c r="O157" s="226">
        <v>0.028000000000000001</v>
      </c>
      <c r="P157" s="226">
        <f>O157*H157</f>
        <v>8.6844800000000006</v>
      </c>
      <c r="Q157" s="226">
        <v>0</v>
      </c>
      <c r="R157" s="226">
        <f>Q157*H157</f>
        <v>0</v>
      </c>
      <c r="S157" s="226">
        <v>0</v>
      </c>
      <c r="T157" s="227">
        <f>S157*H157</f>
        <v>0</v>
      </c>
      <c r="U157" s="32"/>
      <c r="V157" s="32"/>
      <c r="W157" s="32"/>
      <c r="X157" s="32"/>
      <c r="Y157" s="32"/>
      <c r="Z157" s="32"/>
      <c r="AA157" s="32"/>
      <c r="AB157" s="32"/>
      <c r="AC157" s="32"/>
      <c r="AD157" s="32"/>
      <c r="AE157" s="32"/>
      <c r="AR157" s="228" t="s">
        <v>139</v>
      </c>
      <c r="AT157" s="228" t="s">
        <v>134</v>
      </c>
      <c r="AU157" s="228" t="s">
        <v>85</v>
      </c>
      <c r="AY157" s="17" t="s">
        <v>132</v>
      </c>
      <c r="BE157" s="229">
        <f>IF(N157="základní",J157,0)</f>
        <v>7288.7600000000002</v>
      </c>
      <c r="BF157" s="229">
        <f>IF(N157="snížená",J157,0)</f>
        <v>0</v>
      </c>
      <c r="BG157" s="229">
        <f>IF(N157="zákl. přenesená",J157,0)</f>
        <v>0</v>
      </c>
      <c r="BH157" s="229">
        <f>IF(N157="sníž. přenesená",J157,0)</f>
        <v>0</v>
      </c>
      <c r="BI157" s="229">
        <f>IF(N157="nulová",J157,0)</f>
        <v>0</v>
      </c>
      <c r="BJ157" s="17" t="s">
        <v>83</v>
      </c>
      <c r="BK157" s="229">
        <f>ROUND(I157*H157,2)</f>
        <v>7288.7600000000002</v>
      </c>
      <c r="BL157" s="17" t="s">
        <v>139</v>
      </c>
      <c r="BM157" s="228" t="s">
        <v>393</v>
      </c>
    </row>
    <row r="158" s="2" customFormat="1">
      <c r="A158" s="32"/>
      <c r="B158" s="33"/>
      <c r="C158" s="34"/>
      <c r="D158" s="230" t="s">
        <v>141</v>
      </c>
      <c r="E158" s="34"/>
      <c r="F158" s="231" t="s">
        <v>318</v>
      </c>
      <c r="G158" s="34"/>
      <c r="H158" s="34"/>
      <c r="I158" s="34"/>
      <c r="J158" s="34"/>
      <c r="K158" s="34"/>
      <c r="L158" s="38"/>
      <c r="M158" s="232"/>
      <c r="N158" s="233"/>
      <c r="O158" s="84"/>
      <c r="P158" s="84"/>
      <c r="Q158" s="84"/>
      <c r="R158" s="84"/>
      <c r="S158" s="84"/>
      <c r="T158" s="85"/>
      <c r="U158" s="32"/>
      <c r="V158" s="32"/>
      <c r="W158" s="32"/>
      <c r="X158" s="32"/>
      <c r="Y158" s="32"/>
      <c r="Z158" s="32"/>
      <c r="AA158" s="32"/>
      <c r="AB158" s="32"/>
      <c r="AC158" s="32"/>
      <c r="AD158" s="32"/>
      <c r="AE158" s="32"/>
      <c r="AT158" s="17" t="s">
        <v>141</v>
      </c>
      <c r="AU158" s="17" t="s">
        <v>85</v>
      </c>
    </row>
    <row r="159" s="13" customFormat="1">
      <c r="A159" s="13"/>
      <c r="B159" s="234"/>
      <c r="C159" s="235"/>
      <c r="D159" s="236" t="s">
        <v>143</v>
      </c>
      <c r="E159" s="237" t="s">
        <v>1</v>
      </c>
      <c r="F159" s="238" t="s">
        <v>394</v>
      </c>
      <c r="G159" s="235"/>
      <c r="H159" s="239">
        <v>310.16000000000003</v>
      </c>
      <c r="I159" s="235"/>
      <c r="J159" s="235"/>
      <c r="K159" s="235"/>
      <c r="L159" s="240"/>
      <c r="M159" s="241"/>
      <c r="N159" s="242"/>
      <c r="O159" s="242"/>
      <c r="P159" s="242"/>
      <c r="Q159" s="242"/>
      <c r="R159" s="242"/>
      <c r="S159" s="242"/>
      <c r="T159" s="243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4" t="s">
        <v>143</v>
      </c>
      <c r="AU159" s="244" t="s">
        <v>85</v>
      </c>
      <c r="AV159" s="13" t="s">
        <v>85</v>
      </c>
      <c r="AW159" s="13" t="s">
        <v>30</v>
      </c>
      <c r="AX159" s="13" t="s">
        <v>83</v>
      </c>
      <c r="AY159" s="244" t="s">
        <v>132</v>
      </c>
    </row>
    <row r="160" s="2" customFormat="1" ht="16.5" customHeight="1">
      <c r="A160" s="32"/>
      <c r="B160" s="33"/>
      <c r="C160" s="218" t="s">
        <v>187</v>
      </c>
      <c r="D160" s="218" t="s">
        <v>134</v>
      </c>
      <c r="E160" s="219" t="s">
        <v>368</v>
      </c>
      <c r="F160" s="220" t="s">
        <v>369</v>
      </c>
      <c r="G160" s="221" t="s">
        <v>231</v>
      </c>
      <c r="H160" s="222">
        <v>125</v>
      </c>
      <c r="I160" s="223">
        <v>55.899999999999999</v>
      </c>
      <c r="J160" s="223">
        <f>ROUND(I160*H160,2)</f>
        <v>6987.5</v>
      </c>
      <c r="K160" s="220" t="s">
        <v>1</v>
      </c>
      <c r="L160" s="38"/>
      <c r="M160" s="224" t="s">
        <v>1</v>
      </c>
      <c r="N160" s="225" t="s">
        <v>40</v>
      </c>
      <c r="O160" s="226">
        <v>0.16200000000000001</v>
      </c>
      <c r="P160" s="226">
        <f>O160*H160</f>
        <v>20.25</v>
      </c>
      <c r="Q160" s="226">
        <v>0</v>
      </c>
      <c r="R160" s="226">
        <f>Q160*H160</f>
        <v>0</v>
      </c>
      <c r="S160" s="226">
        <v>0</v>
      </c>
      <c r="T160" s="227">
        <f>S160*H160</f>
        <v>0</v>
      </c>
      <c r="U160" s="32"/>
      <c r="V160" s="32"/>
      <c r="W160" s="32"/>
      <c r="X160" s="32"/>
      <c r="Y160" s="32"/>
      <c r="Z160" s="32"/>
      <c r="AA160" s="32"/>
      <c r="AB160" s="32"/>
      <c r="AC160" s="32"/>
      <c r="AD160" s="32"/>
      <c r="AE160" s="32"/>
      <c r="AR160" s="228" t="s">
        <v>139</v>
      </c>
      <c r="AT160" s="228" t="s">
        <v>134</v>
      </c>
      <c r="AU160" s="228" t="s">
        <v>85</v>
      </c>
      <c r="AY160" s="17" t="s">
        <v>132</v>
      </c>
      <c r="BE160" s="229">
        <f>IF(N160="základní",J160,0)</f>
        <v>6987.5</v>
      </c>
      <c r="BF160" s="229">
        <f>IF(N160="snížená",J160,0)</f>
        <v>0</v>
      </c>
      <c r="BG160" s="229">
        <f>IF(N160="zákl. přenesená",J160,0)</f>
        <v>0</v>
      </c>
      <c r="BH160" s="229">
        <f>IF(N160="sníž. přenesená",J160,0)</f>
        <v>0</v>
      </c>
      <c r="BI160" s="229">
        <f>IF(N160="nulová",J160,0)</f>
        <v>0</v>
      </c>
      <c r="BJ160" s="17" t="s">
        <v>83</v>
      </c>
      <c r="BK160" s="229">
        <f>ROUND(I160*H160,2)</f>
        <v>6987.5</v>
      </c>
      <c r="BL160" s="17" t="s">
        <v>139</v>
      </c>
      <c r="BM160" s="228" t="s">
        <v>395</v>
      </c>
    </row>
    <row r="161" s="13" customFormat="1">
      <c r="A161" s="13"/>
      <c r="B161" s="234"/>
      <c r="C161" s="235"/>
      <c r="D161" s="236" t="s">
        <v>143</v>
      </c>
      <c r="E161" s="237" t="s">
        <v>1</v>
      </c>
      <c r="F161" s="238" t="s">
        <v>371</v>
      </c>
      <c r="G161" s="235"/>
      <c r="H161" s="239">
        <v>125.15000000000001</v>
      </c>
      <c r="I161" s="235"/>
      <c r="J161" s="235"/>
      <c r="K161" s="235"/>
      <c r="L161" s="240"/>
      <c r="M161" s="241"/>
      <c r="N161" s="242"/>
      <c r="O161" s="242"/>
      <c r="P161" s="242"/>
      <c r="Q161" s="242"/>
      <c r="R161" s="242"/>
      <c r="S161" s="242"/>
      <c r="T161" s="243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4" t="s">
        <v>143</v>
      </c>
      <c r="AU161" s="244" t="s">
        <v>85</v>
      </c>
      <c r="AV161" s="13" t="s">
        <v>85</v>
      </c>
      <c r="AW161" s="13" t="s">
        <v>30</v>
      </c>
      <c r="AX161" s="13" t="s">
        <v>75</v>
      </c>
      <c r="AY161" s="244" t="s">
        <v>132</v>
      </c>
    </row>
    <row r="162" s="14" customFormat="1">
      <c r="A162" s="14"/>
      <c r="B162" s="254"/>
      <c r="C162" s="255"/>
      <c r="D162" s="236" t="s">
        <v>143</v>
      </c>
      <c r="E162" s="256" t="s">
        <v>1</v>
      </c>
      <c r="F162" s="257" t="s">
        <v>210</v>
      </c>
      <c r="G162" s="255"/>
      <c r="H162" s="258">
        <v>125.15000000000001</v>
      </c>
      <c r="I162" s="255"/>
      <c r="J162" s="255"/>
      <c r="K162" s="255"/>
      <c r="L162" s="259"/>
      <c r="M162" s="260"/>
      <c r="N162" s="261"/>
      <c r="O162" s="261"/>
      <c r="P162" s="261"/>
      <c r="Q162" s="261"/>
      <c r="R162" s="261"/>
      <c r="S162" s="261"/>
      <c r="T162" s="262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63" t="s">
        <v>143</v>
      </c>
      <c r="AU162" s="263" t="s">
        <v>85</v>
      </c>
      <c r="AV162" s="14" t="s">
        <v>139</v>
      </c>
      <c r="AW162" s="14" t="s">
        <v>30</v>
      </c>
      <c r="AX162" s="14" t="s">
        <v>75</v>
      </c>
      <c r="AY162" s="263" t="s">
        <v>132</v>
      </c>
    </row>
    <row r="163" s="13" customFormat="1">
      <c r="A163" s="13"/>
      <c r="B163" s="234"/>
      <c r="C163" s="235"/>
      <c r="D163" s="236" t="s">
        <v>143</v>
      </c>
      <c r="E163" s="237" t="s">
        <v>1</v>
      </c>
      <c r="F163" s="238" t="s">
        <v>372</v>
      </c>
      <c r="G163" s="235"/>
      <c r="H163" s="239">
        <v>125</v>
      </c>
      <c r="I163" s="235"/>
      <c r="J163" s="235"/>
      <c r="K163" s="235"/>
      <c r="L163" s="240"/>
      <c r="M163" s="241"/>
      <c r="N163" s="242"/>
      <c r="O163" s="242"/>
      <c r="P163" s="242"/>
      <c r="Q163" s="242"/>
      <c r="R163" s="242"/>
      <c r="S163" s="242"/>
      <c r="T163" s="243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4" t="s">
        <v>143</v>
      </c>
      <c r="AU163" s="244" t="s">
        <v>85</v>
      </c>
      <c r="AV163" s="13" t="s">
        <v>85</v>
      </c>
      <c r="AW163" s="13" t="s">
        <v>30</v>
      </c>
      <c r="AX163" s="13" t="s">
        <v>75</v>
      </c>
      <c r="AY163" s="244" t="s">
        <v>132</v>
      </c>
    </row>
    <row r="164" s="14" customFormat="1">
      <c r="A164" s="14"/>
      <c r="B164" s="254"/>
      <c r="C164" s="255"/>
      <c r="D164" s="236" t="s">
        <v>143</v>
      </c>
      <c r="E164" s="256" t="s">
        <v>1</v>
      </c>
      <c r="F164" s="257" t="s">
        <v>210</v>
      </c>
      <c r="G164" s="255"/>
      <c r="H164" s="258">
        <v>125</v>
      </c>
      <c r="I164" s="255"/>
      <c r="J164" s="255"/>
      <c r="K164" s="255"/>
      <c r="L164" s="259"/>
      <c r="M164" s="260"/>
      <c r="N164" s="261"/>
      <c r="O164" s="261"/>
      <c r="P164" s="261"/>
      <c r="Q164" s="261"/>
      <c r="R164" s="261"/>
      <c r="S164" s="261"/>
      <c r="T164" s="262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63" t="s">
        <v>143</v>
      </c>
      <c r="AU164" s="263" t="s">
        <v>85</v>
      </c>
      <c r="AV164" s="14" t="s">
        <v>139</v>
      </c>
      <c r="AW164" s="14" t="s">
        <v>30</v>
      </c>
      <c r="AX164" s="14" t="s">
        <v>83</v>
      </c>
      <c r="AY164" s="263" t="s">
        <v>132</v>
      </c>
    </row>
    <row r="165" s="2" customFormat="1" ht="16.5" customHeight="1">
      <c r="A165" s="32"/>
      <c r="B165" s="33"/>
      <c r="C165" s="245" t="s">
        <v>194</v>
      </c>
      <c r="D165" s="245" t="s">
        <v>162</v>
      </c>
      <c r="E165" s="246" t="s">
        <v>373</v>
      </c>
      <c r="F165" s="247" t="s">
        <v>374</v>
      </c>
      <c r="G165" s="248" t="s">
        <v>231</v>
      </c>
      <c r="H165" s="249">
        <v>125</v>
      </c>
      <c r="I165" s="250">
        <v>80</v>
      </c>
      <c r="J165" s="250">
        <f>ROUND(I165*H165,2)</f>
        <v>10000</v>
      </c>
      <c r="K165" s="247" t="s">
        <v>1</v>
      </c>
      <c r="L165" s="251"/>
      <c r="M165" s="252" t="s">
        <v>1</v>
      </c>
      <c r="N165" s="253" t="s">
        <v>40</v>
      </c>
      <c r="O165" s="226">
        <v>0</v>
      </c>
      <c r="P165" s="226">
        <f>O165*H165</f>
        <v>0</v>
      </c>
      <c r="Q165" s="226">
        <v>0.01</v>
      </c>
      <c r="R165" s="226">
        <f>Q165*H165</f>
        <v>1.25</v>
      </c>
      <c r="S165" s="226">
        <v>0</v>
      </c>
      <c r="T165" s="227">
        <f>S165*H165</f>
        <v>0</v>
      </c>
      <c r="U165" s="32"/>
      <c r="V165" s="32"/>
      <c r="W165" s="32"/>
      <c r="X165" s="32"/>
      <c r="Y165" s="32"/>
      <c r="Z165" s="32"/>
      <c r="AA165" s="32"/>
      <c r="AB165" s="32"/>
      <c r="AC165" s="32"/>
      <c r="AD165" s="32"/>
      <c r="AE165" s="32"/>
      <c r="AR165" s="228" t="s">
        <v>166</v>
      </c>
      <c r="AT165" s="228" t="s">
        <v>162</v>
      </c>
      <c r="AU165" s="228" t="s">
        <v>85</v>
      </c>
      <c r="AY165" s="17" t="s">
        <v>132</v>
      </c>
      <c r="BE165" s="229">
        <f>IF(N165="základní",J165,0)</f>
        <v>10000</v>
      </c>
      <c r="BF165" s="229">
        <f>IF(N165="snížená",J165,0)</f>
        <v>0</v>
      </c>
      <c r="BG165" s="229">
        <f>IF(N165="zákl. přenesená",J165,0)</f>
        <v>0</v>
      </c>
      <c r="BH165" s="229">
        <f>IF(N165="sníž. přenesená",J165,0)</f>
        <v>0</v>
      </c>
      <c r="BI165" s="229">
        <f>IF(N165="nulová",J165,0)</f>
        <v>0</v>
      </c>
      <c r="BJ165" s="17" t="s">
        <v>83</v>
      </c>
      <c r="BK165" s="229">
        <f>ROUND(I165*H165,2)</f>
        <v>10000</v>
      </c>
      <c r="BL165" s="17" t="s">
        <v>139</v>
      </c>
      <c r="BM165" s="228" t="s">
        <v>396</v>
      </c>
    </row>
    <row r="166" s="12" customFormat="1" ht="22.8" customHeight="1">
      <c r="A166" s="12"/>
      <c r="B166" s="203"/>
      <c r="C166" s="204"/>
      <c r="D166" s="205" t="s">
        <v>74</v>
      </c>
      <c r="E166" s="216" t="s">
        <v>150</v>
      </c>
      <c r="F166" s="216" t="s">
        <v>193</v>
      </c>
      <c r="G166" s="204"/>
      <c r="H166" s="204"/>
      <c r="I166" s="204"/>
      <c r="J166" s="217">
        <f>BK166</f>
        <v>20000</v>
      </c>
      <c r="K166" s="204"/>
      <c r="L166" s="208"/>
      <c r="M166" s="209"/>
      <c r="N166" s="210"/>
      <c r="O166" s="210"/>
      <c r="P166" s="211">
        <f>P167</f>
        <v>0.66500000000000004</v>
      </c>
      <c r="Q166" s="210"/>
      <c r="R166" s="211">
        <f>R167</f>
        <v>0.00123</v>
      </c>
      <c r="S166" s="210"/>
      <c r="T166" s="212">
        <f>T167</f>
        <v>0</v>
      </c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R166" s="213" t="s">
        <v>83</v>
      </c>
      <c r="AT166" s="214" t="s">
        <v>74</v>
      </c>
      <c r="AU166" s="214" t="s">
        <v>83</v>
      </c>
      <c r="AY166" s="213" t="s">
        <v>132</v>
      </c>
      <c r="BK166" s="215">
        <f>BK167</f>
        <v>20000</v>
      </c>
    </row>
    <row r="167" s="2" customFormat="1" ht="24.15" customHeight="1">
      <c r="A167" s="32"/>
      <c r="B167" s="33"/>
      <c r="C167" s="218" t="s">
        <v>201</v>
      </c>
      <c r="D167" s="218" t="s">
        <v>134</v>
      </c>
      <c r="E167" s="219" t="s">
        <v>376</v>
      </c>
      <c r="F167" s="220" t="s">
        <v>377</v>
      </c>
      <c r="G167" s="221" t="s">
        <v>378</v>
      </c>
      <c r="H167" s="222">
        <v>1</v>
      </c>
      <c r="I167" s="223">
        <v>20000</v>
      </c>
      <c r="J167" s="223">
        <f>ROUND(I167*H167,2)</f>
        <v>20000</v>
      </c>
      <c r="K167" s="220" t="s">
        <v>1</v>
      </c>
      <c r="L167" s="38"/>
      <c r="M167" s="224" t="s">
        <v>1</v>
      </c>
      <c r="N167" s="225" t="s">
        <v>40</v>
      </c>
      <c r="O167" s="226">
        <v>0.66500000000000004</v>
      </c>
      <c r="P167" s="226">
        <f>O167*H167</f>
        <v>0.66500000000000004</v>
      </c>
      <c r="Q167" s="226">
        <v>0.00123</v>
      </c>
      <c r="R167" s="226">
        <f>Q167*H167</f>
        <v>0.00123</v>
      </c>
      <c r="S167" s="226">
        <v>0</v>
      </c>
      <c r="T167" s="227">
        <f>S167*H167</f>
        <v>0</v>
      </c>
      <c r="U167" s="32"/>
      <c r="V167" s="32"/>
      <c r="W167" s="32"/>
      <c r="X167" s="32"/>
      <c r="Y167" s="32"/>
      <c r="Z167" s="32"/>
      <c r="AA167" s="32"/>
      <c r="AB167" s="32"/>
      <c r="AC167" s="32"/>
      <c r="AD167" s="32"/>
      <c r="AE167" s="32"/>
      <c r="AR167" s="228" t="s">
        <v>139</v>
      </c>
      <c r="AT167" s="228" t="s">
        <v>134</v>
      </c>
      <c r="AU167" s="228" t="s">
        <v>85</v>
      </c>
      <c r="AY167" s="17" t="s">
        <v>132</v>
      </c>
      <c r="BE167" s="229">
        <f>IF(N167="základní",J167,0)</f>
        <v>20000</v>
      </c>
      <c r="BF167" s="229">
        <f>IF(N167="snížená",J167,0)</f>
        <v>0</v>
      </c>
      <c r="BG167" s="229">
        <f>IF(N167="zákl. přenesená",J167,0)</f>
        <v>0</v>
      </c>
      <c r="BH167" s="229">
        <f>IF(N167="sníž. přenesená",J167,0)</f>
        <v>0</v>
      </c>
      <c r="BI167" s="229">
        <f>IF(N167="nulová",J167,0)</f>
        <v>0</v>
      </c>
      <c r="BJ167" s="17" t="s">
        <v>83</v>
      </c>
      <c r="BK167" s="229">
        <f>ROUND(I167*H167,2)</f>
        <v>20000</v>
      </c>
      <c r="BL167" s="17" t="s">
        <v>139</v>
      </c>
      <c r="BM167" s="228" t="s">
        <v>397</v>
      </c>
    </row>
    <row r="168" s="12" customFormat="1" ht="22.8" customHeight="1">
      <c r="A168" s="12"/>
      <c r="B168" s="203"/>
      <c r="C168" s="204"/>
      <c r="D168" s="205" t="s">
        <v>74</v>
      </c>
      <c r="E168" s="216" t="s">
        <v>220</v>
      </c>
      <c r="F168" s="216" t="s">
        <v>221</v>
      </c>
      <c r="G168" s="204"/>
      <c r="H168" s="204"/>
      <c r="I168" s="204"/>
      <c r="J168" s="217">
        <f>BK168</f>
        <v>8671.3199999999997</v>
      </c>
      <c r="K168" s="204"/>
      <c r="L168" s="208"/>
      <c r="M168" s="209"/>
      <c r="N168" s="210"/>
      <c r="O168" s="210"/>
      <c r="P168" s="211">
        <f>SUM(P169:P170)</f>
        <v>16.082087000000001</v>
      </c>
      <c r="Q168" s="210"/>
      <c r="R168" s="211">
        <f>SUM(R169:R170)</f>
        <v>0</v>
      </c>
      <c r="S168" s="210"/>
      <c r="T168" s="212">
        <f>SUM(T169:T170)</f>
        <v>0</v>
      </c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R168" s="213" t="s">
        <v>83</v>
      </c>
      <c r="AT168" s="214" t="s">
        <v>74</v>
      </c>
      <c r="AU168" s="214" t="s">
        <v>83</v>
      </c>
      <c r="AY168" s="213" t="s">
        <v>132</v>
      </c>
      <c r="BK168" s="215">
        <f>SUM(BK169:BK170)</f>
        <v>8671.3199999999997</v>
      </c>
    </row>
    <row r="169" s="2" customFormat="1" ht="24.15" customHeight="1">
      <c r="A169" s="32"/>
      <c r="B169" s="33"/>
      <c r="C169" s="218" t="s">
        <v>211</v>
      </c>
      <c r="D169" s="218" t="s">
        <v>134</v>
      </c>
      <c r="E169" s="219" t="s">
        <v>223</v>
      </c>
      <c r="F169" s="220" t="s">
        <v>224</v>
      </c>
      <c r="G169" s="221" t="s">
        <v>225</v>
      </c>
      <c r="H169" s="222">
        <v>8.0289999999999999</v>
      </c>
      <c r="I169" s="223">
        <v>1080</v>
      </c>
      <c r="J169" s="223">
        <f>ROUND(I169*H169,2)</f>
        <v>8671.3199999999997</v>
      </c>
      <c r="K169" s="220" t="s">
        <v>138</v>
      </c>
      <c r="L169" s="38"/>
      <c r="M169" s="224" t="s">
        <v>1</v>
      </c>
      <c r="N169" s="225" t="s">
        <v>40</v>
      </c>
      <c r="O169" s="226">
        <v>2.0030000000000001</v>
      </c>
      <c r="P169" s="226">
        <f>O169*H169</f>
        <v>16.082087000000001</v>
      </c>
      <c r="Q169" s="226">
        <v>0</v>
      </c>
      <c r="R169" s="226">
        <f>Q169*H169</f>
        <v>0</v>
      </c>
      <c r="S169" s="226">
        <v>0</v>
      </c>
      <c r="T169" s="227">
        <f>S169*H169</f>
        <v>0</v>
      </c>
      <c r="U169" s="32"/>
      <c r="V169" s="32"/>
      <c r="W169" s="32"/>
      <c r="X169" s="32"/>
      <c r="Y169" s="32"/>
      <c r="Z169" s="32"/>
      <c r="AA169" s="32"/>
      <c r="AB169" s="32"/>
      <c r="AC169" s="32"/>
      <c r="AD169" s="32"/>
      <c r="AE169" s="32"/>
      <c r="AR169" s="228" t="s">
        <v>139</v>
      </c>
      <c r="AT169" s="228" t="s">
        <v>134</v>
      </c>
      <c r="AU169" s="228" t="s">
        <v>85</v>
      </c>
      <c r="AY169" s="17" t="s">
        <v>132</v>
      </c>
      <c r="BE169" s="229">
        <f>IF(N169="základní",J169,0)</f>
        <v>8671.3199999999997</v>
      </c>
      <c r="BF169" s="229">
        <f>IF(N169="snížená",J169,0)</f>
        <v>0</v>
      </c>
      <c r="BG169" s="229">
        <f>IF(N169="zákl. přenesená",J169,0)</f>
        <v>0</v>
      </c>
      <c r="BH169" s="229">
        <f>IF(N169="sníž. přenesená",J169,0)</f>
        <v>0</v>
      </c>
      <c r="BI169" s="229">
        <f>IF(N169="nulová",J169,0)</f>
        <v>0</v>
      </c>
      <c r="BJ169" s="17" t="s">
        <v>83</v>
      </c>
      <c r="BK169" s="229">
        <f>ROUND(I169*H169,2)</f>
        <v>8671.3199999999997</v>
      </c>
      <c r="BL169" s="17" t="s">
        <v>139</v>
      </c>
      <c r="BM169" s="228" t="s">
        <v>398</v>
      </c>
    </row>
    <row r="170" s="2" customFormat="1">
      <c r="A170" s="32"/>
      <c r="B170" s="33"/>
      <c r="C170" s="34"/>
      <c r="D170" s="230" t="s">
        <v>141</v>
      </c>
      <c r="E170" s="34"/>
      <c r="F170" s="231" t="s">
        <v>227</v>
      </c>
      <c r="G170" s="34"/>
      <c r="H170" s="34"/>
      <c r="I170" s="34"/>
      <c r="J170" s="34"/>
      <c r="K170" s="34"/>
      <c r="L170" s="38"/>
      <c r="M170" s="264"/>
      <c r="N170" s="265"/>
      <c r="O170" s="266"/>
      <c r="P170" s="266"/>
      <c r="Q170" s="266"/>
      <c r="R170" s="266"/>
      <c r="S170" s="266"/>
      <c r="T170" s="267"/>
      <c r="U170" s="32"/>
      <c r="V170" s="32"/>
      <c r="W170" s="32"/>
      <c r="X170" s="32"/>
      <c r="Y170" s="32"/>
      <c r="Z170" s="32"/>
      <c r="AA170" s="32"/>
      <c r="AB170" s="32"/>
      <c r="AC170" s="32"/>
      <c r="AD170" s="32"/>
      <c r="AE170" s="32"/>
      <c r="AT170" s="17" t="s">
        <v>141</v>
      </c>
      <c r="AU170" s="17" t="s">
        <v>85</v>
      </c>
    </row>
    <row r="171" s="2" customFormat="1" ht="6.96" customHeight="1">
      <c r="A171" s="32"/>
      <c r="B171" s="59"/>
      <c r="C171" s="60"/>
      <c r="D171" s="60"/>
      <c r="E171" s="60"/>
      <c r="F171" s="60"/>
      <c r="G171" s="60"/>
      <c r="H171" s="60"/>
      <c r="I171" s="60"/>
      <c r="J171" s="60"/>
      <c r="K171" s="60"/>
      <c r="L171" s="38"/>
      <c r="M171" s="32"/>
      <c r="O171" s="32"/>
      <c r="P171" s="32"/>
      <c r="Q171" s="32"/>
      <c r="R171" s="32"/>
      <c r="S171" s="32"/>
      <c r="T171" s="32"/>
      <c r="U171" s="32"/>
      <c r="V171" s="32"/>
      <c r="W171" s="32"/>
      <c r="X171" s="32"/>
      <c r="Y171" s="32"/>
      <c r="Z171" s="32"/>
      <c r="AA171" s="32"/>
      <c r="AB171" s="32"/>
      <c r="AC171" s="32"/>
      <c r="AD171" s="32"/>
      <c r="AE171" s="32"/>
    </row>
  </sheetData>
  <sheetProtection sheet="1" autoFilter="0" formatColumns="0" formatRows="0" objects="1" scenarios="1" spinCount="100000" saltValue="/JUMgh7rjHn+o65SKMrBvIhapKwqHF7S/x6cV4nlUCNzgNOyY0SqBMcvaMrmCoYkZ1Qtw9zgTVmbmlaEVvC8zA==" hashValue="+QluugMNI+2jyJCAfXrQVp52rIzAX62kbhVZ0hpFPXsE/wIKLDkGwrKZ7BnbAyGRlNR4mMTeDWlewVQ6oxB77w==" algorithmName="SHA-512" password="CC35"/>
  <autoFilter ref="C123:K170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2:H112"/>
    <mergeCell ref="E114:H114"/>
    <mergeCell ref="E116:H116"/>
    <mergeCell ref="L2:V2"/>
  </mergeCells>
  <hyperlinks>
    <hyperlink ref="F128" r:id="rId1" display="https://podminky.urs.cz/item/CS_URS_2022_02/184813134"/>
    <hyperlink ref="F137" r:id="rId2" display="https://podminky.urs.cz/item/CS_URS_2022_02/184851613"/>
    <hyperlink ref="F140" r:id="rId3" display="https://podminky.urs.cz/item/CS_URS_2022_02/184911421"/>
    <hyperlink ref="F149" r:id="rId4" display="https://podminky.urs.cz/item/CS_URS_2022_02/185804311"/>
    <hyperlink ref="F155" r:id="rId5" display="https://podminky.urs.cz/item/CS_URS_2022_02/185851121"/>
    <hyperlink ref="F158" r:id="rId6" display="https://podminky.urs.cz/item/CS_URS_2022_02/185851129"/>
    <hyperlink ref="F170" r:id="rId7" display="https://podminky.urs.cz/item/CS_URS_2022_02/99823131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8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22"/>
    </row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101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20"/>
      <c r="AT3" s="17" t="s">
        <v>85</v>
      </c>
    </row>
    <row r="4" s="1" customFormat="1" ht="24.96" customHeight="1">
      <c r="B4" s="20"/>
      <c r="D4" s="141" t="s">
        <v>105</v>
      </c>
      <c r="L4" s="20"/>
      <c r="M4" s="142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3" t="s">
        <v>14</v>
      </c>
      <c r="L6" s="20"/>
    </row>
    <row r="7" s="1" customFormat="1" ht="16.5" customHeight="1">
      <c r="B7" s="20"/>
      <c r="E7" s="144" t="str">
        <f>'Rekapitulace stavby'!K6</f>
        <v>Stavba Větrolamu TEO 2 v k.ú. Ves Touškov</v>
      </c>
      <c r="F7" s="143"/>
      <c r="G7" s="143"/>
      <c r="H7" s="143"/>
      <c r="L7" s="20"/>
    </row>
    <row r="8" s="1" customFormat="1" ht="12" customHeight="1">
      <c r="B8" s="20"/>
      <c r="D8" s="143" t="s">
        <v>106</v>
      </c>
      <c r="L8" s="20"/>
    </row>
    <row r="9" s="2" customFormat="1" ht="16.5" customHeight="1">
      <c r="A9" s="32"/>
      <c r="B9" s="38"/>
      <c r="C9" s="32"/>
      <c r="D9" s="32"/>
      <c r="E9" s="144" t="s">
        <v>334</v>
      </c>
      <c r="F9" s="32"/>
      <c r="G9" s="32"/>
      <c r="H9" s="32"/>
      <c r="I9" s="32"/>
      <c r="J9" s="32"/>
      <c r="K9" s="32"/>
      <c r="L9" s="56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="2" customFormat="1" ht="12" customHeight="1">
      <c r="A10" s="32"/>
      <c r="B10" s="38"/>
      <c r="C10" s="32"/>
      <c r="D10" s="143" t="s">
        <v>335</v>
      </c>
      <c r="E10" s="32"/>
      <c r="F10" s="32"/>
      <c r="G10" s="32"/>
      <c r="H10" s="32"/>
      <c r="I10" s="32"/>
      <c r="J10" s="32"/>
      <c r="K10" s="32"/>
      <c r="L10" s="56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="2" customFormat="1" ht="16.5" customHeight="1">
      <c r="A11" s="32"/>
      <c r="B11" s="38"/>
      <c r="C11" s="32"/>
      <c r="D11" s="32"/>
      <c r="E11" s="145" t="s">
        <v>399</v>
      </c>
      <c r="F11" s="32"/>
      <c r="G11" s="32"/>
      <c r="H11" s="32"/>
      <c r="I11" s="32"/>
      <c r="J11" s="32"/>
      <c r="K11" s="32"/>
      <c r="L11" s="56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="2" customFormat="1">
      <c r="A12" s="32"/>
      <c r="B12" s="38"/>
      <c r="C12" s="32"/>
      <c r="D12" s="32"/>
      <c r="E12" s="32"/>
      <c r="F12" s="32"/>
      <c r="G12" s="32"/>
      <c r="H12" s="32"/>
      <c r="I12" s="32"/>
      <c r="J12" s="32"/>
      <c r="K12" s="32"/>
      <c r="L12" s="56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="2" customFormat="1" ht="12" customHeight="1">
      <c r="A13" s="32"/>
      <c r="B13" s="38"/>
      <c r="C13" s="32"/>
      <c r="D13" s="143" t="s">
        <v>16</v>
      </c>
      <c r="E13" s="32"/>
      <c r="F13" s="134" t="s">
        <v>1</v>
      </c>
      <c r="G13" s="32"/>
      <c r="H13" s="32"/>
      <c r="I13" s="143" t="s">
        <v>17</v>
      </c>
      <c r="J13" s="134" t="s">
        <v>1</v>
      </c>
      <c r="K13" s="32"/>
      <c r="L13" s="56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="2" customFormat="1" ht="12" customHeight="1">
      <c r="A14" s="32"/>
      <c r="B14" s="38"/>
      <c r="C14" s="32"/>
      <c r="D14" s="143" t="s">
        <v>18</v>
      </c>
      <c r="E14" s="32"/>
      <c r="F14" s="134" t="s">
        <v>19</v>
      </c>
      <c r="G14" s="32"/>
      <c r="H14" s="32"/>
      <c r="I14" s="143" t="s">
        <v>20</v>
      </c>
      <c r="J14" s="146" t="str">
        <f>'Rekapitulace stavby'!AN8</f>
        <v>8. 9. 2021</v>
      </c>
      <c r="K14" s="32"/>
      <c r="L14" s="56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="2" customFormat="1" ht="10.8" customHeight="1">
      <c r="A15" s="32"/>
      <c r="B15" s="38"/>
      <c r="C15" s="32"/>
      <c r="D15" s="32"/>
      <c r="E15" s="32"/>
      <c r="F15" s="32"/>
      <c r="G15" s="32"/>
      <c r="H15" s="32"/>
      <c r="I15" s="32"/>
      <c r="J15" s="32"/>
      <c r="K15" s="32"/>
      <c r="L15" s="56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="2" customFormat="1" ht="12" customHeight="1">
      <c r="A16" s="32"/>
      <c r="B16" s="38"/>
      <c r="C16" s="32"/>
      <c r="D16" s="143" t="s">
        <v>22</v>
      </c>
      <c r="E16" s="32"/>
      <c r="F16" s="32"/>
      <c r="G16" s="32"/>
      <c r="H16" s="32"/>
      <c r="I16" s="143" t="s">
        <v>23</v>
      </c>
      <c r="J16" s="134" t="s">
        <v>1</v>
      </c>
      <c r="K16" s="32"/>
      <c r="L16" s="56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="2" customFormat="1" ht="18" customHeight="1">
      <c r="A17" s="32"/>
      <c r="B17" s="38"/>
      <c r="C17" s="32"/>
      <c r="D17" s="32"/>
      <c r="E17" s="134" t="s">
        <v>24</v>
      </c>
      <c r="F17" s="32"/>
      <c r="G17" s="32"/>
      <c r="H17" s="32"/>
      <c r="I17" s="143" t="s">
        <v>25</v>
      </c>
      <c r="J17" s="134" t="s">
        <v>1</v>
      </c>
      <c r="K17" s="32"/>
      <c r="L17" s="56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="2" customFormat="1" ht="6.96" customHeight="1">
      <c r="A18" s="32"/>
      <c r="B18" s="38"/>
      <c r="C18" s="32"/>
      <c r="D18" s="32"/>
      <c r="E18" s="32"/>
      <c r="F18" s="32"/>
      <c r="G18" s="32"/>
      <c r="H18" s="32"/>
      <c r="I18" s="32"/>
      <c r="J18" s="32"/>
      <c r="K18" s="32"/>
      <c r="L18" s="56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="2" customFormat="1" ht="12" customHeight="1">
      <c r="A19" s="32"/>
      <c r="B19" s="38"/>
      <c r="C19" s="32"/>
      <c r="D19" s="143" t="s">
        <v>26</v>
      </c>
      <c r="E19" s="32"/>
      <c r="F19" s="32"/>
      <c r="G19" s="32"/>
      <c r="H19" s="32"/>
      <c r="I19" s="143" t="s">
        <v>23</v>
      </c>
      <c r="J19" s="134" t="str">
        <f>'Rekapitulace stavby'!AN13</f>
        <v/>
      </c>
      <c r="K19" s="32"/>
      <c r="L19" s="56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="2" customFormat="1" ht="18" customHeight="1">
      <c r="A20" s="32"/>
      <c r="B20" s="38"/>
      <c r="C20" s="32"/>
      <c r="D20" s="32"/>
      <c r="E20" s="134" t="str">
        <f>'Rekapitulace stavby'!E14</f>
        <v xml:space="preserve"> </v>
      </c>
      <c r="F20" s="134"/>
      <c r="G20" s="134"/>
      <c r="H20" s="134"/>
      <c r="I20" s="143" t="s">
        <v>25</v>
      </c>
      <c r="J20" s="134" t="str">
        <f>'Rekapitulace stavby'!AN14</f>
        <v/>
      </c>
      <c r="K20" s="32"/>
      <c r="L20" s="56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="2" customFormat="1" ht="6.96" customHeight="1">
      <c r="A21" s="32"/>
      <c r="B21" s="38"/>
      <c r="C21" s="32"/>
      <c r="D21" s="32"/>
      <c r="E21" s="32"/>
      <c r="F21" s="32"/>
      <c r="G21" s="32"/>
      <c r="H21" s="32"/>
      <c r="I21" s="32"/>
      <c r="J21" s="32"/>
      <c r="K21" s="32"/>
      <c r="L21" s="56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="2" customFormat="1" ht="12" customHeight="1">
      <c r="A22" s="32"/>
      <c r="B22" s="38"/>
      <c r="C22" s="32"/>
      <c r="D22" s="143" t="s">
        <v>28</v>
      </c>
      <c r="E22" s="32"/>
      <c r="F22" s="32"/>
      <c r="G22" s="32"/>
      <c r="H22" s="32"/>
      <c r="I22" s="143" t="s">
        <v>23</v>
      </c>
      <c r="J22" s="134" t="s">
        <v>1</v>
      </c>
      <c r="K22" s="32"/>
      <c r="L22" s="56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="2" customFormat="1" ht="18" customHeight="1">
      <c r="A23" s="32"/>
      <c r="B23" s="38"/>
      <c r="C23" s="32"/>
      <c r="D23" s="32"/>
      <c r="E23" s="134" t="s">
        <v>29</v>
      </c>
      <c r="F23" s="32"/>
      <c r="G23" s="32"/>
      <c r="H23" s="32"/>
      <c r="I23" s="143" t="s">
        <v>25</v>
      </c>
      <c r="J23" s="134" t="s">
        <v>1</v>
      </c>
      <c r="K23" s="32"/>
      <c r="L23" s="56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="2" customFormat="1" ht="6.96" customHeight="1">
      <c r="A24" s="32"/>
      <c r="B24" s="38"/>
      <c r="C24" s="32"/>
      <c r="D24" s="32"/>
      <c r="E24" s="32"/>
      <c r="F24" s="32"/>
      <c r="G24" s="32"/>
      <c r="H24" s="32"/>
      <c r="I24" s="32"/>
      <c r="J24" s="32"/>
      <c r="K24" s="32"/>
      <c r="L24" s="56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="2" customFormat="1" ht="12" customHeight="1">
      <c r="A25" s="32"/>
      <c r="B25" s="38"/>
      <c r="C25" s="32"/>
      <c r="D25" s="143" t="s">
        <v>31</v>
      </c>
      <c r="E25" s="32"/>
      <c r="F25" s="32"/>
      <c r="G25" s="32"/>
      <c r="H25" s="32"/>
      <c r="I25" s="143" t="s">
        <v>23</v>
      </c>
      <c r="J25" s="134" t="s">
        <v>1</v>
      </c>
      <c r="K25" s="32"/>
      <c r="L25" s="56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="2" customFormat="1" ht="18" customHeight="1">
      <c r="A26" s="32"/>
      <c r="B26" s="38"/>
      <c r="C26" s="32"/>
      <c r="D26" s="32"/>
      <c r="E26" s="134" t="s">
        <v>32</v>
      </c>
      <c r="F26" s="32"/>
      <c r="G26" s="32"/>
      <c r="H26" s="32"/>
      <c r="I26" s="143" t="s">
        <v>25</v>
      </c>
      <c r="J26" s="134" t="s">
        <v>1</v>
      </c>
      <c r="K26" s="32"/>
      <c r="L26" s="56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="2" customFormat="1" ht="6.96" customHeight="1">
      <c r="A27" s="32"/>
      <c r="B27" s="38"/>
      <c r="C27" s="32"/>
      <c r="D27" s="32"/>
      <c r="E27" s="32"/>
      <c r="F27" s="32"/>
      <c r="G27" s="32"/>
      <c r="H27" s="32"/>
      <c r="I27" s="32"/>
      <c r="J27" s="32"/>
      <c r="K27" s="32"/>
      <c r="L27" s="56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</row>
    <row r="28" s="2" customFormat="1" ht="12" customHeight="1">
      <c r="A28" s="32"/>
      <c r="B28" s="38"/>
      <c r="C28" s="32"/>
      <c r="D28" s="143" t="s">
        <v>33</v>
      </c>
      <c r="E28" s="32"/>
      <c r="F28" s="32"/>
      <c r="G28" s="32"/>
      <c r="H28" s="32"/>
      <c r="I28" s="32"/>
      <c r="J28" s="32"/>
      <c r="K28" s="32"/>
      <c r="L28" s="56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="8" customFormat="1" ht="16.5" customHeight="1">
      <c r="A29" s="147"/>
      <c r="B29" s="148"/>
      <c r="C29" s="147"/>
      <c r="D29" s="147"/>
      <c r="E29" s="149" t="s">
        <v>1</v>
      </c>
      <c r="F29" s="149"/>
      <c r="G29" s="149"/>
      <c r="H29" s="149"/>
      <c r="I29" s="147"/>
      <c r="J29" s="147"/>
      <c r="K29" s="147"/>
      <c r="L29" s="150"/>
      <c r="S29" s="147"/>
      <c r="T29" s="147"/>
      <c r="U29" s="147"/>
      <c r="V29" s="147"/>
      <c r="W29" s="147"/>
      <c r="X29" s="147"/>
      <c r="Y29" s="147"/>
      <c r="Z29" s="147"/>
      <c r="AA29" s="147"/>
      <c r="AB29" s="147"/>
      <c r="AC29" s="147"/>
      <c r="AD29" s="147"/>
      <c r="AE29" s="147"/>
    </row>
    <row r="30" s="2" customFormat="1" ht="6.96" customHeight="1">
      <c r="A30" s="32"/>
      <c r="B30" s="38"/>
      <c r="C30" s="32"/>
      <c r="D30" s="32"/>
      <c r="E30" s="32"/>
      <c r="F30" s="32"/>
      <c r="G30" s="32"/>
      <c r="H30" s="32"/>
      <c r="I30" s="32"/>
      <c r="J30" s="32"/>
      <c r="K30" s="32"/>
      <c r="L30" s="56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="2" customFormat="1" ht="6.96" customHeight="1">
      <c r="A31" s="32"/>
      <c r="B31" s="38"/>
      <c r="C31" s="32"/>
      <c r="D31" s="151"/>
      <c r="E31" s="151"/>
      <c r="F31" s="151"/>
      <c r="G31" s="151"/>
      <c r="H31" s="151"/>
      <c r="I31" s="151"/>
      <c r="J31" s="151"/>
      <c r="K31" s="151"/>
      <c r="L31" s="56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="2" customFormat="1" ht="25.44" customHeight="1">
      <c r="A32" s="32"/>
      <c r="B32" s="38"/>
      <c r="C32" s="32"/>
      <c r="D32" s="152" t="s">
        <v>35</v>
      </c>
      <c r="E32" s="32"/>
      <c r="F32" s="32"/>
      <c r="G32" s="32"/>
      <c r="H32" s="32"/>
      <c r="I32" s="32"/>
      <c r="J32" s="153">
        <f>ROUND(J124, 2)</f>
        <v>360819.04999999999</v>
      </c>
      <c r="K32" s="32"/>
      <c r="L32" s="56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="2" customFormat="1" ht="6.96" customHeight="1">
      <c r="A33" s="32"/>
      <c r="B33" s="38"/>
      <c r="C33" s="32"/>
      <c r="D33" s="151"/>
      <c r="E33" s="151"/>
      <c r="F33" s="151"/>
      <c r="G33" s="151"/>
      <c r="H33" s="151"/>
      <c r="I33" s="151"/>
      <c r="J33" s="151"/>
      <c r="K33" s="151"/>
      <c r="L33" s="56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="2" customFormat="1" ht="14.4" customHeight="1">
      <c r="A34" s="32"/>
      <c r="B34" s="38"/>
      <c r="C34" s="32"/>
      <c r="D34" s="32"/>
      <c r="E34" s="32"/>
      <c r="F34" s="154" t="s">
        <v>37</v>
      </c>
      <c r="G34" s="32"/>
      <c r="H34" s="32"/>
      <c r="I34" s="154" t="s">
        <v>36</v>
      </c>
      <c r="J34" s="154" t="s">
        <v>38</v>
      </c>
      <c r="K34" s="32"/>
      <c r="L34" s="56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="2" customFormat="1" ht="14.4" customHeight="1">
      <c r="A35" s="32"/>
      <c r="B35" s="38"/>
      <c r="C35" s="32"/>
      <c r="D35" s="155" t="s">
        <v>39</v>
      </c>
      <c r="E35" s="143" t="s">
        <v>40</v>
      </c>
      <c r="F35" s="156">
        <f>ROUND((SUM(BE124:BE170)),  2)</f>
        <v>360819.04999999999</v>
      </c>
      <c r="G35" s="32"/>
      <c r="H35" s="32"/>
      <c r="I35" s="157">
        <v>0.20999999999999999</v>
      </c>
      <c r="J35" s="156">
        <f>ROUND(((SUM(BE124:BE170))*I35),  2)</f>
        <v>75772</v>
      </c>
      <c r="K35" s="32"/>
      <c r="L35" s="56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="2" customFormat="1" ht="14.4" customHeight="1">
      <c r="A36" s="32"/>
      <c r="B36" s="38"/>
      <c r="C36" s="32"/>
      <c r="D36" s="32"/>
      <c r="E36" s="143" t="s">
        <v>41</v>
      </c>
      <c r="F36" s="156">
        <f>ROUND((SUM(BF124:BF170)),  2)</f>
        <v>0</v>
      </c>
      <c r="G36" s="32"/>
      <c r="H36" s="32"/>
      <c r="I36" s="157">
        <v>0.14999999999999999</v>
      </c>
      <c r="J36" s="156">
        <f>ROUND(((SUM(BF124:BF170))*I36),  2)</f>
        <v>0</v>
      </c>
      <c r="K36" s="32"/>
      <c r="L36" s="56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hidden="1" s="2" customFormat="1" ht="14.4" customHeight="1">
      <c r="A37" s="32"/>
      <c r="B37" s="38"/>
      <c r="C37" s="32"/>
      <c r="D37" s="32"/>
      <c r="E37" s="143" t="s">
        <v>42</v>
      </c>
      <c r="F37" s="156">
        <f>ROUND((SUM(BG124:BG170)),  2)</f>
        <v>0</v>
      </c>
      <c r="G37" s="32"/>
      <c r="H37" s="32"/>
      <c r="I37" s="157">
        <v>0.20999999999999999</v>
      </c>
      <c r="J37" s="156">
        <f>0</f>
        <v>0</v>
      </c>
      <c r="K37" s="32"/>
      <c r="L37" s="56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hidden="1" s="2" customFormat="1" ht="14.4" customHeight="1">
      <c r="A38" s="32"/>
      <c r="B38" s="38"/>
      <c r="C38" s="32"/>
      <c r="D38" s="32"/>
      <c r="E38" s="143" t="s">
        <v>43</v>
      </c>
      <c r="F38" s="156">
        <f>ROUND((SUM(BH124:BH170)),  2)</f>
        <v>0</v>
      </c>
      <c r="G38" s="32"/>
      <c r="H38" s="32"/>
      <c r="I38" s="157">
        <v>0.14999999999999999</v>
      </c>
      <c r="J38" s="156">
        <f>0</f>
        <v>0</v>
      </c>
      <c r="K38" s="32"/>
      <c r="L38" s="56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hidden="1" s="2" customFormat="1" ht="14.4" customHeight="1">
      <c r="A39" s="32"/>
      <c r="B39" s="38"/>
      <c r="C39" s="32"/>
      <c r="D39" s="32"/>
      <c r="E39" s="143" t="s">
        <v>44</v>
      </c>
      <c r="F39" s="156">
        <f>ROUND((SUM(BI124:BI170)),  2)</f>
        <v>0</v>
      </c>
      <c r="G39" s="32"/>
      <c r="H39" s="32"/>
      <c r="I39" s="157">
        <v>0</v>
      </c>
      <c r="J39" s="156">
        <f>0</f>
        <v>0</v>
      </c>
      <c r="K39" s="32"/>
      <c r="L39" s="56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="2" customFormat="1" ht="6.96" customHeight="1">
      <c r="A40" s="32"/>
      <c r="B40" s="38"/>
      <c r="C40" s="32"/>
      <c r="D40" s="32"/>
      <c r="E40" s="32"/>
      <c r="F40" s="32"/>
      <c r="G40" s="32"/>
      <c r="H40" s="32"/>
      <c r="I40" s="32"/>
      <c r="J40" s="32"/>
      <c r="K40" s="32"/>
      <c r="L40" s="56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="2" customFormat="1" ht="25.44" customHeight="1">
      <c r="A41" s="32"/>
      <c r="B41" s="38"/>
      <c r="C41" s="158"/>
      <c r="D41" s="159" t="s">
        <v>45</v>
      </c>
      <c r="E41" s="160"/>
      <c r="F41" s="160"/>
      <c r="G41" s="161" t="s">
        <v>46</v>
      </c>
      <c r="H41" s="162" t="s">
        <v>47</v>
      </c>
      <c r="I41" s="160"/>
      <c r="J41" s="163">
        <f>SUM(J32:J39)</f>
        <v>436591.04999999999</v>
      </c>
      <c r="K41" s="164"/>
      <c r="L41" s="56"/>
      <c r="S41" s="32"/>
      <c r="T41" s="32"/>
      <c r="U41" s="32"/>
      <c r="V41" s="32"/>
      <c r="W41" s="32"/>
      <c r="X41" s="32"/>
      <c r="Y41" s="32"/>
      <c r="Z41" s="32"/>
      <c r="AA41" s="32"/>
      <c r="AB41" s="32"/>
      <c r="AC41" s="32"/>
      <c r="AD41" s="32"/>
      <c r="AE41" s="32"/>
    </row>
    <row r="42" s="2" customFormat="1" ht="14.4" customHeight="1">
      <c r="A42" s="32"/>
      <c r="B42" s="38"/>
      <c r="C42" s="32"/>
      <c r="D42" s="32"/>
      <c r="E42" s="32"/>
      <c r="F42" s="32"/>
      <c r="G42" s="32"/>
      <c r="H42" s="32"/>
      <c r="I42" s="32"/>
      <c r="J42" s="32"/>
      <c r="K42" s="32"/>
      <c r="L42" s="56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56"/>
      <c r="D50" s="165" t="s">
        <v>48</v>
      </c>
      <c r="E50" s="166"/>
      <c r="F50" s="166"/>
      <c r="G50" s="165" t="s">
        <v>49</v>
      </c>
      <c r="H50" s="166"/>
      <c r="I50" s="166"/>
      <c r="J50" s="166"/>
      <c r="K50" s="166"/>
      <c r="L50" s="56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2"/>
      <c r="B61" s="38"/>
      <c r="C61" s="32"/>
      <c r="D61" s="167" t="s">
        <v>50</v>
      </c>
      <c r="E61" s="168"/>
      <c r="F61" s="169" t="s">
        <v>51</v>
      </c>
      <c r="G61" s="167" t="s">
        <v>50</v>
      </c>
      <c r="H61" s="168"/>
      <c r="I61" s="168"/>
      <c r="J61" s="170" t="s">
        <v>51</v>
      </c>
      <c r="K61" s="168"/>
      <c r="L61" s="56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2"/>
      <c r="B65" s="38"/>
      <c r="C65" s="32"/>
      <c r="D65" s="165" t="s">
        <v>52</v>
      </c>
      <c r="E65" s="171"/>
      <c r="F65" s="171"/>
      <c r="G65" s="165" t="s">
        <v>53</v>
      </c>
      <c r="H65" s="171"/>
      <c r="I65" s="171"/>
      <c r="J65" s="171"/>
      <c r="K65" s="171"/>
      <c r="L65" s="56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2"/>
      <c r="B76" s="38"/>
      <c r="C76" s="32"/>
      <c r="D76" s="167" t="s">
        <v>50</v>
      </c>
      <c r="E76" s="168"/>
      <c r="F76" s="169" t="s">
        <v>51</v>
      </c>
      <c r="G76" s="167" t="s">
        <v>50</v>
      </c>
      <c r="H76" s="168"/>
      <c r="I76" s="168"/>
      <c r="J76" s="170" t="s">
        <v>51</v>
      </c>
      <c r="K76" s="168"/>
      <c r="L76" s="56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="2" customFormat="1" ht="14.4" customHeight="1">
      <c r="A77" s="32"/>
      <c r="B77" s="172"/>
      <c r="C77" s="173"/>
      <c r="D77" s="173"/>
      <c r="E77" s="173"/>
      <c r="F77" s="173"/>
      <c r="G77" s="173"/>
      <c r="H77" s="173"/>
      <c r="I77" s="173"/>
      <c r="J77" s="173"/>
      <c r="K77" s="173"/>
      <c r="L77" s="56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="2" customFormat="1" ht="6.96" customHeight="1">
      <c r="A81" s="32"/>
      <c r="B81" s="174"/>
      <c r="C81" s="175"/>
      <c r="D81" s="175"/>
      <c r="E81" s="175"/>
      <c r="F81" s="175"/>
      <c r="G81" s="175"/>
      <c r="H81" s="175"/>
      <c r="I81" s="175"/>
      <c r="J81" s="175"/>
      <c r="K81" s="175"/>
      <c r="L81" s="56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="2" customFormat="1" ht="24.96" customHeight="1">
      <c r="A82" s="32"/>
      <c r="B82" s="33"/>
      <c r="C82" s="23" t="s">
        <v>108</v>
      </c>
      <c r="D82" s="34"/>
      <c r="E82" s="34"/>
      <c r="F82" s="34"/>
      <c r="G82" s="34"/>
      <c r="H82" s="34"/>
      <c r="I82" s="34"/>
      <c r="J82" s="34"/>
      <c r="K82" s="34"/>
      <c r="L82" s="56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="2" customFormat="1" ht="6.96" customHeight="1">
      <c r="A83" s="32"/>
      <c r="B83" s="33"/>
      <c r="C83" s="34"/>
      <c r="D83" s="34"/>
      <c r="E83" s="34"/>
      <c r="F83" s="34"/>
      <c r="G83" s="34"/>
      <c r="H83" s="34"/>
      <c r="I83" s="34"/>
      <c r="J83" s="34"/>
      <c r="K83" s="34"/>
      <c r="L83" s="56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="2" customFormat="1" ht="12" customHeight="1">
      <c r="A84" s="32"/>
      <c r="B84" s="33"/>
      <c r="C84" s="29" t="s">
        <v>14</v>
      </c>
      <c r="D84" s="34"/>
      <c r="E84" s="34"/>
      <c r="F84" s="34"/>
      <c r="G84" s="34"/>
      <c r="H84" s="34"/>
      <c r="I84" s="34"/>
      <c r="J84" s="34"/>
      <c r="K84" s="34"/>
      <c r="L84" s="56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="2" customFormat="1" ht="16.5" customHeight="1">
      <c r="A85" s="32"/>
      <c r="B85" s="33"/>
      <c r="C85" s="34"/>
      <c r="D85" s="34"/>
      <c r="E85" s="176" t="str">
        <f>E7</f>
        <v>Stavba Větrolamu TEO 2 v k.ú. Ves Touškov</v>
      </c>
      <c r="F85" s="29"/>
      <c r="G85" s="29"/>
      <c r="H85" s="29"/>
      <c r="I85" s="34"/>
      <c r="J85" s="34"/>
      <c r="K85" s="34"/>
      <c r="L85" s="56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="1" customFormat="1" ht="12" customHeight="1">
      <c r="B86" s="21"/>
      <c r="C86" s="29" t="s">
        <v>106</v>
      </c>
      <c r="D86" s="22"/>
      <c r="E86" s="22"/>
      <c r="F86" s="22"/>
      <c r="G86" s="22"/>
      <c r="H86" s="22"/>
      <c r="I86" s="22"/>
      <c r="J86" s="22"/>
      <c r="K86" s="22"/>
      <c r="L86" s="20"/>
    </row>
    <row r="87" s="2" customFormat="1" ht="16.5" customHeight="1">
      <c r="A87" s="32"/>
      <c r="B87" s="33"/>
      <c r="C87" s="34"/>
      <c r="D87" s="34"/>
      <c r="E87" s="176" t="s">
        <v>334</v>
      </c>
      <c r="F87" s="34"/>
      <c r="G87" s="34"/>
      <c r="H87" s="34"/>
      <c r="I87" s="34"/>
      <c r="J87" s="34"/>
      <c r="K87" s="34"/>
      <c r="L87" s="56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="2" customFormat="1" ht="12" customHeight="1">
      <c r="A88" s="32"/>
      <c r="B88" s="33"/>
      <c r="C88" s="29" t="s">
        <v>335</v>
      </c>
      <c r="D88" s="34"/>
      <c r="E88" s="34"/>
      <c r="F88" s="34"/>
      <c r="G88" s="34"/>
      <c r="H88" s="34"/>
      <c r="I88" s="34"/>
      <c r="J88" s="34"/>
      <c r="K88" s="34"/>
      <c r="L88" s="56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="2" customFormat="1" ht="16.5" customHeight="1">
      <c r="A89" s="32"/>
      <c r="B89" s="33"/>
      <c r="C89" s="34"/>
      <c r="D89" s="34"/>
      <c r="E89" s="69" t="str">
        <f>E11</f>
        <v>210030-02-03-03 - Následná péče - 3. rok</v>
      </c>
      <c r="F89" s="34"/>
      <c r="G89" s="34"/>
      <c r="H89" s="34"/>
      <c r="I89" s="34"/>
      <c r="J89" s="34"/>
      <c r="K89" s="34"/>
      <c r="L89" s="56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="2" customFormat="1" ht="6.96" customHeight="1">
      <c r="A90" s="32"/>
      <c r="B90" s="33"/>
      <c r="C90" s="34"/>
      <c r="D90" s="34"/>
      <c r="E90" s="34"/>
      <c r="F90" s="34"/>
      <c r="G90" s="34"/>
      <c r="H90" s="34"/>
      <c r="I90" s="34"/>
      <c r="J90" s="34"/>
      <c r="K90" s="34"/>
      <c r="L90" s="56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="2" customFormat="1" ht="12" customHeight="1">
      <c r="A91" s="32"/>
      <c r="B91" s="33"/>
      <c r="C91" s="29" t="s">
        <v>18</v>
      </c>
      <c r="D91" s="34"/>
      <c r="E91" s="34"/>
      <c r="F91" s="26" t="str">
        <f>F14</f>
        <v>k.ú. Ves Touškov</v>
      </c>
      <c r="G91" s="34"/>
      <c r="H91" s="34"/>
      <c r="I91" s="29" t="s">
        <v>20</v>
      </c>
      <c r="J91" s="72" t="str">
        <f>IF(J14="","",J14)</f>
        <v>8. 9. 2021</v>
      </c>
      <c r="K91" s="34"/>
      <c r="L91" s="56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="2" customFormat="1" ht="6.96" customHeight="1">
      <c r="A92" s="32"/>
      <c r="B92" s="33"/>
      <c r="C92" s="34"/>
      <c r="D92" s="34"/>
      <c r="E92" s="34"/>
      <c r="F92" s="34"/>
      <c r="G92" s="34"/>
      <c r="H92" s="34"/>
      <c r="I92" s="34"/>
      <c r="J92" s="34"/>
      <c r="K92" s="34"/>
      <c r="L92" s="56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="2" customFormat="1" ht="15.15" customHeight="1">
      <c r="A93" s="32"/>
      <c r="B93" s="33"/>
      <c r="C93" s="29" t="s">
        <v>22</v>
      </c>
      <c r="D93" s="34"/>
      <c r="E93" s="34"/>
      <c r="F93" s="26" t="str">
        <f>E17</f>
        <v>SPÚ, Pobočka Plzeň</v>
      </c>
      <c r="G93" s="34"/>
      <c r="H93" s="34"/>
      <c r="I93" s="29" t="s">
        <v>28</v>
      </c>
      <c r="J93" s="30" t="str">
        <f>E23</f>
        <v>Geocart CZ a.s.</v>
      </c>
      <c r="K93" s="34"/>
      <c r="L93" s="56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="2" customFormat="1" ht="15.15" customHeight="1">
      <c r="A94" s="32"/>
      <c r="B94" s="33"/>
      <c r="C94" s="29" t="s">
        <v>26</v>
      </c>
      <c r="D94" s="34"/>
      <c r="E94" s="34"/>
      <c r="F94" s="26" t="str">
        <f>IF(E20="","",E20)</f>
        <v xml:space="preserve"> </v>
      </c>
      <c r="G94" s="34"/>
      <c r="H94" s="34"/>
      <c r="I94" s="29" t="s">
        <v>31</v>
      </c>
      <c r="J94" s="30" t="str">
        <f>E26</f>
        <v>Ing. Petr Chytka</v>
      </c>
      <c r="K94" s="34"/>
      <c r="L94" s="56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="2" customFormat="1" ht="10.32" customHeight="1">
      <c r="A95" s="32"/>
      <c r="B95" s="33"/>
      <c r="C95" s="34"/>
      <c r="D95" s="34"/>
      <c r="E95" s="34"/>
      <c r="F95" s="34"/>
      <c r="G95" s="34"/>
      <c r="H95" s="34"/>
      <c r="I95" s="34"/>
      <c r="J95" s="34"/>
      <c r="K95" s="34"/>
      <c r="L95" s="56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="2" customFormat="1" ht="29.28" customHeight="1">
      <c r="A96" s="32"/>
      <c r="B96" s="33"/>
      <c r="C96" s="177" t="s">
        <v>109</v>
      </c>
      <c r="D96" s="178"/>
      <c r="E96" s="178"/>
      <c r="F96" s="178"/>
      <c r="G96" s="178"/>
      <c r="H96" s="178"/>
      <c r="I96" s="178"/>
      <c r="J96" s="179" t="s">
        <v>110</v>
      </c>
      <c r="K96" s="178"/>
      <c r="L96" s="56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</row>
    <row r="97" s="2" customFormat="1" ht="10.32" customHeight="1">
      <c r="A97" s="32"/>
      <c r="B97" s="33"/>
      <c r="C97" s="34"/>
      <c r="D97" s="34"/>
      <c r="E97" s="34"/>
      <c r="F97" s="34"/>
      <c r="G97" s="34"/>
      <c r="H97" s="34"/>
      <c r="I97" s="34"/>
      <c r="J97" s="34"/>
      <c r="K97" s="34"/>
      <c r="L97" s="56"/>
      <c r="S97" s="32"/>
      <c r="T97" s="32"/>
      <c r="U97" s="32"/>
      <c r="V97" s="32"/>
      <c r="W97" s="32"/>
      <c r="X97" s="32"/>
      <c r="Y97" s="32"/>
      <c r="Z97" s="32"/>
      <c r="AA97" s="32"/>
      <c r="AB97" s="32"/>
      <c r="AC97" s="32"/>
      <c r="AD97" s="32"/>
      <c r="AE97" s="32"/>
    </row>
    <row r="98" s="2" customFormat="1" ht="22.8" customHeight="1">
      <c r="A98" s="32"/>
      <c r="B98" s="33"/>
      <c r="C98" s="180" t="s">
        <v>111</v>
      </c>
      <c r="D98" s="34"/>
      <c r="E98" s="34"/>
      <c r="F98" s="34"/>
      <c r="G98" s="34"/>
      <c r="H98" s="34"/>
      <c r="I98" s="34"/>
      <c r="J98" s="103">
        <f>J124</f>
        <v>360819.04999999999</v>
      </c>
      <c r="K98" s="34"/>
      <c r="L98" s="56"/>
      <c r="S98" s="32"/>
      <c r="T98" s="32"/>
      <c r="U98" s="32"/>
      <c r="V98" s="32"/>
      <c r="W98" s="32"/>
      <c r="X98" s="32"/>
      <c r="Y98" s="32"/>
      <c r="Z98" s="32"/>
      <c r="AA98" s="32"/>
      <c r="AB98" s="32"/>
      <c r="AC98" s="32"/>
      <c r="AD98" s="32"/>
      <c r="AE98" s="32"/>
      <c r="AU98" s="17" t="s">
        <v>112</v>
      </c>
    </row>
    <row r="99" s="9" customFormat="1" ht="24.96" customHeight="1">
      <c r="A99" s="9"/>
      <c r="B99" s="181"/>
      <c r="C99" s="182"/>
      <c r="D99" s="183" t="s">
        <v>113</v>
      </c>
      <c r="E99" s="184"/>
      <c r="F99" s="184"/>
      <c r="G99" s="184"/>
      <c r="H99" s="184"/>
      <c r="I99" s="184"/>
      <c r="J99" s="185">
        <f>J125</f>
        <v>360819.04999999999</v>
      </c>
      <c r="K99" s="182"/>
      <c r="L99" s="186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87"/>
      <c r="C100" s="126"/>
      <c r="D100" s="188" t="s">
        <v>114</v>
      </c>
      <c r="E100" s="189"/>
      <c r="F100" s="189"/>
      <c r="G100" s="189"/>
      <c r="H100" s="189"/>
      <c r="I100" s="189"/>
      <c r="J100" s="190">
        <f>J126</f>
        <v>332147.72999999998</v>
      </c>
      <c r="K100" s="126"/>
      <c r="L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7"/>
      <c r="C101" s="126"/>
      <c r="D101" s="188" t="s">
        <v>115</v>
      </c>
      <c r="E101" s="189"/>
      <c r="F101" s="189"/>
      <c r="G101" s="189"/>
      <c r="H101" s="189"/>
      <c r="I101" s="189"/>
      <c r="J101" s="190">
        <f>J166</f>
        <v>20000</v>
      </c>
      <c r="K101" s="126"/>
      <c r="L101" s="19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7"/>
      <c r="C102" s="126"/>
      <c r="D102" s="188" t="s">
        <v>116</v>
      </c>
      <c r="E102" s="189"/>
      <c r="F102" s="189"/>
      <c r="G102" s="189"/>
      <c r="H102" s="189"/>
      <c r="I102" s="189"/>
      <c r="J102" s="190">
        <f>J168</f>
        <v>8671.3199999999997</v>
      </c>
      <c r="K102" s="126"/>
      <c r="L102" s="19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2" customFormat="1" ht="21.84" customHeight="1">
      <c r="A103" s="32"/>
      <c r="B103" s="33"/>
      <c r="C103" s="34"/>
      <c r="D103" s="34"/>
      <c r="E103" s="34"/>
      <c r="F103" s="34"/>
      <c r="G103" s="34"/>
      <c r="H103" s="34"/>
      <c r="I103" s="34"/>
      <c r="J103" s="34"/>
      <c r="K103" s="34"/>
      <c r="L103" s="56"/>
      <c r="S103" s="32"/>
      <c r="T103" s="32"/>
      <c r="U103" s="32"/>
      <c r="V103" s="32"/>
      <c r="W103" s="32"/>
      <c r="X103" s="32"/>
      <c r="Y103" s="32"/>
      <c r="Z103" s="32"/>
      <c r="AA103" s="32"/>
      <c r="AB103" s="32"/>
      <c r="AC103" s="32"/>
      <c r="AD103" s="32"/>
      <c r="AE103" s="32"/>
    </row>
    <row r="104" s="2" customFormat="1" ht="6.96" customHeight="1">
      <c r="A104" s="32"/>
      <c r="B104" s="59"/>
      <c r="C104" s="60"/>
      <c r="D104" s="60"/>
      <c r="E104" s="60"/>
      <c r="F104" s="60"/>
      <c r="G104" s="60"/>
      <c r="H104" s="60"/>
      <c r="I104" s="60"/>
      <c r="J104" s="60"/>
      <c r="K104" s="60"/>
      <c r="L104" s="56"/>
      <c r="S104" s="32"/>
      <c r="T104" s="32"/>
      <c r="U104" s="32"/>
      <c r="V104" s="32"/>
      <c r="W104" s="32"/>
      <c r="X104" s="32"/>
      <c r="Y104" s="32"/>
      <c r="Z104" s="32"/>
      <c r="AA104" s="32"/>
      <c r="AB104" s="32"/>
      <c r="AC104" s="32"/>
      <c r="AD104" s="32"/>
      <c r="AE104" s="32"/>
    </row>
    <row r="108" s="2" customFormat="1" ht="6.96" customHeight="1">
      <c r="A108" s="32"/>
      <c r="B108" s="61"/>
      <c r="C108" s="62"/>
      <c r="D108" s="62"/>
      <c r="E108" s="62"/>
      <c r="F108" s="62"/>
      <c r="G108" s="62"/>
      <c r="H108" s="62"/>
      <c r="I108" s="62"/>
      <c r="J108" s="62"/>
      <c r="K108" s="62"/>
      <c r="L108" s="56"/>
      <c r="S108" s="32"/>
      <c r="T108" s="32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</row>
    <row r="109" s="2" customFormat="1" ht="24.96" customHeight="1">
      <c r="A109" s="32"/>
      <c r="B109" s="33"/>
      <c r="C109" s="23" t="s">
        <v>117</v>
      </c>
      <c r="D109" s="34"/>
      <c r="E109" s="34"/>
      <c r="F109" s="34"/>
      <c r="G109" s="34"/>
      <c r="H109" s="34"/>
      <c r="I109" s="34"/>
      <c r="J109" s="34"/>
      <c r="K109" s="34"/>
      <c r="L109" s="56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</row>
    <row r="110" s="2" customFormat="1" ht="6.96" customHeight="1">
      <c r="A110" s="32"/>
      <c r="B110" s="33"/>
      <c r="C110" s="34"/>
      <c r="D110" s="34"/>
      <c r="E110" s="34"/>
      <c r="F110" s="34"/>
      <c r="G110" s="34"/>
      <c r="H110" s="34"/>
      <c r="I110" s="34"/>
      <c r="J110" s="34"/>
      <c r="K110" s="34"/>
      <c r="L110" s="56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</row>
    <row r="111" s="2" customFormat="1" ht="12" customHeight="1">
      <c r="A111" s="32"/>
      <c r="B111" s="33"/>
      <c r="C111" s="29" t="s">
        <v>14</v>
      </c>
      <c r="D111" s="34"/>
      <c r="E111" s="34"/>
      <c r="F111" s="34"/>
      <c r="G111" s="34"/>
      <c r="H111" s="34"/>
      <c r="I111" s="34"/>
      <c r="J111" s="34"/>
      <c r="K111" s="34"/>
      <c r="L111" s="56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</row>
    <row r="112" s="2" customFormat="1" ht="16.5" customHeight="1">
      <c r="A112" s="32"/>
      <c r="B112" s="33"/>
      <c r="C112" s="34"/>
      <c r="D112" s="34"/>
      <c r="E112" s="176" t="str">
        <f>E7</f>
        <v>Stavba Větrolamu TEO 2 v k.ú. Ves Touškov</v>
      </c>
      <c r="F112" s="29"/>
      <c r="G112" s="29"/>
      <c r="H112" s="29"/>
      <c r="I112" s="34"/>
      <c r="J112" s="34"/>
      <c r="K112" s="34"/>
      <c r="L112" s="56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="1" customFormat="1" ht="12" customHeight="1">
      <c r="B113" s="21"/>
      <c r="C113" s="29" t="s">
        <v>106</v>
      </c>
      <c r="D113" s="22"/>
      <c r="E113" s="22"/>
      <c r="F113" s="22"/>
      <c r="G113" s="22"/>
      <c r="H113" s="22"/>
      <c r="I113" s="22"/>
      <c r="J113" s="22"/>
      <c r="K113" s="22"/>
      <c r="L113" s="20"/>
    </row>
    <row r="114" s="2" customFormat="1" ht="16.5" customHeight="1">
      <c r="A114" s="32"/>
      <c r="B114" s="33"/>
      <c r="C114" s="34"/>
      <c r="D114" s="34"/>
      <c r="E114" s="176" t="s">
        <v>334</v>
      </c>
      <c r="F114" s="34"/>
      <c r="G114" s="34"/>
      <c r="H114" s="34"/>
      <c r="I114" s="34"/>
      <c r="J114" s="34"/>
      <c r="K114" s="34"/>
      <c r="L114" s="56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="2" customFormat="1" ht="12" customHeight="1">
      <c r="A115" s="32"/>
      <c r="B115" s="33"/>
      <c r="C115" s="29" t="s">
        <v>335</v>
      </c>
      <c r="D115" s="34"/>
      <c r="E115" s="34"/>
      <c r="F115" s="34"/>
      <c r="G115" s="34"/>
      <c r="H115" s="34"/>
      <c r="I115" s="34"/>
      <c r="J115" s="34"/>
      <c r="K115" s="34"/>
      <c r="L115" s="56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</row>
    <row r="116" s="2" customFormat="1" ht="16.5" customHeight="1">
      <c r="A116" s="32"/>
      <c r="B116" s="33"/>
      <c r="C116" s="34"/>
      <c r="D116" s="34"/>
      <c r="E116" s="69" t="str">
        <f>E11</f>
        <v>210030-02-03-03 - Následná péče - 3. rok</v>
      </c>
      <c r="F116" s="34"/>
      <c r="G116" s="34"/>
      <c r="H116" s="34"/>
      <c r="I116" s="34"/>
      <c r="J116" s="34"/>
      <c r="K116" s="34"/>
      <c r="L116" s="56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</row>
    <row r="117" s="2" customFormat="1" ht="6.96" customHeight="1">
      <c r="A117" s="32"/>
      <c r="B117" s="33"/>
      <c r="C117" s="34"/>
      <c r="D117" s="34"/>
      <c r="E117" s="34"/>
      <c r="F117" s="34"/>
      <c r="G117" s="34"/>
      <c r="H117" s="34"/>
      <c r="I117" s="34"/>
      <c r="J117" s="34"/>
      <c r="K117" s="34"/>
      <c r="L117" s="56"/>
      <c r="S117" s="32"/>
      <c r="T117" s="32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</row>
    <row r="118" s="2" customFormat="1" ht="12" customHeight="1">
      <c r="A118" s="32"/>
      <c r="B118" s="33"/>
      <c r="C118" s="29" t="s">
        <v>18</v>
      </c>
      <c r="D118" s="34"/>
      <c r="E118" s="34"/>
      <c r="F118" s="26" t="str">
        <f>F14</f>
        <v>k.ú. Ves Touškov</v>
      </c>
      <c r="G118" s="34"/>
      <c r="H118" s="34"/>
      <c r="I118" s="29" t="s">
        <v>20</v>
      </c>
      <c r="J118" s="72" t="str">
        <f>IF(J14="","",J14)</f>
        <v>8. 9. 2021</v>
      </c>
      <c r="K118" s="34"/>
      <c r="L118" s="56"/>
      <c r="S118" s="32"/>
      <c r="T118" s="32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</row>
    <row r="119" s="2" customFormat="1" ht="6.96" customHeight="1">
      <c r="A119" s="32"/>
      <c r="B119" s="33"/>
      <c r="C119" s="34"/>
      <c r="D119" s="34"/>
      <c r="E119" s="34"/>
      <c r="F119" s="34"/>
      <c r="G119" s="34"/>
      <c r="H119" s="34"/>
      <c r="I119" s="34"/>
      <c r="J119" s="34"/>
      <c r="K119" s="34"/>
      <c r="L119" s="56"/>
      <c r="S119" s="32"/>
      <c r="T119" s="32"/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</row>
    <row r="120" s="2" customFormat="1" ht="15.15" customHeight="1">
      <c r="A120" s="32"/>
      <c r="B120" s="33"/>
      <c r="C120" s="29" t="s">
        <v>22</v>
      </c>
      <c r="D120" s="34"/>
      <c r="E120" s="34"/>
      <c r="F120" s="26" t="str">
        <f>E17</f>
        <v>SPÚ, Pobočka Plzeň</v>
      </c>
      <c r="G120" s="34"/>
      <c r="H120" s="34"/>
      <c r="I120" s="29" t="s">
        <v>28</v>
      </c>
      <c r="J120" s="30" t="str">
        <f>E23</f>
        <v>Geocart CZ a.s.</v>
      </c>
      <c r="K120" s="34"/>
      <c r="L120" s="56"/>
      <c r="S120" s="32"/>
      <c r="T120" s="32"/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</row>
    <row r="121" s="2" customFormat="1" ht="15.15" customHeight="1">
      <c r="A121" s="32"/>
      <c r="B121" s="33"/>
      <c r="C121" s="29" t="s">
        <v>26</v>
      </c>
      <c r="D121" s="34"/>
      <c r="E121" s="34"/>
      <c r="F121" s="26" t="str">
        <f>IF(E20="","",E20)</f>
        <v xml:space="preserve"> </v>
      </c>
      <c r="G121" s="34"/>
      <c r="H121" s="34"/>
      <c r="I121" s="29" t="s">
        <v>31</v>
      </c>
      <c r="J121" s="30" t="str">
        <f>E26</f>
        <v>Ing. Petr Chytka</v>
      </c>
      <c r="K121" s="34"/>
      <c r="L121" s="56"/>
      <c r="S121" s="32"/>
      <c r="T121" s="32"/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</row>
    <row r="122" s="2" customFormat="1" ht="10.32" customHeight="1">
      <c r="A122" s="32"/>
      <c r="B122" s="33"/>
      <c r="C122" s="34"/>
      <c r="D122" s="34"/>
      <c r="E122" s="34"/>
      <c r="F122" s="34"/>
      <c r="G122" s="34"/>
      <c r="H122" s="34"/>
      <c r="I122" s="34"/>
      <c r="J122" s="34"/>
      <c r="K122" s="34"/>
      <c r="L122" s="56"/>
      <c r="S122" s="32"/>
      <c r="T122" s="32"/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</row>
    <row r="123" s="11" customFormat="1" ht="29.28" customHeight="1">
      <c r="A123" s="192"/>
      <c r="B123" s="193"/>
      <c r="C123" s="194" t="s">
        <v>118</v>
      </c>
      <c r="D123" s="195" t="s">
        <v>60</v>
      </c>
      <c r="E123" s="195" t="s">
        <v>56</v>
      </c>
      <c r="F123" s="195" t="s">
        <v>57</v>
      </c>
      <c r="G123" s="195" t="s">
        <v>119</v>
      </c>
      <c r="H123" s="195" t="s">
        <v>120</v>
      </c>
      <c r="I123" s="195" t="s">
        <v>121</v>
      </c>
      <c r="J123" s="195" t="s">
        <v>110</v>
      </c>
      <c r="K123" s="196" t="s">
        <v>122</v>
      </c>
      <c r="L123" s="197"/>
      <c r="M123" s="93" t="s">
        <v>1</v>
      </c>
      <c r="N123" s="94" t="s">
        <v>39</v>
      </c>
      <c r="O123" s="94" t="s">
        <v>123</v>
      </c>
      <c r="P123" s="94" t="s">
        <v>124</v>
      </c>
      <c r="Q123" s="94" t="s">
        <v>125</v>
      </c>
      <c r="R123" s="94" t="s">
        <v>126</v>
      </c>
      <c r="S123" s="94" t="s">
        <v>127</v>
      </c>
      <c r="T123" s="95" t="s">
        <v>128</v>
      </c>
      <c r="U123" s="192"/>
      <c r="V123" s="192"/>
      <c r="W123" s="192"/>
      <c r="X123" s="192"/>
      <c r="Y123" s="192"/>
      <c r="Z123" s="192"/>
      <c r="AA123" s="192"/>
      <c r="AB123" s="192"/>
      <c r="AC123" s="192"/>
      <c r="AD123" s="192"/>
      <c r="AE123" s="192"/>
    </row>
    <row r="124" s="2" customFormat="1" ht="22.8" customHeight="1">
      <c r="A124" s="32"/>
      <c r="B124" s="33"/>
      <c r="C124" s="100" t="s">
        <v>129</v>
      </c>
      <c r="D124" s="34"/>
      <c r="E124" s="34"/>
      <c r="F124" s="34"/>
      <c r="G124" s="34"/>
      <c r="H124" s="34"/>
      <c r="I124" s="34"/>
      <c r="J124" s="198">
        <f>BK124</f>
        <v>360819.04999999999</v>
      </c>
      <c r="K124" s="34"/>
      <c r="L124" s="38"/>
      <c r="M124" s="96"/>
      <c r="N124" s="199"/>
      <c r="O124" s="97"/>
      <c r="P124" s="200">
        <f>P125</f>
        <v>578.94627899999989</v>
      </c>
      <c r="Q124" s="97"/>
      <c r="R124" s="200">
        <f>R125</f>
        <v>8.0290600000000012</v>
      </c>
      <c r="S124" s="97"/>
      <c r="T124" s="201">
        <f>T125</f>
        <v>0</v>
      </c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  <c r="AT124" s="17" t="s">
        <v>74</v>
      </c>
      <c r="AU124" s="17" t="s">
        <v>112</v>
      </c>
      <c r="BK124" s="202">
        <f>BK125</f>
        <v>360819.04999999999</v>
      </c>
    </row>
    <row r="125" s="12" customFormat="1" ht="25.92" customHeight="1">
      <c r="A125" s="12"/>
      <c r="B125" s="203"/>
      <c r="C125" s="204"/>
      <c r="D125" s="205" t="s">
        <v>74</v>
      </c>
      <c r="E125" s="206" t="s">
        <v>130</v>
      </c>
      <c r="F125" s="206" t="s">
        <v>131</v>
      </c>
      <c r="G125" s="204"/>
      <c r="H125" s="204"/>
      <c r="I125" s="204"/>
      <c r="J125" s="207">
        <f>BK125</f>
        <v>360819.04999999999</v>
      </c>
      <c r="K125" s="204"/>
      <c r="L125" s="208"/>
      <c r="M125" s="209"/>
      <c r="N125" s="210"/>
      <c r="O125" s="210"/>
      <c r="P125" s="211">
        <f>P126+P166+P168</f>
        <v>578.94627899999989</v>
      </c>
      <c r="Q125" s="210"/>
      <c r="R125" s="211">
        <f>R126+R166+R168</f>
        <v>8.0290600000000012</v>
      </c>
      <c r="S125" s="210"/>
      <c r="T125" s="212">
        <f>T126+T166+T168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13" t="s">
        <v>83</v>
      </c>
      <c r="AT125" s="214" t="s">
        <v>74</v>
      </c>
      <c r="AU125" s="214" t="s">
        <v>75</v>
      </c>
      <c r="AY125" s="213" t="s">
        <v>132</v>
      </c>
      <c r="BK125" s="215">
        <f>BK126+BK166+BK168</f>
        <v>360819.04999999999</v>
      </c>
    </row>
    <row r="126" s="12" customFormat="1" ht="22.8" customHeight="1">
      <c r="A126" s="12"/>
      <c r="B126" s="203"/>
      <c r="C126" s="204"/>
      <c r="D126" s="205" t="s">
        <v>74</v>
      </c>
      <c r="E126" s="216" t="s">
        <v>83</v>
      </c>
      <c r="F126" s="216" t="s">
        <v>133</v>
      </c>
      <c r="G126" s="204"/>
      <c r="H126" s="204"/>
      <c r="I126" s="204"/>
      <c r="J126" s="217">
        <f>BK126</f>
        <v>332147.72999999998</v>
      </c>
      <c r="K126" s="204"/>
      <c r="L126" s="208"/>
      <c r="M126" s="209"/>
      <c r="N126" s="210"/>
      <c r="O126" s="210"/>
      <c r="P126" s="211">
        <f>SUM(P127:P165)</f>
        <v>562.19919199999993</v>
      </c>
      <c r="Q126" s="210"/>
      <c r="R126" s="211">
        <f>SUM(R127:R165)</f>
        <v>8.0278300000000016</v>
      </c>
      <c r="S126" s="210"/>
      <c r="T126" s="212">
        <f>SUM(T127:T165)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13" t="s">
        <v>83</v>
      </c>
      <c r="AT126" s="214" t="s">
        <v>74</v>
      </c>
      <c r="AU126" s="214" t="s">
        <v>83</v>
      </c>
      <c r="AY126" s="213" t="s">
        <v>132</v>
      </c>
      <c r="BK126" s="215">
        <f>SUM(BK127:BK165)</f>
        <v>332147.72999999998</v>
      </c>
    </row>
    <row r="127" s="2" customFormat="1" ht="33" customHeight="1">
      <c r="A127" s="32"/>
      <c r="B127" s="33"/>
      <c r="C127" s="218" t="s">
        <v>83</v>
      </c>
      <c r="D127" s="218" t="s">
        <v>134</v>
      </c>
      <c r="E127" s="219" t="s">
        <v>289</v>
      </c>
      <c r="F127" s="220" t="s">
        <v>290</v>
      </c>
      <c r="G127" s="221" t="s">
        <v>282</v>
      </c>
      <c r="H127" s="222">
        <v>50.060000000000002</v>
      </c>
      <c r="I127" s="223">
        <v>255</v>
      </c>
      <c r="J127" s="223">
        <f>ROUND(I127*H127,2)</f>
        <v>12765.299999999999</v>
      </c>
      <c r="K127" s="220" t="s">
        <v>138</v>
      </c>
      <c r="L127" s="38"/>
      <c r="M127" s="224" t="s">
        <v>1</v>
      </c>
      <c r="N127" s="225" t="s">
        <v>40</v>
      </c>
      <c r="O127" s="226">
        <v>0.75</v>
      </c>
      <c r="P127" s="226">
        <f>O127*H127</f>
        <v>37.545000000000002</v>
      </c>
      <c r="Q127" s="226">
        <v>0</v>
      </c>
      <c r="R127" s="226">
        <f>Q127*H127</f>
        <v>0</v>
      </c>
      <c r="S127" s="226">
        <v>0</v>
      </c>
      <c r="T127" s="227">
        <f>S127*H127</f>
        <v>0</v>
      </c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  <c r="AR127" s="228" t="s">
        <v>139</v>
      </c>
      <c r="AT127" s="228" t="s">
        <v>134</v>
      </c>
      <c r="AU127" s="228" t="s">
        <v>85</v>
      </c>
      <c r="AY127" s="17" t="s">
        <v>132</v>
      </c>
      <c r="BE127" s="229">
        <f>IF(N127="základní",J127,0)</f>
        <v>12765.299999999999</v>
      </c>
      <c r="BF127" s="229">
        <f>IF(N127="snížená",J127,0)</f>
        <v>0</v>
      </c>
      <c r="BG127" s="229">
        <f>IF(N127="zákl. přenesená",J127,0)</f>
        <v>0</v>
      </c>
      <c r="BH127" s="229">
        <f>IF(N127="sníž. přenesená",J127,0)</f>
        <v>0</v>
      </c>
      <c r="BI127" s="229">
        <f>IF(N127="nulová",J127,0)</f>
        <v>0</v>
      </c>
      <c r="BJ127" s="17" t="s">
        <v>83</v>
      </c>
      <c r="BK127" s="229">
        <f>ROUND(I127*H127,2)</f>
        <v>12765.299999999999</v>
      </c>
      <c r="BL127" s="17" t="s">
        <v>139</v>
      </c>
      <c r="BM127" s="228" t="s">
        <v>400</v>
      </c>
    </row>
    <row r="128" s="2" customFormat="1">
      <c r="A128" s="32"/>
      <c r="B128" s="33"/>
      <c r="C128" s="34"/>
      <c r="D128" s="230" t="s">
        <v>141</v>
      </c>
      <c r="E128" s="34"/>
      <c r="F128" s="231" t="s">
        <v>292</v>
      </c>
      <c r="G128" s="34"/>
      <c r="H128" s="34"/>
      <c r="I128" s="34"/>
      <c r="J128" s="34"/>
      <c r="K128" s="34"/>
      <c r="L128" s="38"/>
      <c r="M128" s="232"/>
      <c r="N128" s="233"/>
      <c r="O128" s="84"/>
      <c r="P128" s="84"/>
      <c r="Q128" s="84"/>
      <c r="R128" s="84"/>
      <c r="S128" s="84"/>
      <c r="T128" s="85"/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  <c r="AT128" s="17" t="s">
        <v>141</v>
      </c>
      <c r="AU128" s="17" t="s">
        <v>85</v>
      </c>
    </row>
    <row r="129" s="13" customFormat="1">
      <c r="A129" s="13"/>
      <c r="B129" s="234"/>
      <c r="C129" s="235"/>
      <c r="D129" s="236" t="s">
        <v>143</v>
      </c>
      <c r="E129" s="237" t="s">
        <v>1</v>
      </c>
      <c r="F129" s="238" t="s">
        <v>338</v>
      </c>
      <c r="G129" s="235"/>
      <c r="H129" s="239">
        <v>22.579999999999998</v>
      </c>
      <c r="I129" s="235"/>
      <c r="J129" s="235"/>
      <c r="K129" s="235"/>
      <c r="L129" s="240"/>
      <c r="M129" s="241"/>
      <c r="N129" s="242"/>
      <c r="O129" s="242"/>
      <c r="P129" s="242"/>
      <c r="Q129" s="242"/>
      <c r="R129" s="242"/>
      <c r="S129" s="242"/>
      <c r="T129" s="243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4" t="s">
        <v>143</v>
      </c>
      <c r="AU129" s="244" t="s">
        <v>85</v>
      </c>
      <c r="AV129" s="13" t="s">
        <v>85</v>
      </c>
      <c r="AW129" s="13" t="s">
        <v>30</v>
      </c>
      <c r="AX129" s="13" t="s">
        <v>75</v>
      </c>
      <c r="AY129" s="244" t="s">
        <v>132</v>
      </c>
    </row>
    <row r="130" s="13" customFormat="1">
      <c r="A130" s="13"/>
      <c r="B130" s="234"/>
      <c r="C130" s="235"/>
      <c r="D130" s="236" t="s">
        <v>143</v>
      </c>
      <c r="E130" s="237" t="s">
        <v>1</v>
      </c>
      <c r="F130" s="238" t="s">
        <v>342</v>
      </c>
      <c r="G130" s="235"/>
      <c r="H130" s="239">
        <v>27.48</v>
      </c>
      <c r="I130" s="235"/>
      <c r="J130" s="235"/>
      <c r="K130" s="235"/>
      <c r="L130" s="240"/>
      <c r="M130" s="241"/>
      <c r="N130" s="242"/>
      <c r="O130" s="242"/>
      <c r="P130" s="242"/>
      <c r="Q130" s="242"/>
      <c r="R130" s="242"/>
      <c r="S130" s="242"/>
      <c r="T130" s="243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4" t="s">
        <v>143</v>
      </c>
      <c r="AU130" s="244" t="s">
        <v>85</v>
      </c>
      <c r="AV130" s="13" t="s">
        <v>85</v>
      </c>
      <c r="AW130" s="13" t="s">
        <v>30</v>
      </c>
      <c r="AX130" s="13" t="s">
        <v>75</v>
      </c>
      <c r="AY130" s="244" t="s">
        <v>132</v>
      </c>
    </row>
    <row r="131" s="14" customFormat="1">
      <c r="A131" s="14"/>
      <c r="B131" s="254"/>
      <c r="C131" s="255"/>
      <c r="D131" s="236" t="s">
        <v>143</v>
      </c>
      <c r="E131" s="256" t="s">
        <v>1</v>
      </c>
      <c r="F131" s="257" t="s">
        <v>210</v>
      </c>
      <c r="G131" s="255"/>
      <c r="H131" s="258">
        <v>50.060000000000002</v>
      </c>
      <c r="I131" s="255"/>
      <c r="J131" s="255"/>
      <c r="K131" s="255"/>
      <c r="L131" s="259"/>
      <c r="M131" s="260"/>
      <c r="N131" s="261"/>
      <c r="O131" s="261"/>
      <c r="P131" s="261"/>
      <c r="Q131" s="261"/>
      <c r="R131" s="261"/>
      <c r="S131" s="261"/>
      <c r="T131" s="262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63" t="s">
        <v>143</v>
      </c>
      <c r="AU131" s="263" t="s">
        <v>85</v>
      </c>
      <c r="AV131" s="14" t="s">
        <v>139</v>
      </c>
      <c r="AW131" s="14" t="s">
        <v>30</v>
      </c>
      <c r="AX131" s="14" t="s">
        <v>83</v>
      </c>
      <c r="AY131" s="263" t="s">
        <v>132</v>
      </c>
    </row>
    <row r="132" s="2" customFormat="1" ht="16.5" customHeight="1">
      <c r="A132" s="32"/>
      <c r="B132" s="33"/>
      <c r="C132" s="245" t="s">
        <v>85</v>
      </c>
      <c r="D132" s="245" t="s">
        <v>162</v>
      </c>
      <c r="E132" s="246" t="s">
        <v>294</v>
      </c>
      <c r="F132" s="247" t="s">
        <v>287</v>
      </c>
      <c r="G132" s="248" t="s">
        <v>165</v>
      </c>
      <c r="H132" s="249">
        <v>25.030000000000001</v>
      </c>
      <c r="I132" s="250">
        <v>50</v>
      </c>
      <c r="J132" s="250">
        <f>ROUND(I132*H132,2)</f>
        <v>1251.5</v>
      </c>
      <c r="K132" s="247" t="s">
        <v>1</v>
      </c>
      <c r="L132" s="251"/>
      <c r="M132" s="252" t="s">
        <v>1</v>
      </c>
      <c r="N132" s="253" t="s">
        <v>40</v>
      </c>
      <c r="O132" s="226">
        <v>0</v>
      </c>
      <c r="P132" s="226">
        <f>O132*H132</f>
        <v>0</v>
      </c>
      <c r="Q132" s="226">
        <v>0.001</v>
      </c>
      <c r="R132" s="226">
        <f>Q132*H132</f>
        <v>0.02503</v>
      </c>
      <c r="S132" s="226">
        <v>0</v>
      </c>
      <c r="T132" s="227">
        <f>S132*H132</f>
        <v>0</v>
      </c>
      <c r="U132" s="32"/>
      <c r="V132" s="32"/>
      <c r="W132" s="32"/>
      <c r="X132" s="32"/>
      <c r="Y132" s="32"/>
      <c r="Z132" s="32"/>
      <c r="AA132" s="32"/>
      <c r="AB132" s="32"/>
      <c r="AC132" s="32"/>
      <c r="AD132" s="32"/>
      <c r="AE132" s="32"/>
      <c r="AR132" s="228" t="s">
        <v>166</v>
      </c>
      <c r="AT132" s="228" t="s">
        <v>162</v>
      </c>
      <c r="AU132" s="228" t="s">
        <v>85</v>
      </c>
      <c r="AY132" s="17" t="s">
        <v>132</v>
      </c>
      <c r="BE132" s="229">
        <f>IF(N132="základní",J132,0)</f>
        <v>1251.5</v>
      </c>
      <c r="BF132" s="229">
        <f>IF(N132="snížená",J132,0)</f>
        <v>0</v>
      </c>
      <c r="BG132" s="229">
        <f>IF(N132="zákl. přenesená",J132,0)</f>
        <v>0</v>
      </c>
      <c r="BH132" s="229">
        <f>IF(N132="sníž. přenesená",J132,0)</f>
        <v>0</v>
      </c>
      <c r="BI132" s="229">
        <f>IF(N132="nulová",J132,0)</f>
        <v>0</v>
      </c>
      <c r="BJ132" s="17" t="s">
        <v>83</v>
      </c>
      <c r="BK132" s="229">
        <f>ROUND(I132*H132,2)</f>
        <v>1251.5</v>
      </c>
      <c r="BL132" s="17" t="s">
        <v>139</v>
      </c>
      <c r="BM132" s="228" t="s">
        <v>401</v>
      </c>
    </row>
    <row r="133" s="13" customFormat="1">
      <c r="A133" s="13"/>
      <c r="B133" s="234"/>
      <c r="C133" s="235"/>
      <c r="D133" s="236" t="s">
        <v>143</v>
      </c>
      <c r="E133" s="237" t="s">
        <v>1</v>
      </c>
      <c r="F133" s="238" t="s">
        <v>340</v>
      </c>
      <c r="G133" s="235"/>
      <c r="H133" s="239">
        <v>11.289999999999999</v>
      </c>
      <c r="I133" s="235"/>
      <c r="J133" s="235"/>
      <c r="K133" s="235"/>
      <c r="L133" s="240"/>
      <c r="M133" s="241"/>
      <c r="N133" s="242"/>
      <c r="O133" s="242"/>
      <c r="P133" s="242"/>
      <c r="Q133" s="242"/>
      <c r="R133" s="242"/>
      <c r="S133" s="242"/>
      <c r="T133" s="243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4" t="s">
        <v>143</v>
      </c>
      <c r="AU133" s="244" t="s">
        <v>85</v>
      </c>
      <c r="AV133" s="13" t="s">
        <v>85</v>
      </c>
      <c r="AW133" s="13" t="s">
        <v>30</v>
      </c>
      <c r="AX133" s="13" t="s">
        <v>75</v>
      </c>
      <c r="AY133" s="244" t="s">
        <v>132</v>
      </c>
    </row>
    <row r="134" s="13" customFormat="1">
      <c r="A134" s="13"/>
      <c r="B134" s="234"/>
      <c r="C134" s="235"/>
      <c r="D134" s="236" t="s">
        <v>143</v>
      </c>
      <c r="E134" s="237" t="s">
        <v>1</v>
      </c>
      <c r="F134" s="238" t="s">
        <v>344</v>
      </c>
      <c r="G134" s="235"/>
      <c r="H134" s="239">
        <v>13.74</v>
      </c>
      <c r="I134" s="235"/>
      <c r="J134" s="235"/>
      <c r="K134" s="235"/>
      <c r="L134" s="240"/>
      <c r="M134" s="241"/>
      <c r="N134" s="242"/>
      <c r="O134" s="242"/>
      <c r="P134" s="242"/>
      <c r="Q134" s="242"/>
      <c r="R134" s="242"/>
      <c r="S134" s="242"/>
      <c r="T134" s="243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4" t="s">
        <v>143</v>
      </c>
      <c r="AU134" s="244" t="s">
        <v>85</v>
      </c>
      <c r="AV134" s="13" t="s">
        <v>85</v>
      </c>
      <c r="AW134" s="13" t="s">
        <v>30</v>
      </c>
      <c r="AX134" s="13" t="s">
        <v>75</v>
      </c>
      <c r="AY134" s="244" t="s">
        <v>132</v>
      </c>
    </row>
    <row r="135" s="14" customFormat="1">
      <c r="A135" s="14"/>
      <c r="B135" s="254"/>
      <c r="C135" s="255"/>
      <c r="D135" s="236" t="s">
        <v>143</v>
      </c>
      <c r="E135" s="256" t="s">
        <v>1</v>
      </c>
      <c r="F135" s="257" t="s">
        <v>210</v>
      </c>
      <c r="G135" s="255"/>
      <c r="H135" s="258">
        <v>25.030000000000001</v>
      </c>
      <c r="I135" s="255"/>
      <c r="J135" s="255"/>
      <c r="K135" s="255"/>
      <c r="L135" s="259"/>
      <c r="M135" s="260"/>
      <c r="N135" s="261"/>
      <c r="O135" s="261"/>
      <c r="P135" s="261"/>
      <c r="Q135" s="261"/>
      <c r="R135" s="261"/>
      <c r="S135" s="261"/>
      <c r="T135" s="262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63" t="s">
        <v>143</v>
      </c>
      <c r="AU135" s="263" t="s">
        <v>85</v>
      </c>
      <c r="AV135" s="14" t="s">
        <v>139</v>
      </c>
      <c r="AW135" s="14" t="s">
        <v>30</v>
      </c>
      <c r="AX135" s="14" t="s">
        <v>83</v>
      </c>
      <c r="AY135" s="263" t="s">
        <v>132</v>
      </c>
    </row>
    <row r="136" s="2" customFormat="1" ht="24.15" customHeight="1">
      <c r="A136" s="32"/>
      <c r="B136" s="33"/>
      <c r="C136" s="218" t="s">
        <v>150</v>
      </c>
      <c r="D136" s="218" t="s">
        <v>134</v>
      </c>
      <c r="E136" s="219" t="s">
        <v>345</v>
      </c>
      <c r="F136" s="220" t="s">
        <v>346</v>
      </c>
      <c r="G136" s="221" t="s">
        <v>183</v>
      </c>
      <c r="H136" s="222">
        <v>1.821</v>
      </c>
      <c r="I136" s="223">
        <v>8280</v>
      </c>
      <c r="J136" s="223">
        <f>ROUND(I136*H136,2)</f>
        <v>15077.879999999999</v>
      </c>
      <c r="K136" s="220" t="s">
        <v>138</v>
      </c>
      <c r="L136" s="38"/>
      <c r="M136" s="224" t="s">
        <v>1</v>
      </c>
      <c r="N136" s="225" t="s">
        <v>40</v>
      </c>
      <c r="O136" s="226">
        <v>20.992000000000001</v>
      </c>
      <c r="P136" s="226">
        <f>O136*H136</f>
        <v>38.226432000000003</v>
      </c>
      <c r="Q136" s="226">
        <v>0</v>
      </c>
      <c r="R136" s="226">
        <f>Q136*H136</f>
        <v>0</v>
      </c>
      <c r="S136" s="226">
        <v>0</v>
      </c>
      <c r="T136" s="227">
        <f>S136*H136</f>
        <v>0</v>
      </c>
      <c r="U136" s="32"/>
      <c r="V136" s="32"/>
      <c r="W136" s="32"/>
      <c r="X136" s="32"/>
      <c r="Y136" s="32"/>
      <c r="Z136" s="32"/>
      <c r="AA136" s="32"/>
      <c r="AB136" s="32"/>
      <c r="AC136" s="32"/>
      <c r="AD136" s="32"/>
      <c r="AE136" s="32"/>
      <c r="AR136" s="228" t="s">
        <v>139</v>
      </c>
      <c r="AT136" s="228" t="s">
        <v>134</v>
      </c>
      <c r="AU136" s="228" t="s">
        <v>85</v>
      </c>
      <c r="AY136" s="17" t="s">
        <v>132</v>
      </c>
      <c r="BE136" s="229">
        <f>IF(N136="základní",J136,0)</f>
        <v>15077.879999999999</v>
      </c>
      <c r="BF136" s="229">
        <f>IF(N136="snížená",J136,0)</f>
        <v>0</v>
      </c>
      <c r="BG136" s="229">
        <f>IF(N136="zákl. přenesená",J136,0)</f>
        <v>0</v>
      </c>
      <c r="BH136" s="229">
        <f>IF(N136="sníž. přenesená",J136,0)</f>
        <v>0</v>
      </c>
      <c r="BI136" s="229">
        <f>IF(N136="nulová",J136,0)</f>
        <v>0</v>
      </c>
      <c r="BJ136" s="17" t="s">
        <v>83</v>
      </c>
      <c r="BK136" s="229">
        <f>ROUND(I136*H136,2)</f>
        <v>15077.879999999999</v>
      </c>
      <c r="BL136" s="17" t="s">
        <v>139</v>
      </c>
      <c r="BM136" s="228" t="s">
        <v>402</v>
      </c>
    </row>
    <row r="137" s="2" customFormat="1">
      <c r="A137" s="32"/>
      <c r="B137" s="33"/>
      <c r="C137" s="34"/>
      <c r="D137" s="230" t="s">
        <v>141</v>
      </c>
      <c r="E137" s="34"/>
      <c r="F137" s="231" t="s">
        <v>348</v>
      </c>
      <c r="G137" s="34"/>
      <c r="H137" s="34"/>
      <c r="I137" s="34"/>
      <c r="J137" s="34"/>
      <c r="K137" s="34"/>
      <c r="L137" s="38"/>
      <c r="M137" s="232"/>
      <c r="N137" s="233"/>
      <c r="O137" s="84"/>
      <c r="P137" s="84"/>
      <c r="Q137" s="84"/>
      <c r="R137" s="84"/>
      <c r="S137" s="84"/>
      <c r="T137" s="85"/>
      <c r="U137" s="32"/>
      <c r="V137" s="32"/>
      <c r="W137" s="32"/>
      <c r="X137" s="32"/>
      <c r="Y137" s="32"/>
      <c r="Z137" s="32"/>
      <c r="AA137" s="32"/>
      <c r="AB137" s="32"/>
      <c r="AC137" s="32"/>
      <c r="AD137" s="32"/>
      <c r="AE137" s="32"/>
      <c r="AT137" s="17" t="s">
        <v>141</v>
      </c>
      <c r="AU137" s="17" t="s">
        <v>85</v>
      </c>
    </row>
    <row r="138" s="13" customFormat="1">
      <c r="A138" s="13"/>
      <c r="B138" s="234"/>
      <c r="C138" s="235"/>
      <c r="D138" s="236" t="s">
        <v>143</v>
      </c>
      <c r="E138" s="237" t="s">
        <v>1</v>
      </c>
      <c r="F138" s="238" t="s">
        <v>349</v>
      </c>
      <c r="G138" s="235"/>
      <c r="H138" s="239">
        <v>1.821</v>
      </c>
      <c r="I138" s="235"/>
      <c r="J138" s="235"/>
      <c r="K138" s="235"/>
      <c r="L138" s="240"/>
      <c r="M138" s="241"/>
      <c r="N138" s="242"/>
      <c r="O138" s="242"/>
      <c r="P138" s="242"/>
      <c r="Q138" s="242"/>
      <c r="R138" s="242"/>
      <c r="S138" s="242"/>
      <c r="T138" s="243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4" t="s">
        <v>143</v>
      </c>
      <c r="AU138" s="244" t="s">
        <v>85</v>
      </c>
      <c r="AV138" s="13" t="s">
        <v>85</v>
      </c>
      <c r="AW138" s="13" t="s">
        <v>30</v>
      </c>
      <c r="AX138" s="13" t="s">
        <v>83</v>
      </c>
      <c r="AY138" s="244" t="s">
        <v>132</v>
      </c>
    </row>
    <row r="139" s="2" customFormat="1" ht="24.15" customHeight="1">
      <c r="A139" s="32"/>
      <c r="B139" s="33"/>
      <c r="C139" s="218" t="s">
        <v>139</v>
      </c>
      <c r="D139" s="218" t="s">
        <v>134</v>
      </c>
      <c r="E139" s="219" t="s">
        <v>350</v>
      </c>
      <c r="F139" s="220" t="s">
        <v>351</v>
      </c>
      <c r="G139" s="221" t="s">
        <v>137</v>
      </c>
      <c r="H139" s="222">
        <v>675.27999999999997</v>
      </c>
      <c r="I139" s="223">
        <v>42.5</v>
      </c>
      <c r="J139" s="223">
        <f>ROUND(I139*H139,2)</f>
        <v>28699.400000000001</v>
      </c>
      <c r="K139" s="220" t="s">
        <v>138</v>
      </c>
      <c r="L139" s="38"/>
      <c r="M139" s="224" t="s">
        <v>1</v>
      </c>
      <c r="N139" s="225" t="s">
        <v>40</v>
      </c>
      <c r="O139" s="226">
        <v>0.113</v>
      </c>
      <c r="P139" s="226">
        <f>O139*H139</f>
        <v>76.306640000000002</v>
      </c>
      <c r="Q139" s="226">
        <v>0</v>
      </c>
      <c r="R139" s="226">
        <f>Q139*H139</f>
        <v>0</v>
      </c>
      <c r="S139" s="226">
        <v>0</v>
      </c>
      <c r="T139" s="227">
        <f>S139*H139</f>
        <v>0</v>
      </c>
      <c r="U139" s="32"/>
      <c r="V139" s="32"/>
      <c r="W139" s="32"/>
      <c r="X139" s="32"/>
      <c r="Y139" s="32"/>
      <c r="Z139" s="32"/>
      <c r="AA139" s="32"/>
      <c r="AB139" s="32"/>
      <c r="AC139" s="32"/>
      <c r="AD139" s="32"/>
      <c r="AE139" s="32"/>
      <c r="AR139" s="228" t="s">
        <v>139</v>
      </c>
      <c r="AT139" s="228" t="s">
        <v>134</v>
      </c>
      <c r="AU139" s="228" t="s">
        <v>85</v>
      </c>
      <c r="AY139" s="17" t="s">
        <v>132</v>
      </c>
      <c r="BE139" s="229">
        <f>IF(N139="základní",J139,0)</f>
        <v>28699.400000000001</v>
      </c>
      <c r="BF139" s="229">
        <f>IF(N139="snížená",J139,0)</f>
        <v>0</v>
      </c>
      <c r="BG139" s="229">
        <f>IF(N139="zákl. přenesená",J139,0)</f>
        <v>0</v>
      </c>
      <c r="BH139" s="229">
        <f>IF(N139="sníž. přenesená",J139,0)</f>
        <v>0</v>
      </c>
      <c r="BI139" s="229">
        <f>IF(N139="nulová",J139,0)</f>
        <v>0</v>
      </c>
      <c r="BJ139" s="17" t="s">
        <v>83</v>
      </c>
      <c r="BK139" s="229">
        <f>ROUND(I139*H139,2)</f>
        <v>28699.400000000001</v>
      </c>
      <c r="BL139" s="17" t="s">
        <v>139</v>
      </c>
      <c r="BM139" s="228" t="s">
        <v>403</v>
      </c>
    </row>
    <row r="140" s="2" customFormat="1">
      <c r="A140" s="32"/>
      <c r="B140" s="33"/>
      <c r="C140" s="34"/>
      <c r="D140" s="230" t="s">
        <v>141</v>
      </c>
      <c r="E140" s="34"/>
      <c r="F140" s="231" t="s">
        <v>353</v>
      </c>
      <c r="G140" s="34"/>
      <c r="H140" s="34"/>
      <c r="I140" s="34"/>
      <c r="J140" s="34"/>
      <c r="K140" s="34"/>
      <c r="L140" s="38"/>
      <c r="M140" s="232"/>
      <c r="N140" s="233"/>
      <c r="O140" s="84"/>
      <c r="P140" s="84"/>
      <c r="Q140" s="84"/>
      <c r="R140" s="84"/>
      <c r="S140" s="84"/>
      <c r="T140" s="85"/>
      <c r="U140" s="32"/>
      <c r="V140" s="32"/>
      <c r="W140" s="32"/>
      <c r="X140" s="32"/>
      <c r="Y140" s="32"/>
      <c r="Z140" s="32"/>
      <c r="AA140" s="32"/>
      <c r="AB140" s="32"/>
      <c r="AC140" s="32"/>
      <c r="AD140" s="32"/>
      <c r="AE140" s="32"/>
      <c r="AT140" s="17" t="s">
        <v>141</v>
      </c>
      <c r="AU140" s="17" t="s">
        <v>85</v>
      </c>
    </row>
    <row r="141" s="13" customFormat="1">
      <c r="A141" s="13"/>
      <c r="B141" s="234"/>
      <c r="C141" s="235"/>
      <c r="D141" s="236" t="s">
        <v>143</v>
      </c>
      <c r="E141" s="237" t="s">
        <v>1</v>
      </c>
      <c r="F141" s="238" t="s">
        <v>300</v>
      </c>
      <c r="G141" s="235"/>
      <c r="H141" s="239">
        <v>494.63999999999999</v>
      </c>
      <c r="I141" s="235"/>
      <c r="J141" s="235"/>
      <c r="K141" s="235"/>
      <c r="L141" s="240"/>
      <c r="M141" s="241"/>
      <c r="N141" s="242"/>
      <c r="O141" s="242"/>
      <c r="P141" s="242"/>
      <c r="Q141" s="242"/>
      <c r="R141" s="242"/>
      <c r="S141" s="242"/>
      <c r="T141" s="243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4" t="s">
        <v>143</v>
      </c>
      <c r="AU141" s="244" t="s">
        <v>85</v>
      </c>
      <c r="AV141" s="13" t="s">
        <v>85</v>
      </c>
      <c r="AW141" s="13" t="s">
        <v>30</v>
      </c>
      <c r="AX141" s="13" t="s">
        <v>75</v>
      </c>
      <c r="AY141" s="244" t="s">
        <v>132</v>
      </c>
    </row>
    <row r="142" s="13" customFormat="1">
      <c r="A142" s="13"/>
      <c r="B142" s="234"/>
      <c r="C142" s="235"/>
      <c r="D142" s="236" t="s">
        <v>143</v>
      </c>
      <c r="E142" s="237" t="s">
        <v>1</v>
      </c>
      <c r="F142" s="238" t="s">
        <v>301</v>
      </c>
      <c r="G142" s="235"/>
      <c r="H142" s="239">
        <v>180.63999999999999</v>
      </c>
      <c r="I142" s="235"/>
      <c r="J142" s="235"/>
      <c r="K142" s="235"/>
      <c r="L142" s="240"/>
      <c r="M142" s="241"/>
      <c r="N142" s="242"/>
      <c r="O142" s="242"/>
      <c r="P142" s="242"/>
      <c r="Q142" s="242"/>
      <c r="R142" s="242"/>
      <c r="S142" s="242"/>
      <c r="T142" s="243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4" t="s">
        <v>143</v>
      </c>
      <c r="AU142" s="244" t="s">
        <v>85</v>
      </c>
      <c r="AV142" s="13" t="s">
        <v>85</v>
      </c>
      <c r="AW142" s="13" t="s">
        <v>30</v>
      </c>
      <c r="AX142" s="13" t="s">
        <v>75</v>
      </c>
      <c r="AY142" s="244" t="s">
        <v>132</v>
      </c>
    </row>
    <row r="143" s="14" customFormat="1">
      <c r="A143" s="14"/>
      <c r="B143" s="254"/>
      <c r="C143" s="255"/>
      <c r="D143" s="236" t="s">
        <v>143</v>
      </c>
      <c r="E143" s="256" t="s">
        <v>1</v>
      </c>
      <c r="F143" s="257" t="s">
        <v>210</v>
      </c>
      <c r="G143" s="255"/>
      <c r="H143" s="258">
        <v>675.27999999999997</v>
      </c>
      <c r="I143" s="255"/>
      <c r="J143" s="255"/>
      <c r="K143" s="255"/>
      <c r="L143" s="259"/>
      <c r="M143" s="260"/>
      <c r="N143" s="261"/>
      <c r="O143" s="261"/>
      <c r="P143" s="261"/>
      <c r="Q143" s="261"/>
      <c r="R143" s="261"/>
      <c r="S143" s="261"/>
      <c r="T143" s="262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63" t="s">
        <v>143</v>
      </c>
      <c r="AU143" s="263" t="s">
        <v>85</v>
      </c>
      <c r="AV143" s="14" t="s">
        <v>139</v>
      </c>
      <c r="AW143" s="14" t="s">
        <v>30</v>
      </c>
      <c r="AX143" s="14" t="s">
        <v>83</v>
      </c>
      <c r="AY143" s="263" t="s">
        <v>132</v>
      </c>
    </row>
    <row r="144" s="2" customFormat="1" ht="16.5" customHeight="1">
      <c r="A144" s="32"/>
      <c r="B144" s="33"/>
      <c r="C144" s="245" t="s">
        <v>161</v>
      </c>
      <c r="D144" s="245" t="s">
        <v>162</v>
      </c>
      <c r="E144" s="246" t="s">
        <v>302</v>
      </c>
      <c r="F144" s="247" t="s">
        <v>303</v>
      </c>
      <c r="G144" s="248" t="s">
        <v>204</v>
      </c>
      <c r="H144" s="249">
        <v>33.764000000000003</v>
      </c>
      <c r="I144" s="250">
        <v>1570</v>
      </c>
      <c r="J144" s="250">
        <f>ROUND(I144*H144,2)</f>
        <v>53009.480000000003</v>
      </c>
      <c r="K144" s="247" t="s">
        <v>138</v>
      </c>
      <c r="L144" s="251"/>
      <c r="M144" s="252" t="s">
        <v>1</v>
      </c>
      <c r="N144" s="253" t="s">
        <v>40</v>
      </c>
      <c r="O144" s="226">
        <v>0</v>
      </c>
      <c r="P144" s="226">
        <f>O144*H144</f>
        <v>0</v>
      </c>
      <c r="Q144" s="226">
        <v>0.20000000000000001</v>
      </c>
      <c r="R144" s="226">
        <f>Q144*H144</f>
        <v>6.7528000000000006</v>
      </c>
      <c r="S144" s="226">
        <v>0</v>
      </c>
      <c r="T144" s="227">
        <f>S144*H144</f>
        <v>0</v>
      </c>
      <c r="U144" s="32"/>
      <c r="V144" s="32"/>
      <c r="W144" s="32"/>
      <c r="X144" s="32"/>
      <c r="Y144" s="32"/>
      <c r="Z144" s="32"/>
      <c r="AA144" s="32"/>
      <c r="AB144" s="32"/>
      <c r="AC144" s="32"/>
      <c r="AD144" s="32"/>
      <c r="AE144" s="32"/>
      <c r="AR144" s="228" t="s">
        <v>166</v>
      </c>
      <c r="AT144" s="228" t="s">
        <v>162</v>
      </c>
      <c r="AU144" s="228" t="s">
        <v>85</v>
      </c>
      <c r="AY144" s="17" t="s">
        <v>132</v>
      </c>
      <c r="BE144" s="229">
        <f>IF(N144="základní",J144,0)</f>
        <v>53009.480000000003</v>
      </c>
      <c r="BF144" s="229">
        <f>IF(N144="snížená",J144,0)</f>
        <v>0</v>
      </c>
      <c r="BG144" s="229">
        <f>IF(N144="zákl. přenesená",J144,0)</f>
        <v>0</v>
      </c>
      <c r="BH144" s="229">
        <f>IF(N144="sníž. přenesená",J144,0)</f>
        <v>0</v>
      </c>
      <c r="BI144" s="229">
        <f>IF(N144="nulová",J144,0)</f>
        <v>0</v>
      </c>
      <c r="BJ144" s="17" t="s">
        <v>83</v>
      </c>
      <c r="BK144" s="229">
        <f>ROUND(I144*H144,2)</f>
        <v>53009.480000000003</v>
      </c>
      <c r="BL144" s="17" t="s">
        <v>139</v>
      </c>
      <c r="BM144" s="228" t="s">
        <v>404</v>
      </c>
    </row>
    <row r="145" s="13" customFormat="1">
      <c r="A145" s="13"/>
      <c r="B145" s="234"/>
      <c r="C145" s="235"/>
      <c r="D145" s="236" t="s">
        <v>143</v>
      </c>
      <c r="E145" s="237" t="s">
        <v>1</v>
      </c>
      <c r="F145" s="238" t="s">
        <v>355</v>
      </c>
      <c r="G145" s="235"/>
      <c r="H145" s="239">
        <v>24.731999999999999</v>
      </c>
      <c r="I145" s="235"/>
      <c r="J145" s="235"/>
      <c r="K145" s="235"/>
      <c r="L145" s="240"/>
      <c r="M145" s="241"/>
      <c r="N145" s="242"/>
      <c r="O145" s="242"/>
      <c r="P145" s="242"/>
      <c r="Q145" s="242"/>
      <c r="R145" s="242"/>
      <c r="S145" s="242"/>
      <c r="T145" s="243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4" t="s">
        <v>143</v>
      </c>
      <c r="AU145" s="244" t="s">
        <v>85</v>
      </c>
      <c r="AV145" s="13" t="s">
        <v>85</v>
      </c>
      <c r="AW145" s="13" t="s">
        <v>30</v>
      </c>
      <c r="AX145" s="13" t="s">
        <v>75</v>
      </c>
      <c r="AY145" s="244" t="s">
        <v>132</v>
      </c>
    </row>
    <row r="146" s="13" customFormat="1">
      <c r="A146" s="13"/>
      <c r="B146" s="234"/>
      <c r="C146" s="235"/>
      <c r="D146" s="236" t="s">
        <v>143</v>
      </c>
      <c r="E146" s="237" t="s">
        <v>1</v>
      </c>
      <c r="F146" s="238" t="s">
        <v>356</v>
      </c>
      <c r="G146" s="235"/>
      <c r="H146" s="239">
        <v>9.032</v>
      </c>
      <c r="I146" s="235"/>
      <c r="J146" s="235"/>
      <c r="K146" s="235"/>
      <c r="L146" s="240"/>
      <c r="M146" s="241"/>
      <c r="N146" s="242"/>
      <c r="O146" s="242"/>
      <c r="P146" s="242"/>
      <c r="Q146" s="242"/>
      <c r="R146" s="242"/>
      <c r="S146" s="242"/>
      <c r="T146" s="243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4" t="s">
        <v>143</v>
      </c>
      <c r="AU146" s="244" t="s">
        <v>85</v>
      </c>
      <c r="AV146" s="13" t="s">
        <v>85</v>
      </c>
      <c r="AW146" s="13" t="s">
        <v>30</v>
      </c>
      <c r="AX146" s="13" t="s">
        <v>75</v>
      </c>
      <c r="AY146" s="244" t="s">
        <v>132</v>
      </c>
    </row>
    <row r="147" s="14" customFormat="1">
      <c r="A147" s="14"/>
      <c r="B147" s="254"/>
      <c r="C147" s="255"/>
      <c r="D147" s="236" t="s">
        <v>143</v>
      </c>
      <c r="E147" s="256" t="s">
        <v>1</v>
      </c>
      <c r="F147" s="257" t="s">
        <v>210</v>
      </c>
      <c r="G147" s="255"/>
      <c r="H147" s="258">
        <v>33.763999999999996</v>
      </c>
      <c r="I147" s="255"/>
      <c r="J147" s="255"/>
      <c r="K147" s="255"/>
      <c r="L147" s="259"/>
      <c r="M147" s="260"/>
      <c r="N147" s="261"/>
      <c r="O147" s="261"/>
      <c r="P147" s="261"/>
      <c r="Q147" s="261"/>
      <c r="R147" s="261"/>
      <c r="S147" s="261"/>
      <c r="T147" s="262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63" t="s">
        <v>143</v>
      </c>
      <c r="AU147" s="263" t="s">
        <v>85</v>
      </c>
      <c r="AV147" s="14" t="s">
        <v>139</v>
      </c>
      <c r="AW147" s="14" t="s">
        <v>30</v>
      </c>
      <c r="AX147" s="14" t="s">
        <v>83</v>
      </c>
      <c r="AY147" s="263" t="s">
        <v>132</v>
      </c>
    </row>
    <row r="148" s="2" customFormat="1" ht="16.5" customHeight="1">
      <c r="A148" s="32"/>
      <c r="B148" s="33"/>
      <c r="C148" s="218" t="s">
        <v>169</v>
      </c>
      <c r="D148" s="218" t="s">
        <v>134</v>
      </c>
      <c r="E148" s="219" t="s">
        <v>357</v>
      </c>
      <c r="F148" s="220" t="s">
        <v>358</v>
      </c>
      <c r="G148" s="221" t="s">
        <v>204</v>
      </c>
      <c r="H148" s="222">
        <v>232.62000000000001</v>
      </c>
      <c r="I148" s="223">
        <v>466</v>
      </c>
      <c r="J148" s="223">
        <f>ROUND(I148*H148,2)</f>
        <v>108400.92</v>
      </c>
      <c r="K148" s="220" t="s">
        <v>138</v>
      </c>
      <c r="L148" s="38"/>
      <c r="M148" s="224" t="s">
        <v>1</v>
      </c>
      <c r="N148" s="225" t="s">
        <v>40</v>
      </c>
      <c r="O148" s="226">
        <v>1.196</v>
      </c>
      <c r="P148" s="226">
        <f>O148*H148</f>
        <v>278.21352000000002</v>
      </c>
      <c r="Q148" s="226">
        <v>0</v>
      </c>
      <c r="R148" s="226">
        <f>Q148*H148</f>
        <v>0</v>
      </c>
      <c r="S148" s="226">
        <v>0</v>
      </c>
      <c r="T148" s="227">
        <f>S148*H148</f>
        <v>0</v>
      </c>
      <c r="U148" s="32"/>
      <c r="V148" s="32"/>
      <c r="W148" s="32"/>
      <c r="X148" s="32"/>
      <c r="Y148" s="32"/>
      <c r="Z148" s="32"/>
      <c r="AA148" s="32"/>
      <c r="AB148" s="32"/>
      <c r="AC148" s="32"/>
      <c r="AD148" s="32"/>
      <c r="AE148" s="32"/>
      <c r="AR148" s="228" t="s">
        <v>139</v>
      </c>
      <c r="AT148" s="228" t="s">
        <v>134</v>
      </c>
      <c r="AU148" s="228" t="s">
        <v>85</v>
      </c>
      <c r="AY148" s="17" t="s">
        <v>132</v>
      </c>
      <c r="BE148" s="229">
        <f>IF(N148="základní",J148,0)</f>
        <v>108400.92</v>
      </c>
      <c r="BF148" s="229">
        <f>IF(N148="snížená",J148,0)</f>
        <v>0</v>
      </c>
      <c r="BG148" s="229">
        <f>IF(N148="zákl. přenesená",J148,0)</f>
        <v>0</v>
      </c>
      <c r="BH148" s="229">
        <f>IF(N148="sníž. přenesená",J148,0)</f>
        <v>0</v>
      </c>
      <c r="BI148" s="229">
        <f>IF(N148="nulová",J148,0)</f>
        <v>0</v>
      </c>
      <c r="BJ148" s="17" t="s">
        <v>83</v>
      </c>
      <c r="BK148" s="229">
        <f>ROUND(I148*H148,2)</f>
        <v>108400.92</v>
      </c>
      <c r="BL148" s="17" t="s">
        <v>139</v>
      </c>
      <c r="BM148" s="228" t="s">
        <v>405</v>
      </c>
    </row>
    <row r="149" s="2" customFormat="1">
      <c r="A149" s="32"/>
      <c r="B149" s="33"/>
      <c r="C149" s="34"/>
      <c r="D149" s="230" t="s">
        <v>141</v>
      </c>
      <c r="E149" s="34"/>
      <c r="F149" s="231" t="s">
        <v>360</v>
      </c>
      <c r="G149" s="34"/>
      <c r="H149" s="34"/>
      <c r="I149" s="34"/>
      <c r="J149" s="34"/>
      <c r="K149" s="34"/>
      <c r="L149" s="38"/>
      <c r="M149" s="232"/>
      <c r="N149" s="233"/>
      <c r="O149" s="84"/>
      <c r="P149" s="84"/>
      <c r="Q149" s="84"/>
      <c r="R149" s="84"/>
      <c r="S149" s="84"/>
      <c r="T149" s="85"/>
      <c r="U149" s="32"/>
      <c r="V149" s="32"/>
      <c r="W149" s="32"/>
      <c r="X149" s="32"/>
      <c r="Y149" s="32"/>
      <c r="Z149" s="32"/>
      <c r="AA149" s="32"/>
      <c r="AB149" s="32"/>
      <c r="AC149" s="32"/>
      <c r="AD149" s="32"/>
      <c r="AE149" s="32"/>
      <c r="AT149" s="17" t="s">
        <v>141</v>
      </c>
      <c r="AU149" s="17" t="s">
        <v>85</v>
      </c>
    </row>
    <row r="150" s="15" customFormat="1">
      <c r="A150" s="15"/>
      <c r="B150" s="268"/>
      <c r="C150" s="269"/>
      <c r="D150" s="236" t="s">
        <v>143</v>
      </c>
      <c r="E150" s="270" t="s">
        <v>1</v>
      </c>
      <c r="F150" s="271" t="s">
        <v>406</v>
      </c>
      <c r="G150" s="269"/>
      <c r="H150" s="270" t="s">
        <v>1</v>
      </c>
      <c r="I150" s="269"/>
      <c r="J150" s="269"/>
      <c r="K150" s="269"/>
      <c r="L150" s="272"/>
      <c r="M150" s="273"/>
      <c r="N150" s="274"/>
      <c r="O150" s="274"/>
      <c r="P150" s="274"/>
      <c r="Q150" s="274"/>
      <c r="R150" s="274"/>
      <c r="S150" s="274"/>
      <c r="T150" s="275"/>
      <c r="U150" s="15"/>
      <c r="V150" s="15"/>
      <c r="W150" s="15"/>
      <c r="X150" s="15"/>
      <c r="Y150" s="15"/>
      <c r="Z150" s="15"/>
      <c r="AA150" s="15"/>
      <c r="AB150" s="15"/>
      <c r="AC150" s="15"/>
      <c r="AD150" s="15"/>
      <c r="AE150" s="15"/>
      <c r="AT150" s="276" t="s">
        <v>143</v>
      </c>
      <c r="AU150" s="276" t="s">
        <v>85</v>
      </c>
      <c r="AV150" s="15" t="s">
        <v>83</v>
      </c>
      <c r="AW150" s="15" t="s">
        <v>30</v>
      </c>
      <c r="AX150" s="15" t="s">
        <v>75</v>
      </c>
      <c r="AY150" s="276" t="s">
        <v>132</v>
      </c>
    </row>
    <row r="151" s="13" customFormat="1">
      <c r="A151" s="13"/>
      <c r="B151" s="234"/>
      <c r="C151" s="235"/>
      <c r="D151" s="236" t="s">
        <v>143</v>
      </c>
      <c r="E151" s="237" t="s">
        <v>1</v>
      </c>
      <c r="F151" s="238" t="s">
        <v>407</v>
      </c>
      <c r="G151" s="235"/>
      <c r="H151" s="239">
        <v>164.88</v>
      </c>
      <c r="I151" s="235"/>
      <c r="J151" s="235"/>
      <c r="K151" s="235"/>
      <c r="L151" s="240"/>
      <c r="M151" s="241"/>
      <c r="N151" s="242"/>
      <c r="O151" s="242"/>
      <c r="P151" s="242"/>
      <c r="Q151" s="242"/>
      <c r="R151" s="242"/>
      <c r="S151" s="242"/>
      <c r="T151" s="243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4" t="s">
        <v>143</v>
      </c>
      <c r="AU151" s="244" t="s">
        <v>85</v>
      </c>
      <c r="AV151" s="13" t="s">
        <v>85</v>
      </c>
      <c r="AW151" s="13" t="s">
        <v>30</v>
      </c>
      <c r="AX151" s="13" t="s">
        <v>75</v>
      </c>
      <c r="AY151" s="244" t="s">
        <v>132</v>
      </c>
    </row>
    <row r="152" s="13" customFormat="1">
      <c r="A152" s="13"/>
      <c r="B152" s="234"/>
      <c r="C152" s="235"/>
      <c r="D152" s="236" t="s">
        <v>143</v>
      </c>
      <c r="E152" s="237" t="s">
        <v>1</v>
      </c>
      <c r="F152" s="238" t="s">
        <v>408</v>
      </c>
      <c r="G152" s="235"/>
      <c r="H152" s="239">
        <v>67.739999999999995</v>
      </c>
      <c r="I152" s="235"/>
      <c r="J152" s="235"/>
      <c r="K152" s="235"/>
      <c r="L152" s="240"/>
      <c r="M152" s="241"/>
      <c r="N152" s="242"/>
      <c r="O152" s="242"/>
      <c r="P152" s="242"/>
      <c r="Q152" s="242"/>
      <c r="R152" s="242"/>
      <c r="S152" s="242"/>
      <c r="T152" s="243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4" t="s">
        <v>143</v>
      </c>
      <c r="AU152" s="244" t="s">
        <v>85</v>
      </c>
      <c r="AV152" s="13" t="s">
        <v>85</v>
      </c>
      <c r="AW152" s="13" t="s">
        <v>30</v>
      </c>
      <c r="AX152" s="13" t="s">
        <v>75</v>
      </c>
      <c r="AY152" s="244" t="s">
        <v>132</v>
      </c>
    </row>
    <row r="153" s="14" customFormat="1">
      <c r="A153" s="14"/>
      <c r="B153" s="254"/>
      <c r="C153" s="255"/>
      <c r="D153" s="236" t="s">
        <v>143</v>
      </c>
      <c r="E153" s="256" t="s">
        <v>1</v>
      </c>
      <c r="F153" s="257" t="s">
        <v>210</v>
      </c>
      <c r="G153" s="255"/>
      <c r="H153" s="258">
        <v>232.62000000000001</v>
      </c>
      <c r="I153" s="255"/>
      <c r="J153" s="255"/>
      <c r="K153" s="255"/>
      <c r="L153" s="259"/>
      <c r="M153" s="260"/>
      <c r="N153" s="261"/>
      <c r="O153" s="261"/>
      <c r="P153" s="261"/>
      <c r="Q153" s="261"/>
      <c r="R153" s="261"/>
      <c r="S153" s="261"/>
      <c r="T153" s="262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63" t="s">
        <v>143</v>
      </c>
      <c r="AU153" s="263" t="s">
        <v>85</v>
      </c>
      <c r="AV153" s="14" t="s">
        <v>139</v>
      </c>
      <c r="AW153" s="14" t="s">
        <v>30</v>
      </c>
      <c r="AX153" s="14" t="s">
        <v>83</v>
      </c>
      <c r="AY153" s="263" t="s">
        <v>132</v>
      </c>
    </row>
    <row r="154" s="2" customFormat="1" ht="21.75" customHeight="1">
      <c r="A154" s="32"/>
      <c r="B154" s="33"/>
      <c r="C154" s="218" t="s">
        <v>175</v>
      </c>
      <c r="D154" s="218" t="s">
        <v>134</v>
      </c>
      <c r="E154" s="219" t="s">
        <v>307</v>
      </c>
      <c r="F154" s="220" t="s">
        <v>308</v>
      </c>
      <c r="G154" s="221" t="s">
        <v>204</v>
      </c>
      <c r="H154" s="222">
        <v>232.62000000000001</v>
      </c>
      <c r="I154" s="223">
        <v>389</v>
      </c>
      <c r="J154" s="223">
        <f>ROUND(I154*H154,2)</f>
        <v>90489.179999999993</v>
      </c>
      <c r="K154" s="220" t="s">
        <v>138</v>
      </c>
      <c r="L154" s="38"/>
      <c r="M154" s="224" t="s">
        <v>1</v>
      </c>
      <c r="N154" s="225" t="s">
        <v>40</v>
      </c>
      <c r="O154" s="226">
        <v>0.45200000000000001</v>
      </c>
      <c r="P154" s="226">
        <f>O154*H154</f>
        <v>105.14424000000001</v>
      </c>
      <c r="Q154" s="226">
        <v>0</v>
      </c>
      <c r="R154" s="226">
        <f>Q154*H154</f>
        <v>0</v>
      </c>
      <c r="S154" s="226">
        <v>0</v>
      </c>
      <c r="T154" s="227">
        <f>S154*H154</f>
        <v>0</v>
      </c>
      <c r="U154" s="32"/>
      <c r="V154" s="32"/>
      <c r="W154" s="32"/>
      <c r="X154" s="32"/>
      <c r="Y154" s="32"/>
      <c r="Z154" s="32"/>
      <c r="AA154" s="32"/>
      <c r="AB154" s="32"/>
      <c r="AC154" s="32"/>
      <c r="AD154" s="32"/>
      <c r="AE154" s="32"/>
      <c r="AR154" s="228" t="s">
        <v>139</v>
      </c>
      <c r="AT154" s="228" t="s">
        <v>134</v>
      </c>
      <c r="AU154" s="228" t="s">
        <v>85</v>
      </c>
      <c r="AY154" s="17" t="s">
        <v>132</v>
      </c>
      <c r="BE154" s="229">
        <f>IF(N154="základní",J154,0)</f>
        <v>90489.179999999993</v>
      </c>
      <c r="BF154" s="229">
        <f>IF(N154="snížená",J154,0)</f>
        <v>0</v>
      </c>
      <c r="BG154" s="229">
        <f>IF(N154="zákl. přenesená",J154,0)</f>
        <v>0</v>
      </c>
      <c r="BH154" s="229">
        <f>IF(N154="sníž. přenesená",J154,0)</f>
        <v>0</v>
      </c>
      <c r="BI154" s="229">
        <f>IF(N154="nulová",J154,0)</f>
        <v>0</v>
      </c>
      <c r="BJ154" s="17" t="s">
        <v>83</v>
      </c>
      <c r="BK154" s="229">
        <f>ROUND(I154*H154,2)</f>
        <v>90489.179999999993</v>
      </c>
      <c r="BL154" s="17" t="s">
        <v>139</v>
      </c>
      <c r="BM154" s="228" t="s">
        <v>409</v>
      </c>
    </row>
    <row r="155" s="2" customFormat="1">
      <c r="A155" s="32"/>
      <c r="B155" s="33"/>
      <c r="C155" s="34"/>
      <c r="D155" s="230" t="s">
        <v>141</v>
      </c>
      <c r="E155" s="34"/>
      <c r="F155" s="231" t="s">
        <v>310</v>
      </c>
      <c r="G155" s="34"/>
      <c r="H155" s="34"/>
      <c r="I155" s="34"/>
      <c r="J155" s="34"/>
      <c r="K155" s="34"/>
      <c r="L155" s="38"/>
      <c r="M155" s="232"/>
      <c r="N155" s="233"/>
      <c r="O155" s="84"/>
      <c r="P155" s="84"/>
      <c r="Q155" s="84"/>
      <c r="R155" s="84"/>
      <c r="S155" s="84"/>
      <c r="T155" s="85"/>
      <c r="U155" s="32"/>
      <c r="V155" s="32"/>
      <c r="W155" s="32"/>
      <c r="X155" s="32"/>
      <c r="Y155" s="32"/>
      <c r="Z155" s="32"/>
      <c r="AA155" s="32"/>
      <c r="AB155" s="32"/>
      <c r="AC155" s="32"/>
      <c r="AD155" s="32"/>
      <c r="AE155" s="32"/>
      <c r="AT155" s="17" t="s">
        <v>141</v>
      </c>
      <c r="AU155" s="17" t="s">
        <v>85</v>
      </c>
    </row>
    <row r="156" s="13" customFormat="1">
      <c r="A156" s="13"/>
      <c r="B156" s="234"/>
      <c r="C156" s="235"/>
      <c r="D156" s="236" t="s">
        <v>143</v>
      </c>
      <c r="E156" s="237" t="s">
        <v>1</v>
      </c>
      <c r="F156" s="238" t="s">
        <v>410</v>
      </c>
      <c r="G156" s="235"/>
      <c r="H156" s="239">
        <v>232.62000000000001</v>
      </c>
      <c r="I156" s="235"/>
      <c r="J156" s="235"/>
      <c r="K156" s="235"/>
      <c r="L156" s="240"/>
      <c r="M156" s="241"/>
      <c r="N156" s="242"/>
      <c r="O156" s="242"/>
      <c r="P156" s="242"/>
      <c r="Q156" s="242"/>
      <c r="R156" s="242"/>
      <c r="S156" s="242"/>
      <c r="T156" s="243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4" t="s">
        <v>143</v>
      </c>
      <c r="AU156" s="244" t="s">
        <v>85</v>
      </c>
      <c r="AV156" s="13" t="s">
        <v>85</v>
      </c>
      <c r="AW156" s="13" t="s">
        <v>30</v>
      </c>
      <c r="AX156" s="13" t="s">
        <v>83</v>
      </c>
      <c r="AY156" s="244" t="s">
        <v>132</v>
      </c>
    </row>
    <row r="157" s="2" customFormat="1" ht="24.15" customHeight="1">
      <c r="A157" s="32"/>
      <c r="B157" s="33"/>
      <c r="C157" s="218" t="s">
        <v>166</v>
      </c>
      <c r="D157" s="218" t="s">
        <v>134</v>
      </c>
      <c r="E157" s="219" t="s">
        <v>315</v>
      </c>
      <c r="F157" s="220" t="s">
        <v>316</v>
      </c>
      <c r="G157" s="221" t="s">
        <v>204</v>
      </c>
      <c r="H157" s="222">
        <v>232.62000000000001</v>
      </c>
      <c r="I157" s="223">
        <v>23.5</v>
      </c>
      <c r="J157" s="223">
        <f>ROUND(I157*H157,2)</f>
        <v>5466.5699999999997</v>
      </c>
      <c r="K157" s="220" t="s">
        <v>138</v>
      </c>
      <c r="L157" s="38"/>
      <c r="M157" s="224" t="s">
        <v>1</v>
      </c>
      <c r="N157" s="225" t="s">
        <v>40</v>
      </c>
      <c r="O157" s="226">
        <v>0.028000000000000001</v>
      </c>
      <c r="P157" s="226">
        <f>O157*H157</f>
        <v>6.5133600000000005</v>
      </c>
      <c r="Q157" s="226">
        <v>0</v>
      </c>
      <c r="R157" s="226">
        <f>Q157*H157</f>
        <v>0</v>
      </c>
      <c r="S157" s="226">
        <v>0</v>
      </c>
      <c r="T157" s="227">
        <f>S157*H157</f>
        <v>0</v>
      </c>
      <c r="U157" s="32"/>
      <c r="V157" s="32"/>
      <c r="W157" s="32"/>
      <c r="X157" s="32"/>
      <c r="Y157" s="32"/>
      <c r="Z157" s="32"/>
      <c r="AA157" s="32"/>
      <c r="AB157" s="32"/>
      <c r="AC157" s="32"/>
      <c r="AD157" s="32"/>
      <c r="AE157" s="32"/>
      <c r="AR157" s="228" t="s">
        <v>139</v>
      </c>
      <c r="AT157" s="228" t="s">
        <v>134</v>
      </c>
      <c r="AU157" s="228" t="s">
        <v>85</v>
      </c>
      <c r="AY157" s="17" t="s">
        <v>132</v>
      </c>
      <c r="BE157" s="229">
        <f>IF(N157="základní",J157,0)</f>
        <v>5466.5699999999997</v>
      </c>
      <c r="BF157" s="229">
        <f>IF(N157="snížená",J157,0)</f>
        <v>0</v>
      </c>
      <c r="BG157" s="229">
        <f>IF(N157="zákl. přenesená",J157,0)</f>
        <v>0</v>
      </c>
      <c r="BH157" s="229">
        <f>IF(N157="sníž. přenesená",J157,0)</f>
        <v>0</v>
      </c>
      <c r="BI157" s="229">
        <f>IF(N157="nulová",J157,0)</f>
        <v>0</v>
      </c>
      <c r="BJ157" s="17" t="s">
        <v>83</v>
      </c>
      <c r="BK157" s="229">
        <f>ROUND(I157*H157,2)</f>
        <v>5466.5699999999997</v>
      </c>
      <c r="BL157" s="17" t="s">
        <v>139</v>
      </c>
      <c r="BM157" s="228" t="s">
        <v>411</v>
      </c>
    </row>
    <row r="158" s="2" customFormat="1">
      <c r="A158" s="32"/>
      <c r="B158" s="33"/>
      <c r="C158" s="34"/>
      <c r="D158" s="230" t="s">
        <v>141</v>
      </c>
      <c r="E158" s="34"/>
      <c r="F158" s="231" t="s">
        <v>318</v>
      </c>
      <c r="G158" s="34"/>
      <c r="H158" s="34"/>
      <c r="I158" s="34"/>
      <c r="J158" s="34"/>
      <c r="K158" s="34"/>
      <c r="L158" s="38"/>
      <c r="M158" s="232"/>
      <c r="N158" s="233"/>
      <c r="O158" s="84"/>
      <c r="P158" s="84"/>
      <c r="Q158" s="84"/>
      <c r="R158" s="84"/>
      <c r="S158" s="84"/>
      <c r="T158" s="85"/>
      <c r="U158" s="32"/>
      <c r="V158" s="32"/>
      <c r="W158" s="32"/>
      <c r="X158" s="32"/>
      <c r="Y158" s="32"/>
      <c r="Z158" s="32"/>
      <c r="AA158" s="32"/>
      <c r="AB158" s="32"/>
      <c r="AC158" s="32"/>
      <c r="AD158" s="32"/>
      <c r="AE158" s="32"/>
      <c r="AT158" s="17" t="s">
        <v>141</v>
      </c>
      <c r="AU158" s="17" t="s">
        <v>85</v>
      </c>
    </row>
    <row r="159" s="13" customFormat="1">
      <c r="A159" s="13"/>
      <c r="B159" s="234"/>
      <c r="C159" s="235"/>
      <c r="D159" s="236" t="s">
        <v>143</v>
      </c>
      <c r="E159" s="237" t="s">
        <v>1</v>
      </c>
      <c r="F159" s="238" t="s">
        <v>412</v>
      </c>
      <c r="G159" s="235"/>
      <c r="H159" s="239">
        <v>232.62000000000001</v>
      </c>
      <c r="I159" s="235"/>
      <c r="J159" s="235"/>
      <c r="K159" s="235"/>
      <c r="L159" s="240"/>
      <c r="M159" s="241"/>
      <c r="N159" s="242"/>
      <c r="O159" s="242"/>
      <c r="P159" s="242"/>
      <c r="Q159" s="242"/>
      <c r="R159" s="242"/>
      <c r="S159" s="242"/>
      <c r="T159" s="243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4" t="s">
        <v>143</v>
      </c>
      <c r="AU159" s="244" t="s">
        <v>85</v>
      </c>
      <c r="AV159" s="13" t="s">
        <v>85</v>
      </c>
      <c r="AW159" s="13" t="s">
        <v>30</v>
      </c>
      <c r="AX159" s="13" t="s">
        <v>83</v>
      </c>
      <c r="AY159" s="244" t="s">
        <v>132</v>
      </c>
    </row>
    <row r="160" s="2" customFormat="1" ht="16.5" customHeight="1">
      <c r="A160" s="32"/>
      <c r="B160" s="33"/>
      <c r="C160" s="218" t="s">
        <v>187</v>
      </c>
      <c r="D160" s="218" t="s">
        <v>134</v>
      </c>
      <c r="E160" s="219" t="s">
        <v>368</v>
      </c>
      <c r="F160" s="220" t="s">
        <v>369</v>
      </c>
      <c r="G160" s="221" t="s">
        <v>231</v>
      </c>
      <c r="H160" s="222">
        <v>125</v>
      </c>
      <c r="I160" s="223">
        <v>55.899999999999999</v>
      </c>
      <c r="J160" s="223">
        <f>ROUND(I160*H160,2)</f>
        <v>6987.5</v>
      </c>
      <c r="K160" s="220" t="s">
        <v>1</v>
      </c>
      <c r="L160" s="38"/>
      <c r="M160" s="224" t="s">
        <v>1</v>
      </c>
      <c r="N160" s="225" t="s">
        <v>40</v>
      </c>
      <c r="O160" s="226">
        <v>0.16200000000000001</v>
      </c>
      <c r="P160" s="226">
        <f>O160*H160</f>
        <v>20.25</v>
      </c>
      <c r="Q160" s="226">
        <v>0</v>
      </c>
      <c r="R160" s="226">
        <f>Q160*H160</f>
        <v>0</v>
      </c>
      <c r="S160" s="226">
        <v>0</v>
      </c>
      <c r="T160" s="227">
        <f>S160*H160</f>
        <v>0</v>
      </c>
      <c r="U160" s="32"/>
      <c r="V160" s="32"/>
      <c r="W160" s="32"/>
      <c r="X160" s="32"/>
      <c r="Y160" s="32"/>
      <c r="Z160" s="32"/>
      <c r="AA160" s="32"/>
      <c r="AB160" s="32"/>
      <c r="AC160" s="32"/>
      <c r="AD160" s="32"/>
      <c r="AE160" s="32"/>
      <c r="AR160" s="228" t="s">
        <v>139</v>
      </c>
      <c r="AT160" s="228" t="s">
        <v>134</v>
      </c>
      <c r="AU160" s="228" t="s">
        <v>85</v>
      </c>
      <c r="AY160" s="17" t="s">
        <v>132</v>
      </c>
      <c r="BE160" s="229">
        <f>IF(N160="základní",J160,0)</f>
        <v>6987.5</v>
      </c>
      <c r="BF160" s="229">
        <f>IF(N160="snížená",J160,0)</f>
        <v>0</v>
      </c>
      <c r="BG160" s="229">
        <f>IF(N160="zákl. přenesená",J160,0)</f>
        <v>0</v>
      </c>
      <c r="BH160" s="229">
        <f>IF(N160="sníž. přenesená",J160,0)</f>
        <v>0</v>
      </c>
      <c r="BI160" s="229">
        <f>IF(N160="nulová",J160,0)</f>
        <v>0</v>
      </c>
      <c r="BJ160" s="17" t="s">
        <v>83</v>
      </c>
      <c r="BK160" s="229">
        <f>ROUND(I160*H160,2)</f>
        <v>6987.5</v>
      </c>
      <c r="BL160" s="17" t="s">
        <v>139</v>
      </c>
      <c r="BM160" s="228" t="s">
        <v>413</v>
      </c>
    </row>
    <row r="161" s="13" customFormat="1">
      <c r="A161" s="13"/>
      <c r="B161" s="234"/>
      <c r="C161" s="235"/>
      <c r="D161" s="236" t="s">
        <v>143</v>
      </c>
      <c r="E161" s="237" t="s">
        <v>1</v>
      </c>
      <c r="F161" s="238" t="s">
        <v>371</v>
      </c>
      <c r="G161" s="235"/>
      <c r="H161" s="239">
        <v>125.15000000000001</v>
      </c>
      <c r="I161" s="235"/>
      <c r="J161" s="235"/>
      <c r="K161" s="235"/>
      <c r="L161" s="240"/>
      <c r="M161" s="241"/>
      <c r="N161" s="242"/>
      <c r="O161" s="242"/>
      <c r="P161" s="242"/>
      <c r="Q161" s="242"/>
      <c r="R161" s="242"/>
      <c r="S161" s="242"/>
      <c r="T161" s="243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4" t="s">
        <v>143</v>
      </c>
      <c r="AU161" s="244" t="s">
        <v>85</v>
      </c>
      <c r="AV161" s="13" t="s">
        <v>85</v>
      </c>
      <c r="AW161" s="13" t="s">
        <v>30</v>
      </c>
      <c r="AX161" s="13" t="s">
        <v>75</v>
      </c>
      <c r="AY161" s="244" t="s">
        <v>132</v>
      </c>
    </row>
    <row r="162" s="14" customFormat="1">
      <c r="A162" s="14"/>
      <c r="B162" s="254"/>
      <c r="C162" s="255"/>
      <c r="D162" s="236" t="s">
        <v>143</v>
      </c>
      <c r="E162" s="256" t="s">
        <v>1</v>
      </c>
      <c r="F162" s="257" t="s">
        <v>210</v>
      </c>
      <c r="G162" s="255"/>
      <c r="H162" s="258">
        <v>125.15000000000001</v>
      </c>
      <c r="I162" s="255"/>
      <c r="J162" s="255"/>
      <c r="K162" s="255"/>
      <c r="L162" s="259"/>
      <c r="M162" s="260"/>
      <c r="N162" s="261"/>
      <c r="O162" s="261"/>
      <c r="P162" s="261"/>
      <c r="Q162" s="261"/>
      <c r="R162" s="261"/>
      <c r="S162" s="261"/>
      <c r="T162" s="262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63" t="s">
        <v>143</v>
      </c>
      <c r="AU162" s="263" t="s">
        <v>85</v>
      </c>
      <c r="AV162" s="14" t="s">
        <v>139</v>
      </c>
      <c r="AW162" s="14" t="s">
        <v>30</v>
      </c>
      <c r="AX162" s="14" t="s">
        <v>75</v>
      </c>
      <c r="AY162" s="263" t="s">
        <v>132</v>
      </c>
    </row>
    <row r="163" s="13" customFormat="1">
      <c r="A163" s="13"/>
      <c r="B163" s="234"/>
      <c r="C163" s="235"/>
      <c r="D163" s="236" t="s">
        <v>143</v>
      </c>
      <c r="E163" s="237" t="s">
        <v>1</v>
      </c>
      <c r="F163" s="238" t="s">
        <v>372</v>
      </c>
      <c r="G163" s="235"/>
      <c r="H163" s="239">
        <v>125</v>
      </c>
      <c r="I163" s="235"/>
      <c r="J163" s="235"/>
      <c r="K163" s="235"/>
      <c r="L163" s="240"/>
      <c r="M163" s="241"/>
      <c r="N163" s="242"/>
      <c r="O163" s="242"/>
      <c r="P163" s="242"/>
      <c r="Q163" s="242"/>
      <c r="R163" s="242"/>
      <c r="S163" s="242"/>
      <c r="T163" s="243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4" t="s">
        <v>143</v>
      </c>
      <c r="AU163" s="244" t="s">
        <v>85</v>
      </c>
      <c r="AV163" s="13" t="s">
        <v>85</v>
      </c>
      <c r="AW163" s="13" t="s">
        <v>30</v>
      </c>
      <c r="AX163" s="13" t="s">
        <v>75</v>
      </c>
      <c r="AY163" s="244" t="s">
        <v>132</v>
      </c>
    </row>
    <row r="164" s="14" customFormat="1">
      <c r="A164" s="14"/>
      <c r="B164" s="254"/>
      <c r="C164" s="255"/>
      <c r="D164" s="236" t="s">
        <v>143</v>
      </c>
      <c r="E164" s="256" t="s">
        <v>1</v>
      </c>
      <c r="F164" s="257" t="s">
        <v>210</v>
      </c>
      <c r="G164" s="255"/>
      <c r="H164" s="258">
        <v>125</v>
      </c>
      <c r="I164" s="255"/>
      <c r="J164" s="255"/>
      <c r="K164" s="255"/>
      <c r="L164" s="259"/>
      <c r="M164" s="260"/>
      <c r="N164" s="261"/>
      <c r="O164" s="261"/>
      <c r="P164" s="261"/>
      <c r="Q164" s="261"/>
      <c r="R164" s="261"/>
      <c r="S164" s="261"/>
      <c r="T164" s="262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63" t="s">
        <v>143</v>
      </c>
      <c r="AU164" s="263" t="s">
        <v>85</v>
      </c>
      <c r="AV164" s="14" t="s">
        <v>139</v>
      </c>
      <c r="AW164" s="14" t="s">
        <v>30</v>
      </c>
      <c r="AX164" s="14" t="s">
        <v>83</v>
      </c>
      <c r="AY164" s="263" t="s">
        <v>132</v>
      </c>
    </row>
    <row r="165" s="2" customFormat="1" ht="16.5" customHeight="1">
      <c r="A165" s="32"/>
      <c r="B165" s="33"/>
      <c r="C165" s="245" t="s">
        <v>194</v>
      </c>
      <c r="D165" s="245" t="s">
        <v>162</v>
      </c>
      <c r="E165" s="246" t="s">
        <v>373</v>
      </c>
      <c r="F165" s="247" t="s">
        <v>374</v>
      </c>
      <c r="G165" s="248" t="s">
        <v>231</v>
      </c>
      <c r="H165" s="249">
        <v>125</v>
      </c>
      <c r="I165" s="250">
        <v>80</v>
      </c>
      <c r="J165" s="250">
        <f>ROUND(I165*H165,2)</f>
        <v>10000</v>
      </c>
      <c r="K165" s="247" t="s">
        <v>1</v>
      </c>
      <c r="L165" s="251"/>
      <c r="M165" s="252" t="s">
        <v>1</v>
      </c>
      <c r="N165" s="253" t="s">
        <v>40</v>
      </c>
      <c r="O165" s="226">
        <v>0</v>
      </c>
      <c r="P165" s="226">
        <f>O165*H165</f>
        <v>0</v>
      </c>
      <c r="Q165" s="226">
        <v>0.01</v>
      </c>
      <c r="R165" s="226">
        <f>Q165*H165</f>
        <v>1.25</v>
      </c>
      <c r="S165" s="226">
        <v>0</v>
      </c>
      <c r="T165" s="227">
        <f>S165*H165</f>
        <v>0</v>
      </c>
      <c r="U165" s="32"/>
      <c r="V165" s="32"/>
      <c r="W165" s="32"/>
      <c r="X165" s="32"/>
      <c r="Y165" s="32"/>
      <c r="Z165" s="32"/>
      <c r="AA165" s="32"/>
      <c r="AB165" s="32"/>
      <c r="AC165" s="32"/>
      <c r="AD165" s="32"/>
      <c r="AE165" s="32"/>
      <c r="AR165" s="228" t="s">
        <v>166</v>
      </c>
      <c r="AT165" s="228" t="s">
        <v>162</v>
      </c>
      <c r="AU165" s="228" t="s">
        <v>85</v>
      </c>
      <c r="AY165" s="17" t="s">
        <v>132</v>
      </c>
      <c r="BE165" s="229">
        <f>IF(N165="základní",J165,0)</f>
        <v>10000</v>
      </c>
      <c r="BF165" s="229">
        <f>IF(N165="snížená",J165,0)</f>
        <v>0</v>
      </c>
      <c r="BG165" s="229">
        <f>IF(N165="zákl. přenesená",J165,0)</f>
        <v>0</v>
      </c>
      <c r="BH165" s="229">
        <f>IF(N165="sníž. přenesená",J165,0)</f>
        <v>0</v>
      </c>
      <c r="BI165" s="229">
        <f>IF(N165="nulová",J165,0)</f>
        <v>0</v>
      </c>
      <c r="BJ165" s="17" t="s">
        <v>83</v>
      </c>
      <c r="BK165" s="229">
        <f>ROUND(I165*H165,2)</f>
        <v>10000</v>
      </c>
      <c r="BL165" s="17" t="s">
        <v>139</v>
      </c>
      <c r="BM165" s="228" t="s">
        <v>414</v>
      </c>
    </row>
    <row r="166" s="12" customFormat="1" ht="22.8" customHeight="1">
      <c r="A166" s="12"/>
      <c r="B166" s="203"/>
      <c r="C166" s="204"/>
      <c r="D166" s="205" t="s">
        <v>74</v>
      </c>
      <c r="E166" s="216" t="s">
        <v>150</v>
      </c>
      <c r="F166" s="216" t="s">
        <v>193</v>
      </c>
      <c r="G166" s="204"/>
      <c r="H166" s="204"/>
      <c r="I166" s="204"/>
      <c r="J166" s="217">
        <f>BK166</f>
        <v>20000</v>
      </c>
      <c r="K166" s="204"/>
      <c r="L166" s="208"/>
      <c r="M166" s="209"/>
      <c r="N166" s="210"/>
      <c r="O166" s="210"/>
      <c r="P166" s="211">
        <f>P167</f>
        <v>0.66500000000000004</v>
      </c>
      <c r="Q166" s="210"/>
      <c r="R166" s="211">
        <f>R167</f>
        <v>0.00123</v>
      </c>
      <c r="S166" s="210"/>
      <c r="T166" s="212">
        <f>T167</f>
        <v>0</v>
      </c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R166" s="213" t="s">
        <v>83</v>
      </c>
      <c r="AT166" s="214" t="s">
        <v>74</v>
      </c>
      <c r="AU166" s="214" t="s">
        <v>83</v>
      </c>
      <c r="AY166" s="213" t="s">
        <v>132</v>
      </c>
      <c r="BK166" s="215">
        <f>BK167</f>
        <v>20000</v>
      </c>
    </row>
    <row r="167" s="2" customFormat="1" ht="24.15" customHeight="1">
      <c r="A167" s="32"/>
      <c r="B167" s="33"/>
      <c r="C167" s="218" t="s">
        <v>201</v>
      </c>
      <c r="D167" s="218" t="s">
        <v>134</v>
      </c>
      <c r="E167" s="219" t="s">
        <v>376</v>
      </c>
      <c r="F167" s="220" t="s">
        <v>377</v>
      </c>
      <c r="G167" s="221" t="s">
        <v>378</v>
      </c>
      <c r="H167" s="222">
        <v>1</v>
      </c>
      <c r="I167" s="223">
        <v>20000</v>
      </c>
      <c r="J167" s="223">
        <f>ROUND(I167*H167,2)</f>
        <v>20000</v>
      </c>
      <c r="K167" s="220" t="s">
        <v>1</v>
      </c>
      <c r="L167" s="38"/>
      <c r="M167" s="224" t="s">
        <v>1</v>
      </c>
      <c r="N167" s="225" t="s">
        <v>40</v>
      </c>
      <c r="O167" s="226">
        <v>0.66500000000000004</v>
      </c>
      <c r="P167" s="226">
        <f>O167*H167</f>
        <v>0.66500000000000004</v>
      </c>
      <c r="Q167" s="226">
        <v>0.00123</v>
      </c>
      <c r="R167" s="226">
        <f>Q167*H167</f>
        <v>0.00123</v>
      </c>
      <c r="S167" s="226">
        <v>0</v>
      </c>
      <c r="T167" s="227">
        <f>S167*H167</f>
        <v>0</v>
      </c>
      <c r="U167" s="32"/>
      <c r="V167" s="32"/>
      <c r="W167" s="32"/>
      <c r="X167" s="32"/>
      <c r="Y167" s="32"/>
      <c r="Z167" s="32"/>
      <c r="AA167" s="32"/>
      <c r="AB167" s="32"/>
      <c r="AC167" s="32"/>
      <c r="AD167" s="32"/>
      <c r="AE167" s="32"/>
      <c r="AR167" s="228" t="s">
        <v>139</v>
      </c>
      <c r="AT167" s="228" t="s">
        <v>134</v>
      </c>
      <c r="AU167" s="228" t="s">
        <v>85</v>
      </c>
      <c r="AY167" s="17" t="s">
        <v>132</v>
      </c>
      <c r="BE167" s="229">
        <f>IF(N167="základní",J167,0)</f>
        <v>20000</v>
      </c>
      <c r="BF167" s="229">
        <f>IF(N167="snížená",J167,0)</f>
        <v>0</v>
      </c>
      <c r="BG167" s="229">
        <f>IF(N167="zákl. přenesená",J167,0)</f>
        <v>0</v>
      </c>
      <c r="BH167" s="229">
        <f>IF(N167="sníž. přenesená",J167,0)</f>
        <v>0</v>
      </c>
      <c r="BI167" s="229">
        <f>IF(N167="nulová",J167,0)</f>
        <v>0</v>
      </c>
      <c r="BJ167" s="17" t="s">
        <v>83</v>
      </c>
      <c r="BK167" s="229">
        <f>ROUND(I167*H167,2)</f>
        <v>20000</v>
      </c>
      <c r="BL167" s="17" t="s">
        <v>139</v>
      </c>
      <c r="BM167" s="228" t="s">
        <v>415</v>
      </c>
    </row>
    <row r="168" s="12" customFormat="1" ht="22.8" customHeight="1">
      <c r="A168" s="12"/>
      <c r="B168" s="203"/>
      <c r="C168" s="204"/>
      <c r="D168" s="205" t="s">
        <v>74</v>
      </c>
      <c r="E168" s="216" t="s">
        <v>220</v>
      </c>
      <c r="F168" s="216" t="s">
        <v>221</v>
      </c>
      <c r="G168" s="204"/>
      <c r="H168" s="204"/>
      <c r="I168" s="204"/>
      <c r="J168" s="217">
        <f>BK168</f>
        <v>8671.3199999999997</v>
      </c>
      <c r="K168" s="204"/>
      <c r="L168" s="208"/>
      <c r="M168" s="209"/>
      <c r="N168" s="210"/>
      <c r="O168" s="210"/>
      <c r="P168" s="211">
        <f>SUM(P169:P170)</f>
        <v>16.082087000000001</v>
      </c>
      <c r="Q168" s="210"/>
      <c r="R168" s="211">
        <f>SUM(R169:R170)</f>
        <v>0</v>
      </c>
      <c r="S168" s="210"/>
      <c r="T168" s="212">
        <f>SUM(T169:T170)</f>
        <v>0</v>
      </c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R168" s="213" t="s">
        <v>83</v>
      </c>
      <c r="AT168" s="214" t="s">
        <v>74</v>
      </c>
      <c r="AU168" s="214" t="s">
        <v>83</v>
      </c>
      <c r="AY168" s="213" t="s">
        <v>132</v>
      </c>
      <c r="BK168" s="215">
        <f>SUM(BK169:BK170)</f>
        <v>8671.3199999999997</v>
      </c>
    </row>
    <row r="169" s="2" customFormat="1" ht="24.15" customHeight="1">
      <c r="A169" s="32"/>
      <c r="B169" s="33"/>
      <c r="C169" s="218" t="s">
        <v>211</v>
      </c>
      <c r="D169" s="218" t="s">
        <v>134</v>
      </c>
      <c r="E169" s="219" t="s">
        <v>223</v>
      </c>
      <c r="F169" s="220" t="s">
        <v>224</v>
      </c>
      <c r="G169" s="221" t="s">
        <v>225</v>
      </c>
      <c r="H169" s="222">
        <v>8.0289999999999999</v>
      </c>
      <c r="I169" s="223">
        <v>1080</v>
      </c>
      <c r="J169" s="223">
        <f>ROUND(I169*H169,2)</f>
        <v>8671.3199999999997</v>
      </c>
      <c r="K169" s="220" t="s">
        <v>416</v>
      </c>
      <c r="L169" s="38"/>
      <c r="M169" s="224" t="s">
        <v>1</v>
      </c>
      <c r="N169" s="225" t="s">
        <v>40</v>
      </c>
      <c r="O169" s="226">
        <v>2.0030000000000001</v>
      </c>
      <c r="P169" s="226">
        <f>O169*H169</f>
        <v>16.082087000000001</v>
      </c>
      <c r="Q169" s="226">
        <v>0</v>
      </c>
      <c r="R169" s="226">
        <f>Q169*H169</f>
        <v>0</v>
      </c>
      <c r="S169" s="226">
        <v>0</v>
      </c>
      <c r="T169" s="227">
        <f>S169*H169</f>
        <v>0</v>
      </c>
      <c r="U169" s="32"/>
      <c r="V169" s="32"/>
      <c r="W169" s="32"/>
      <c r="X169" s="32"/>
      <c r="Y169" s="32"/>
      <c r="Z169" s="32"/>
      <c r="AA169" s="32"/>
      <c r="AB169" s="32"/>
      <c r="AC169" s="32"/>
      <c r="AD169" s="32"/>
      <c r="AE169" s="32"/>
      <c r="AR169" s="228" t="s">
        <v>139</v>
      </c>
      <c r="AT169" s="228" t="s">
        <v>134</v>
      </c>
      <c r="AU169" s="228" t="s">
        <v>85</v>
      </c>
      <c r="AY169" s="17" t="s">
        <v>132</v>
      </c>
      <c r="BE169" s="229">
        <f>IF(N169="základní",J169,0)</f>
        <v>8671.3199999999997</v>
      </c>
      <c r="BF169" s="229">
        <f>IF(N169="snížená",J169,0)</f>
        <v>0</v>
      </c>
      <c r="BG169" s="229">
        <f>IF(N169="zákl. přenesená",J169,0)</f>
        <v>0</v>
      </c>
      <c r="BH169" s="229">
        <f>IF(N169="sníž. přenesená",J169,0)</f>
        <v>0</v>
      </c>
      <c r="BI169" s="229">
        <f>IF(N169="nulová",J169,0)</f>
        <v>0</v>
      </c>
      <c r="BJ169" s="17" t="s">
        <v>83</v>
      </c>
      <c r="BK169" s="229">
        <f>ROUND(I169*H169,2)</f>
        <v>8671.3199999999997</v>
      </c>
      <c r="BL169" s="17" t="s">
        <v>139</v>
      </c>
      <c r="BM169" s="228" t="s">
        <v>417</v>
      </c>
    </row>
    <row r="170" s="2" customFormat="1">
      <c r="A170" s="32"/>
      <c r="B170" s="33"/>
      <c r="C170" s="34"/>
      <c r="D170" s="230" t="s">
        <v>141</v>
      </c>
      <c r="E170" s="34"/>
      <c r="F170" s="231" t="s">
        <v>418</v>
      </c>
      <c r="G170" s="34"/>
      <c r="H170" s="34"/>
      <c r="I170" s="34"/>
      <c r="J170" s="34"/>
      <c r="K170" s="34"/>
      <c r="L170" s="38"/>
      <c r="M170" s="264"/>
      <c r="N170" s="265"/>
      <c r="O170" s="266"/>
      <c r="P170" s="266"/>
      <c r="Q170" s="266"/>
      <c r="R170" s="266"/>
      <c r="S170" s="266"/>
      <c r="T170" s="267"/>
      <c r="U170" s="32"/>
      <c r="V170" s="32"/>
      <c r="W170" s="32"/>
      <c r="X170" s="32"/>
      <c r="Y170" s="32"/>
      <c r="Z170" s="32"/>
      <c r="AA170" s="32"/>
      <c r="AB170" s="32"/>
      <c r="AC170" s="32"/>
      <c r="AD170" s="32"/>
      <c r="AE170" s="32"/>
      <c r="AT170" s="17" t="s">
        <v>141</v>
      </c>
      <c r="AU170" s="17" t="s">
        <v>85</v>
      </c>
    </row>
    <row r="171" s="2" customFormat="1" ht="6.96" customHeight="1">
      <c r="A171" s="32"/>
      <c r="B171" s="59"/>
      <c r="C171" s="60"/>
      <c r="D171" s="60"/>
      <c r="E171" s="60"/>
      <c r="F171" s="60"/>
      <c r="G171" s="60"/>
      <c r="H171" s="60"/>
      <c r="I171" s="60"/>
      <c r="J171" s="60"/>
      <c r="K171" s="60"/>
      <c r="L171" s="38"/>
      <c r="M171" s="32"/>
      <c r="O171" s="32"/>
      <c r="P171" s="32"/>
      <c r="Q171" s="32"/>
      <c r="R171" s="32"/>
      <c r="S171" s="32"/>
      <c r="T171" s="32"/>
      <c r="U171" s="32"/>
      <c r="V171" s="32"/>
      <c r="W171" s="32"/>
      <c r="X171" s="32"/>
      <c r="Y171" s="32"/>
      <c r="Z171" s="32"/>
      <c r="AA171" s="32"/>
      <c r="AB171" s="32"/>
      <c r="AC171" s="32"/>
      <c r="AD171" s="32"/>
      <c r="AE171" s="32"/>
    </row>
  </sheetData>
  <sheetProtection sheet="1" autoFilter="0" formatColumns="0" formatRows="0" objects="1" scenarios="1" spinCount="100000" saltValue="THhmTqO2faQc/FVc5Kd4KvFq5bvGYZ7j4ASlqdznYG6nMHRI+Q55rQqLKn4ZDedoXmf0zwGmff8ndpJZ4Y09zw==" hashValue="C8kkHUzLtS+dJIWToTFpjkTRMKl8gbAJ4f1fKSz+ofQjrR93qkndm1s07RXbSWi1Z01KLjIfixan3ZDuIQoQeA==" algorithmName="SHA-512" password="CC35"/>
  <autoFilter ref="C123:K170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2:H112"/>
    <mergeCell ref="E114:H114"/>
    <mergeCell ref="E116:H116"/>
    <mergeCell ref="L2:V2"/>
  </mergeCells>
  <hyperlinks>
    <hyperlink ref="F128" r:id="rId1" display="https://podminky.urs.cz/item/CS_URS_2022_02/184813134"/>
    <hyperlink ref="F137" r:id="rId2" display="https://podminky.urs.cz/item/CS_URS_2022_02/184851613"/>
    <hyperlink ref="F140" r:id="rId3" display="https://podminky.urs.cz/item/CS_URS_2022_02/184911421"/>
    <hyperlink ref="F149" r:id="rId4" display="https://podminky.urs.cz/item/CS_URS_2022_02/185804311"/>
    <hyperlink ref="F155" r:id="rId5" display="https://podminky.urs.cz/item/CS_URS_2022_02/185851121"/>
    <hyperlink ref="F158" r:id="rId6" display="https://podminky.urs.cz/item/CS_URS_2022_02/185851129"/>
    <hyperlink ref="F170" r:id="rId7" display="https://podminky.urs.cz/item/CS_URS_2021_02/99823131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8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22"/>
    </row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104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20"/>
      <c r="AT3" s="17" t="s">
        <v>85</v>
      </c>
    </row>
    <row r="4" s="1" customFormat="1" ht="24.96" customHeight="1">
      <c r="B4" s="20"/>
      <c r="D4" s="141" t="s">
        <v>105</v>
      </c>
      <c r="L4" s="20"/>
      <c r="M4" s="142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3" t="s">
        <v>14</v>
      </c>
      <c r="L6" s="20"/>
    </row>
    <row r="7" s="1" customFormat="1" ht="16.5" customHeight="1">
      <c r="B7" s="20"/>
      <c r="E7" s="144" t="str">
        <f>'Rekapitulace stavby'!K6</f>
        <v>Stavba Větrolamu TEO 2 v k.ú. Ves Touškov</v>
      </c>
      <c r="F7" s="143"/>
      <c r="G7" s="143"/>
      <c r="H7" s="143"/>
      <c r="L7" s="20"/>
    </row>
    <row r="8" s="2" customFormat="1" ht="12" customHeight="1">
      <c r="A8" s="32"/>
      <c r="B8" s="38"/>
      <c r="C8" s="32"/>
      <c r="D8" s="143" t="s">
        <v>106</v>
      </c>
      <c r="E8" s="32"/>
      <c r="F8" s="32"/>
      <c r="G8" s="32"/>
      <c r="H8" s="32"/>
      <c r="I8" s="32"/>
      <c r="J8" s="32"/>
      <c r="K8" s="32"/>
      <c r="L8" s="56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="2" customFormat="1" ht="16.5" customHeight="1">
      <c r="A9" s="32"/>
      <c r="B9" s="38"/>
      <c r="C9" s="32"/>
      <c r="D9" s="32"/>
      <c r="E9" s="145" t="s">
        <v>419</v>
      </c>
      <c r="F9" s="32"/>
      <c r="G9" s="32"/>
      <c r="H9" s="32"/>
      <c r="I9" s="32"/>
      <c r="J9" s="32"/>
      <c r="K9" s="32"/>
      <c r="L9" s="56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="2" customFormat="1">
      <c r="A10" s="32"/>
      <c r="B10" s="38"/>
      <c r="C10" s="32"/>
      <c r="D10" s="32"/>
      <c r="E10" s="32"/>
      <c r="F10" s="32"/>
      <c r="G10" s="32"/>
      <c r="H10" s="32"/>
      <c r="I10" s="32"/>
      <c r="J10" s="32"/>
      <c r="K10" s="32"/>
      <c r="L10" s="56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="2" customFormat="1" ht="12" customHeight="1">
      <c r="A11" s="32"/>
      <c r="B11" s="38"/>
      <c r="C11" s="32"/>
      <c r="D11" s="143" t="s">
        <v>16</v>
      </c>
      <c r="E11" s="32"/>
      <c r="F11" s="134" t="s">
        <v>1</v>
      </c>
      <c r="G11" s="32"/>
      <c r="H11" s="32"/>
      <c r="I11" s="143" t="s">
        <v>17</v>
      </c>
      <c r="J11" s="134" t="s">
        <v>1</v>
      </c>
      <c r="K11" s="32"/>
      <c r="L11" s="56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="2" customFormat="1" ht="12" customHeight="1">
      <c r="A12" s="32"/>
      <c r="B12" s="38"/>
      <c r="C12" s="32"/>
      <c r="D12" s="143" t="s">
        <v>18</v>
      </c>
      <c r="E12" s="32"/>
      <c r="F12" s="134" t="s">
        <v>19</v>
      </c>
      <c r="G12" s="32"/>
      <c r="H12" s="32"/>
      <c r="I12" s="143" t="s">
        <v>20</v>
      </c>
      <c r="J12" s="146" t="str">
        <f>'Rekapitulace stavby'!AN8</f>
        <v>8. 9. 2021</v>
      </c>
      <c r="K12" s="32"/>
      <c r="L12" s="56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="2" customFormat="1" ht="10.8" customHeight="1">
      <c r="A13" s="32"/>
      <c r="B13" s="38"/>
      <c r="C13" s="32"/>
      <c r="D13" s="32"/>
      <c r="E13" s="32"/>
      <c r="F13" s="32"/>
      <c r="G13" s="32"/>
      <c r="H13" s="32"/>
      <c r="I13" s="32"/>
      <c r="J13" s="32"/>
      <c r="K13" s="32"/>
      <c r="L13" s="56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="2" customFormat="1" ht="12" customHeight="1">
      <c r="A14" s="32"/>
      <c r="B14" s="38"/>
      <c r="C14" s="32"/>
      <c r="D14" s="143" t="s">
        <v>22</v>
      </c>
      <c r="E14" s="32"/>
      <c r="F14" s="32"/>
      <c r="G14" s="32"/>
      <c r="H14" s="32"/>
      <c r="I14" s="143" t="s">
        <v>23</v>
      </c>
      <c r="J14" s="134" t="s">
        <v>1</v>
      </c>
      <c r="K14" s="32"/>
      <c r="L14" s="56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="2" customFormat="1" ht="18" customHeight="1">
      <c r="A15" s="32"/>
      <c r="B15" s="38"/>
      <c r="C15" s="32"/>
      <c r="D15" s="32"/>
      <c r="E15" s="134" t="s">
        <v>24</v>
      </c>
      <c r="F15" s="32"/>
      <c r="G15" s="32"/>
      <c r="H15" s="32"/>
      <c r="I15" s="143" t="s">
        <v>25</v>
      </c>
      <c r="J15" s="134" t="s">
        <v>1</v>
      </c>
      <c r="K15" s="32"/>
      <c r="L15" s="56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="2" customFormat="1" ht="6.96" customHeight="1">
      <c r="A16" s="32"/>
      <c r="B16" s="38"/>
      <c r="C16" s="32"/>
      <c r="D16" s="32"/>
      <c r="E16" s="32"/>
      <c r="F16" s="32"/>
      <c r="G16" s="32"/>
      <c r="H16" s="32"/>
      <c r="I16" s="32"/>
      <c r="J16" s="32"/>
      <c r="K16" s="32"/>
      <c r="L16" s="56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="2" customFormat="1" ht="12" customHeight="1">
      <c r="A17" s="32"/>
      <c r="B17" s="38"/>
      <c r="C17" s="32"/>
      <c r="D17" s="143" t="s">
        <v>26</v>
      </c>
      <c r="E17" s="32"/>
      <c r="F17" s="32"/>
      <c r="G17" s="32"/>
      <c r="H17" s="32"/>
      <c r="I17" s="143" t="s">
        <v>23</v>
      </c>
      <c r="J17" s="134" t="str">
        <f>'Rekapitulace stavby'!AN13</f>
        <v/>
      </c>
      <c r="K17" s="32"/>
      <c r="L17" s="56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="2" customFormat="1" ht="18" customHeight="1">
      <c r="A18" s="32"/>
      <c r="B18" s="38"/>
      <c r="C18" s="32"/>
      <c r="D18" s="32"/>
      <c r="E18" s="134" t="str">
        <f>'Rekapitulace stavby'!E14</f>
        <v xml:space="preserve"> </v>
      </c>
      <c r="F18" s="134"/>
      <c r="G18" s="134"/>
      <c r="H18" s="134"/>
      <c r="I18" s="143" t="s">
        <v>25</v>
      </c>
      <c r="J18" s="134" t="str">
        <f>'Rekapitulace stavby'!AN14</f>
        <v/>
      </c>
      <c r="K18" s="32"/>
      <c r="L18" s="56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="2" customFormat="1" ht="6.96" customHeight="1">
      <c r="A19" s="32"/>
      <c r="B19" s="38"/>
      <c r="C19" s="32"/>
      <c r="D19" s="32"/>
      <c r="E19" s="32"/>
      <c r="F19" s="32"/>
      <c r="G19" s="32"/>
      <c r="H19" s="32"/>
      <c r="I19" s="32"/>
      <c r="J19" s="32"/>
      <c r="K19" s="32"/>
      <c r="L19" s="56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="2" customFormat="1" ht="12" customHeight="1">
      <c r="A20" s="32"/>
      <c r="B20" s="38"/>
      <c r="C20" s="32"/>
      <c r="D20" s="143" t="s">
        <v>28</v>
      </c>
      <c r="E20" s="32"/>
      <c r="F20" s="32"/>
      <c r="G20" s="32"/>
      <c r="H20" s="32"/>
      <c r="I20" s="143" t="s">
        <v>23</v>
      </c>
      <c r="J20" s="134" t="s">
        <v>1</v>
      </c>
      <c r="K20" s="32"/>
      <c r="L20" s="56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="2" customFormat="1" ht="18" customHeight="1">
      <c r="A21" s="32"/>
      <c r="B21" s="38"/>
      <c r="C21" s="32"/>
      <c r="D21" s="32"/>
      <c r="E21" s="134" t="s">
        <v>29</v>
      </c>
      <c r="F21" s="32"/>
      <c r="G21" s="32"/>
      <c r="H21" s="32"/>
      <c r="I21" s="143" t="s">
        <v>25</v>
      </c>
      <c r="J21" s="134" t="s">
        <v>1</v>
      </c>
      <c r="K21" s="32"/>
      <c r="L21" s="56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="2" customFormat="1" ht="6.96" customHeight="1">
      <c r="A22" s="32"/>
      <c r="B22" s="38"/>
      <c r="C22" s="32"/>
      <c r="D22" s="32"/>
      <c r="E22" s="32"/>
      <c r="F22" s="32"/>
      <c r="G22" s="32"/>
      <c r="H22" s="32"/>
      <c r="I22" s="32"/>
      <c r="J22" s="32"/>
      <c r="K22" s="32"/>
      <c r="L22" s="56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="2" customFormat="1" ht="12" customHeight="1">
      <c r="A23" s="32"/>
      <c r="B23" s="38"/>
      <c r="C23" s="32"/>
      <c r="D23" s="143" t="s">
        <v>31</v>
      </c>
      <c r="E23" s="32"/>
      <c r="F23" s="32"/>
      <c r="G23" s="32"/>
      <c r="H23" s="32"/>
      <c r="I23" s="143" t="s">
        <v>23</v>
      </c>
      <c r="J23" s="134" t="s">
        <v>1</v>
      </c>
      <c r="K23" s="32"/>
      <c r="L23" s="56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="2" customFormat="1" ht="18" customHeight="1">
      <c r="A24" s="32"/>
      <c r="B24" s="38"/>
      <c r="C24" s="32"/>
      <c r="D24" s="32"/>
      <c r="E24" s="134" t="s">
        <v>32</v>
      </c>
      <c r="F24" s="32"/>
      <c r="G24" s="32"/>
      <c r="H24" s="32"/>
      <c r="I24" s="143" t="s">
        <v>25</v>
      </c>
      <c r="J24" s="134" t="s">
        <v>1</v>
      </c>
      <c r="K24" s="32"/>
      <c r="L24" s="56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="2" customFormat="1" ht="6.96" customHeight="1">
      <c r="A25" s="32"/>
      <c r="B25" s="38"/>
      <c r="C25" s="32"/>
      <c r="D25" s="32"/>
      <c r="E25" s="32"/>
      <c r="F25" s="32"/>
      <c r="G25" s="32"/>
      <c r="H25" s="32"/>
      <c r="I25" s="32"/>
      <c r="J25" s="32"/>
      <c r="K25" s="32"/>
      <c r="L25" s="56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="2" customFormat="1" ht="12" customHeight="1">
      <c r="A26" s="32"/>
      <c r="B26" s="38"/>
      <c r="C26" s="32"/>
      <c r="D26" s="143" t="s">
        <v>33</v>
      </c>
      <c r="E26" s="32"/>
      <c r="F26" s="32"/>
      <c r="G26" s="32"/>
      <c r="H26" s="32"/>
      <c r="I26" s="32"/>
      <c r="J26" s="32"/>
      <c r="K26" s="32"/>
      <c r="L26" s="56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="8" customFormat="1" ht="16.5" customHeight="1">
      <c r="A27" s="147"/>
      <c r="B27" s="148"/>
      <c r="C27" s="147"/>
      <c r="D27" s="147"/>
      <c r="E27" s="149" t="s">
        <v>1</v>
      </c>
      <c r="F27" s="149"/>
      <c r="G27" s="149"/>
      <c r="H27" s="149"/>
      <c r="I27" s="147"/>
      <c r="J27" s="147"/>
      <c r="K27" s="147"/>
      <c r="L27" s="150"/>
      <c r="S27" s="147"/>
      <c r="T27" s="147"/>
      <c r="U27" s="147"/>
      <c r="V27" s="147"/>
      <c r="W27" s="147"/>
      <c r="X27" s="147"/>
      <c r="Y27" s="147"/>
      <c r="Z27" s="147"/>
      <c r="AA27" s="147"/>
      <c r="AB27" s="147"/>
      <c r="AC27" s="147"/>
      <c r="AD27" s="147"/>
      <c r="AE27" s="147"/>
    </row>
    <row r="28" s="2" customFormat="1" ht="6.96" customHeight="1">
      <c r="A28" s="32"/>
      <c r="B28" s="38"/>
      <c r="C28" s="32"/>
      <c r="D28" s="32"/>
      <c r="E28" s="32"/>
      <c r="F28" s="32"/>
      <c r="G28" s="32"/>
      <c r="H28" s="32"/>
      <c r="I28" s="32"/>
      <c r="J28" s="32"/>
      <c r="K28" s="32"/>
      <c r="L28" s="56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="2" customFormat="1" ht="6.96" customHeight="1">
      <c r="A29" s="32"/>
      <c r="B29" s="38"/>
      <c r="C29" s="32"/>
      <c r="D29" s="151"/>
      <c r="E29" s="151"/>
      <c r="F29" s="151"/>
      <c r="G29" s="151"/>
      <c r="H29" s="151"/>
      <c r="I29" s="151"/>
      <c r="J29" s="151"/>
      <c r="K29" s="151"/>
      <c r="L29" s="56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="2" customFormat="1" ht="25.44" customHeight="1">
      <c r="A30" s="32"/>
      <c r="B30" s="38"/>
      <c r="C30" s="32"/>
      <c r="D30" s="152" t="s">
        <v>35</v>
      </c>
      <c r="E30" s="32"/>
      <c r="F30" s="32"/>
      <c r="G30" s="32"/>
      <c r="H30" s="32"/>
      <c r="I30" s="32"/>
      <c r="J30" s="153">
        <f>ROUND(J119, 2)</f>
        <v>70000</v>
      </c>
      <c r="K30" s="32"/>
      <c r="L30" s="56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="2" customFormat="1" ht="6.96" customHeight="1">
      <c r="A31" s="32"/>
      <c r="B31" s="38"/>
      <c r="C31" s="32"/>
      <c r="D31" s="151"/>
      <c r="E31" s="151"/>
      <c r="F31" s="151"/>
      <c r="G31" s="151"/>
      <c r="H31" s="151"/>
      <c r="I31" s="151"/>
      <c r="J31" s="151"/>
      <c r="K31" s="151"/>
      <c r="L31" s="56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="2" customFormat="1" ht="14.4" customHeight="1">
      <c r="A32" s="32"/>
      <c r="B32" s="38"/>
      <c r="C32" s="32"/>
      <c r="D32" s="32"/>
      <c r="E32" s="32"/>
      <c r="F32" s="154" t="s">
        <v>37</v>
      </c>
      <c r="G32" s="32"/>
      <c r="H32" s="32"/>
      <c r="I32" s="154" t="s">
        <v>36</v>
      </c>
      <c r="J32" s="154" t="s">
        <v>38</v>
      </c>
      <c r="K32" s="32"/>
      <c r="L32" s="56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="2" customFormat="1" ht="14.4" customHeight="1">
      <c r="A33" s="32"/>
      <c r="B33" s="38"/>
      <c r="C33" s="32"/>
      <c r="D33" s="155" t="s">
        <v>39</v>
      </c>
      <c r="E33" s="143" t="s">
        <v>40</v>
      </c>
      <c r="F33" s="156">
        <f>ROUND((SUM(BE119:BE137)),  2)</f>
        <v>70000</v>
      </c>
      <c r="G33" s="32"/>
      <c r="H33" s="32"/>
      <c r="I33" s="157">
        <v>0.20999999999999999</v>
      </c>
      <c r="J33" s="156">
        <f>ROUND(((SUM(BE119:BE137))*I33),  2)</f>
        <v>14700</v>
      </c>
      <c r="K33" s="32"/>
      <c r="L33" s="56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="2" customFormat="1" ht="14.4" customHeight="1">
      <c r="A34" s="32"/>
      <c r="B34" s="38"/>
      <c r="C34" s="32"/>
      <c r="D34" s="32"/>
      <c r="E34" s="143" t="s">
        <v>41</v>
      </c>
      <c r="F34" s="156">
        <f>ROUND((SUM(BF119:BF137)),  2)</f>
        <v>0</v>
      </c>
      <c r="G34" s="32"/>
      <c r="H34" s="32"/>
      <c r="I34" s="157">
        <v>0.14999999999999999</v>
      </c>
      <c r="J34" s="156">
        <f>ROUND(((SUM(BF119:BF137))*I34),  2)</f>
        <v>0</v>
      </c>
      <c r="K34" s="32"/>
      <c r="L34" s="56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hidden="1" s="2" customFormat="1" ht="14.4" customHeight="1">
      <c r="A35" s="32"/>
      <c r="B35" s="38"/>
      <c r="C35" s="32"/>
      <c r="D35" s="32"/>
      <c r="E35" s="143" t="s">
        <v>42</v>
      </c>
      <c r="F35" s="156">
        <f>ROUND((SUM(BG119:BG137)),  2)</f>
        <v>0</v>
      </c>
      <c r="G35" s="32"/>
      <c r="H35" s="32"/>
      <c r="I35" s="157">
        <v>0.20999999999999999</v>
      </c>
      <c r="J35" s="156">
        <f>0</f>
        <v>0</v>
      </c>
      <c r="K35" s="32"/>
      <c r="L35" s="56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hidden="1" s="2" customFormat="1" ht="14.4" customHeight="1">
      <c r="A36" s="32"/>
      <c r="B36" s="38"/>
      <c r="C36" s="32"/>
      <c r="D36" s="32"/>
      <c r="E36" s="143" t="s">
        <v>43</v>
      </c>
      <c r="F36" s="156">
        <f>ROUND((SUM(BH119:BH137)),  2)</f>
        <v>0</v>
      </c>
      <c r="G36" s="32"/>
      <c r="H36" s="32"/>
      <c r="I36" s="157">
        <v>0.14999999999999999</v>
      </c>
      <c r="J36" s="156">
        <f>0</f>
        <v>0</v>
      </c>
      <c r="K36" s="32"/>
      <c r="L36" s="56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hidden="1" s="2" customFormat="1" ht="14.4" customHeight="1">
      <c r="A37" s="32"/>
      <c r="B37" s="38"/>
      <c r="C37" s="32"/>
      <c r="D37" s="32"/>
      <c r="E37" s="143" t="s">
        <v>44</v>
      </c>
      <c r="F37" s="156">
        <f>ROUND((SUM(BI119:BI137)),  2)</f>
        <v>0</v>
      </c>
      <c r="G37" s="32"/>
      <c r="H37" s="32"/>
      <c r="I37" s="157">
        <v>0</v>
      </c>
      <c r="J37" s="156">
        <f>0</f>
        <v>0</v>
      </c>
      <c r="K37" s="32"/>
      <c r="L37" s="56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="2" customFormat="1" ht="6.96" customHeight="1">
      <c r="A38" s="32"/>
      <c r="B38" s="38"/>
      <c r="C38" s="32"/>
      <c r="D38" s="32"/>
      <c r="E38" s="32"/>
      <c r="F38" s="32"/>
      <c r="G38" s="32"/>
      <c r="H38" s="32"/>
      <c r="I38" s="32"/>
      <c r="J38" s="32"/>
      <c r="K38" s="32"/>
      <c r="L38" s="56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="2" customFormat="1" ht="25.44" customHeight="1">
      <c r="A39" s="32"/>
      <c r="B39" s="38"/>
      <c r="C39" s="158"/>
      <c r="D39" s="159" t="s">
        <v>45</v>
      </c>
      <c r="E39" s="160"/>
      <c r="F39" s="160"/>
      <c r="G39" s="161" t="s">
        <v>46</v>
      </c>
      <c r="H39" s="162" t="s">
        <v>47</v>
      </c>
      <c r="I39" s="160"/>
      <c r="J39" s="163">
        <f>SUM(J30:J37)</f>
        <v>84700</v>
      </c>
      <c r="K39" s="164"/>
      <c r="L39" s="56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="2" customFormat="1" ht="14.4" customHeight="1">
      <c r="A40" s="32"/>
      <c r="B40" s="38"/>
      <c r="C40" s="32"/>
      <c r="D40" s="32"/>
      <c r="E40" s="32"/>
      <c r="F40" s="32"/>
      <c r="G40" s="32"/>
      <c r="H40" s="32"/>
      <c r="I40" s="32"/>
      <c r="J40" s="32"/>
      <c r="K40" s="32"/>
      <c r="L40" s="56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56"/>
      <c r="D50" s="165" t="s">
        <v>48</v>
      </c>
      <c r="E50" s="166"/>
      <c r="F50" s="166"/>
      <c r="G50" s="165" t="s">
        <v>49</v>
      </c>
      <c r="H50" s="166"/>
      <c r="I50" s="166"/>
      <c r="J50" s="166"/>
      <c r="K50" s="166"/>
      <c r="L50" s="56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2"/>
      <c r="B61" s="38"/>
      <c r="C61" s="32"/>
      <c r="D61" s="167" t="s">
        <v>50</v>
      </c>
      <c r="E61" s="168"/>
      <c r="F61" s="169" t="s">
        <v>51</v>
      </c>
      <c r="G61" s="167" t="s">
        <v>50</v>
      </c>
      <c r="H61" s="168"/>
      <c r="I61" s="168"/>
      <c r="J61" s="170" t="s">
        <v>51</v>
      </c>
      <c r="K61" s="168"/>
      <c r="L61" s="56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2"/>
      <c r="B65" s="38"/>
      <c r="C65" s="32"/>
      <c r="D65" s="165" t="s">
        <v>52</v>
      </c>
      <c r="E65" s="171"/>
      <c r="F65" s="171"/>
      <c r="G65" s="165" t="s">
        <v>53</v>
      </c>
      <c r="H65" s="171"/>
      <c r="I65" s="171"/>
      <c r="J65" s="171"/>
      <c r="K65" s="171"/>
      <c r="L65" s="56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2"/>
      <c r="B76" s="38"/>
      <c r="C76" s="32"/>
      <c r="D76" s="167" t="s">
        <v>50</v>
      </c>
      <c r="E76" s="168"/>
      <c r="F76" s="169" t="s">
        <v>51</v>
      </c>
      <c r="G76" s="167" t="s">
        <v>50</v>
      </c>
      <c r="H76" s="168"/>
      <c r="I76" s="168"/>
      <c r="J76" s="170" t="s">
        <v>51</v>
      </c>
      <c r="K76" s="168"/>
      <c r="L76" s="56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="2" customFormat="1" ht="14.4" customHeight="1">
      <c r="A77" s="32"/>
      <c r="B77" s="172"/>
      <c r="C77" s="173"/>
      <c r="D77" s="173"/>
      <c r="E77" s="173"/>
      <c r="F77" s="173"/>
      <c r="G77" s="173"/>
      <c r="H77" s="173"/>
      <c r="I77" s="173"/>
      <c r="J77" s="173"/>
      <c r="K77" s="173"/>
      <c r="L77" s="56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="2" customFormat="1" ht="6.96" customHeight="1">
      <c r="A81" s="32"/>
      <c r="B81" s="174"/>
      <c r="C81" s="175"/>
      <c r="D81" s="175"/>
      <c r="E81" s="175"/>
      <c r="F81" s="175"/>
      <c r="G81" s="175"/>
      <c r="H81" s="175"/>
      <c r="I81" s="175"/>
      <c r="J81" s="175"/>
      <c r="K81" s="175"/>
      <c r="L81" s="56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="2" customFormat="1" ht="24.96" customHeight="1">
      <c r="A82" s="32"/>
      <c r="B82" s="33"/>
      <c r="C82" s="23" t="s">
        <v>108</v>
      </c>
      <c r="D82" s="34"/>
      <c r="E82" s="34"/>
      <c r="F82" s="34"/>
      <c r="G82" s="34"/>
      <c r="H82" s="34"/>
      <c r="I82" s="34"/>
      <c r="J82" s="34"/>
      <c r="K82" s="34"/>
      <c r="L82" s="56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="2" customFormat="1" ht="6.96" customHeight="1">
      <c r="A83" s="32"/>
      <c r="B83" s="33"/>
      <c r="C83" s="34"/>
      <c r="D83" s="34"/>
      <c r="E83" s="34"/>
      <c r="F83" s="34"/>
      <c r="G83" s="34"/>
      <c r="H83" s="34"/>
      <c r="I83" s="34"/>
      <c r="J83" s="34"/>
      <c r="K83" s="34"/>
      <c r="L83" s="56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="2" customFormat="1" ht="12" customHeight="1">
      <c r="A84" s="32"/>
      <c r="B84" s="33"/>
      <c r="C84" s="29" t="s">
        <v>14</v>
      </c>
      <c r="D84" s="34"/>
      <c r="E84" s="34"/>
      <c r="F84" s="34"/>
      <c r="G84" s="34"/>
      <c r="H84" s="34"/>
      <c r="I84" s="34"/>
      <c r="J84" s="34"/>
      <c r="K84" s="34"/>
      <c r="L84" s="56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="2" customFormat="1" ht="16.5" customHeight="1">
      <c r="A85" s="32"/>
      <c r="B85" s="33"/>
      <c r="C85" s="34"/>
      <c r="D85" s="34"/>
      <c r="E85" s="176" t="str">
        <f>E7</f>
        <v>Stavba Větrolamu TEO 2 v k.ú. Ves Touškov</v>
      </c>
      <c r="F85" s="29"/>
      <c r="G85" s="29"/>
      <c r="H85" s="29"/>
      <c r="I85" s="34"/>
      <c r="J85" s="34"/>
      <c r="K85" s="34"/>
      <c r="L85" s="56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="2" customFormat="1" ht="12" customHeight="1">
      <c r="A86" s="32"/>
      <c r="B86" s="33"/>
      <c r="C86" s="29" t="s">
        <v>106</v>
      </c>
      <c r="D86" s="34"/>
      <c r="E86" s="34"/>
      <c r="F86" s="34"/>
      <c r="G86" s="34"/>
      <c r="H86" s="34"/>
      <c r="I86" s="34"/>
      <c r="J86" s="34"/>
      <c r="K86" s="34"/>
      <c r="L86" s="56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="2" customFormat="1" ht="16.5" customHeight="1">
      <c r="A87" s="32"/>
      <c r="B87" s="33"/>
      <c r="C87" s="34"/>
      <c r="D87" s="34"/>
      <c r="E87" s="69" t="str">
        <f>E9</f>
        <v>210030-02-04 - VRN</v>
      </c>
      <c r="F87" s="34"/>
      <c r="G87" s="34"/>
      <c r="H87" s="34"/>
      <c r="I87" s="34"/>
      <c r="J87" s="34"/>
      <c r="K87" s="34"/>
      <c r="L87" s="56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="2" customFormat="1" ht="6.96" customHeight="1">
      <c r="A88" s="32"/>
      <c r="B88" s="33"/>
      <c r="C88" s="34"/>
      <c r="D88" s="34"/>
      <c r="E88" s="34"/>
      <c r="F88" s="34"/>
      <c r="G88" s="34"/>
      <c r="H88" s="34"/>
      <c r="I88" s="34"/>
      <c r="J88" s="34"/>
      <c r="K88" s="34"/>
      <c r="L88" s="56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="2" customFormat="1" ht="12" customHeight="1">
      <c r="A89" s="32"/>
      <c r="B89" s="33"/>
      <c r="C89" s="29" t="s">
        <v>18</v>
      </c>
      <c r="D89" s="34"/>
      <c r="E89" s="34"/>
      <c r="F89" s="26" t="str">
        <f>F12</f>
        <v>k.ú. Ves Touškov</v>
      </c>
      <c r="G89" s="34"/>
      <c r="H89" s="34"/>
      <c r="I89" s="29" t="s">
        <v>20</v>
      </c>
      <c r="J89" s="72" t="str">
        <f>IF(J12="","",J12)</f>
        <v>8. 9. 2021</v>
      </c>
      <c r="K89" s="34"/>
      <c r="L89" s="56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="2" customFormat="1" ht="6.96" customHeight="1">
      <c r="A90" s="32"/>
      <c r="B90" s="33"/>
      <c r="C90" s="34"/>
      <c r="D90" s="34"/>
      <c r="E90" s="34"/>
      <c r="F90" s="34"/>
      <c r="G90" s="34"/>
      <c r="H90" s="34"/>
      <c r="I90" s="34"/>
      <c r="J90" s="34"/>
      <c r="K90" s="34"/>
      <c r="L90" s="56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="2" customFormat="1" ht="15.15" customHeight="1">
      <c r="A91" s="32"/>
      <c r="B91" s="33"/>
      <c r="C91" s="29" t="s">
        <v>22</v>
      </c>
      <c r="D91" s="34"/>
      <c r="E91" s="34"/>
      <c r="F91" s="26" t="str">
        <f>E15</f>
        <v>SPÚ, Pobočka Plzeň</v>
      </c>
      <c r="G91" s="34"/>
      <c r="H91" s="34"/>
      <c r="I91" s="29" t="s">
        <v>28</v>
      </c>
      <c r="J91" s="30" t="str">
        <f>E21</f>
        <v>Geocart CZ a.s.</v>
      </c>
      <c r="K91" s="34"/>
      <c r="L91" s="56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="2" customFormat="1" ht="15.15" customHeight="1">
      <c r="A92" s="32"/>
      <c r="B92" s="33"/>
      <c r="C92" s="29" t="s">
        <v>26</v>
      </c>
      <c r="D92" s="34"/>
      <c r="E92" s="34"/>
      <c r="F92" s="26" t="str">
        <f>IF(E18="","",E18)</f>
        <v xml:space="preserve"> </v>
      </c>
      <c r="G92" s="34"/>
      <c r="H92" s="34"/>
      <c r="I92" s="29" t="s">
        <v>31</v>
      </c>
      <c r="J92" s="30" t="str">
        <f>E24</f>
        <v>Ing. Petr Chytka</v>
      </c>
      <c r="K92" s="34"/>
      <c r="L92" s="56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="2" customFormat="1" ht="10.32" customHeight="1">
      <c r="A93" s="32"/>
      <c r="B93" s="33"/>
      <c r="C93" s="34"/>
      <c r="D93" s="34"/>
      <c r="E93" s="34"/>
      <c r="F93" s="34"/>
      <c r="G93" s="34"/>
      <c r="H93" s="34"/>
      <c r="I93" s="34"/>
      <c r="J93" s="34"/>
      <c r="K93" s="34"/>
      <c r="L93" s="56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="2" customFormat="1" ht="29.28" customHeight="1">
      <c r="A94" s="32"/>
      <c r="B94" s="33"/>
      <c r="C94" s="177" t="s">
        <v>109</v>
      </c>
      <c r="D94" s="178"/>
      <c r="E94" s="178"/>
      <c r="F94" s="178"/>
      <c r="G94" s="178"/>
      <c r="H94" s="178"/>
      <c r="I94" s="178"/>
      <c r="J94" s="179" t="s">
        <v>110</v>
      </c>
      <c r="K94" s="178"/>
      <c r="L94" s="56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="2" customFormat="1" ht="10.32" customHeight="1">
      <c r="A95" s="32"/>
      <c r="B95" s="33"/>
      <c r="C95" s="34"/>
      <c r="D95" s="34"/>
      <c r="E95" s="34"/>
      <c r="F95" s="34"/>
      <c r="G95" s="34"/>
      <c r="H95" s="34"/>
      <c r="I95" s="34"/>
      <c r="J95" s="34"/>
      <c r="K95" s="34"/>
      <c r="L95" s="56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="2" customFormat="1" ht="22.8" customHeight="1">
      <c r="A96" s="32"/>
      <c r="B96" s="33"/>
      <c r="C96" s="180" t="s">
        <v>111</v>
      </c>
      <c r="D96" s="34"/>
      <c r="E96" s="34"/>
      <c r="F96" s="34"/>
      <c r="G96" s="34"/>
      <c r="H96" s="34"/>
      <c r="I96" s="34"/>
      <c r="J96" s="103">
        <f>J119</f>
        <v>70000</v>
      </c>
      <c r="K96" s="34"/>
      <c r="L96" s="56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7" t="s">
        <v>112</v>
      </c>
    </row>
    <row r="97" s="9" customFormat="1" ht="24.96" customHeight="1">
      <c r="A97" s="9"/>
      <c r="B97" s="181"/>
      <c r="C97" s="182"/>
      <c r="D97" s="183" t="s">
        <v>420</v>
      </c>
      <c r="E97" s="184"/>
      <c r="F97" s="184"/>
      <c r="G97" s="184"/>
      <c r="H97" s="184"/>
      <c r="I97" s="184"/>
      <c r="J97" s="185">
        <f>J120</f>
        <v>70000</v>
      </c>
      <c r="K97" s="182"/>
      <c r="L97" s="186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7"/>
      <c r="C98" s="126"/>
      <c r="D98" s="188" t="s">
        <v>421</v>
      </c>
      <c r="E98" s="189"/>
      <c r="F98" s="189"/>
      <c r="G98" s="189"/>
      <c r="H98" s="189"/>
      <c r="I98" s="189"/>
      <c r="J98" s="190">
        <f>J121</f>
        <v>50000</v>
      </c>
      <c r="K98" s="126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7"/>
      <c r="C99" s="126"/>
      <c r="D99" s="188" t="s">
        <v>422</v>
      </c>
      <c r="E99" s="189"/>
      <c r="F99" s="189"/>
      <c r="G99" s="189"/>
      <c r="H99" s="189"/>
      <c r="I99" s="189"/>
      <c r="J99" s="190">
        <f>J136</f>
        <v>20000</v>
      </c>
      <c r="K99" s="126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2" customFormat="1" ht="21.84" customHeight="1">
      <c r="A100" s="32"/>
      <c r="B100" s="33"/>
      <c r="C100" s="34"/>
      <c r="D100" s="34"/>
      <c r="E100" s="34"/>
      <c r="F100" s="34"/>
      <c r="G100" s="34"/>
      <c r="H100" s="34"/>
      <c r="I100" s="34"/>
      <c r="J100" s="34"/>
      <c r="K100" s="34"/>
      <c r="L100" s="56"/>
      <c r="S100" s="32"/>
      <c r="T100" s="32"/>
      <c r="U100" s="32"/>
      <c r="V100" s="32"/>
      <c r="W100" s="32"/>
      <c r="X100" s="32"/>
      <c r="Y100" s="32"/>
      <c r="Z100" s="32"/>
      <c r="AA100" s="32"/>
      <c r="AB100" s="32"/>
      <c r="AC100" s="32"/>
      <c r="AD100" s="32"/>
      <c r="AE100" s="32"/>
    </row>
    <row r="101" s="2" customFormat="1" ht="6.96" customHeight="1">
      <c r="A101" s="32"/>
      <c r="B101" s="59"/>
      <c r="C101" s="60"/>
      <c r="D101" s="60"/>
      <c r="E101" s="60"/>
      <c r="F101" s="60"/>
      <c r="G101" s="60"/>
      <c r="H101" s="60"/>
      <c r="I101" s="60"/>
      <c r="J101" s="60"/>
      <c r="K101" s="60"/>
      <c r="L101" s="56"/>
      <c r="S101" s="32"/>
      <c r="T101" s="32"/>
      <c r="U101" s="32"/>
      <c r="V101" s="32"/>
      <c r="W101" s="32"/>
      <c r="X101" s="32"/>
      <c r="Y101" s="32"/>
      <c r="Z101" s="32"/>
      <c r="AA101" s="32"/>
      <c r="AB101" s="32"/>
      <c r="AC101" s="32"/>
      <c r="AD101" s="32"/>
      <c r="AE101" s="32"/>
    </row>
    <row r="105" s="2" customFormat="1" ht="6.96" customHeight="1">
      <c r="A105" s="32"/>
      <c r="B105" s="61"/>
      <c r="C105" s="62"/>
      <c r="D105" s="62"/>
      <c r="E105" s="62"/>
      <c r="F105" s="62"/>
      <c r="G105" s="62"/>
      <c r="H105" s="62"/>
      <c r="I105" s="62"/>
      <c r="J105" s="62"/>
      <c r="K105" s="62"/>
      <c r="L105" s="56"/>
      <c r="S105" s="32"/>
      <c r="T105" s="32"/>
      <c r="U105" s="32"/>
      <c r="V105" s="32"/>
      <c r="W105" s="32"/>
      <c r="X105" s="32"/>
      <c r="Y105" s="32"/>
      <c r="Z105" s="32"/>
      <c r="AA105" s="32"/>
      <c r="AB105" s="32"/>
      <c r="AC105" s="32"/>
      <c r="AD105" s="32"/>
      <c r="AE105" s="32"/>
    </row>
    <row r="106" s="2" customFormat="1" ht="24.96" customHeight="1">
      <c r="A106" s="32"/>
      <c r="B106" s="33"/>
      <c r="C106" s="23" t="s">
        <v>117</v>
      </c>
      <c r="D106" s="34"/>
      <c r="E106" s="34"/>
      <c r="F106" s="34"/>
      <c r="G106" s="34"/>
      <c r="H106" s="34"/>
      <c r="I106" s="34"/>
      <c r="J106" s="34"/>
      <c r="K106" s="34"/>
      <c r="L106" s="56"/>
      <c r="S106" s="32"/>
      <c r="T106" s="32"/>
      <c r="U106" s="32"/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</row>
    <row r="107" s="2" customFormat="1" ht="6.96" customHeight="1">
      <c r="A107" s="32"/>
      <c r="B107" s="33"/>
      <c r="C107" s="34"/>
      <c r="D107" s="34"/>
      <c r="E107" s="34"/>
      <c r="F107" s="34"/>
      <c r="G107" s="34"/>
      <c r="H107" s="34"/>
      <c r="I107" s="34"/>
      <c r="J107" s="34"/>
      <c r="K107" s="34"/>
      <c r="L107" s="56"/>
      <c r="S107" s="32"/>
      <c r="T107" s="32"/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</row>
    <row r="108" s="2" customFormat="1" ht="12" customHeight="1">
      <c r="A108" s="32"/>
      <c r="B108" s="33"/>
      <c r="C108" s="29" t="s">
        <v>14</v>
      </c>
      <c r="D108" s="34"/>
      <c r="E108" s="34"/>
      <c r="F108" s="34"/>
      <c r="G108" s="34"/>
      <c r="H108" s="34"/>
      <c r="I108" s="34"/>
      <c r="J108" s="34"/>
      <c r="K108" s="34"/>
      <c r="L108" s="56"/>
      <c r="S108" s="32"/>
      <c r="T108" s="32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</row>
    <row r="109" s="2" customFormat="1" ht="16.5" customHeight="1">
      <c r="A109" s="32"/>
      <c r="B109" s="33"/>
      <c r="C109" s="34"/>
      <c r="D109" s="34"/>
      <c r="E109" s="176" t="str">
        <f>E7</f>
        <v>Stavba Větrolamu TEO 2 v k.ú. Ves Touškov</v>
      </c>
      <c r="F109" s="29"/>
      <c r="G109" s="29"/>
      <c r="H109" s="29"/>
      <c r="I109" s="34"/>
      <c r="J109" s="34"/>
      <c r="K109" s="34"/>
      <c r="L109" s="56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</row>
    <row r="110" s="2" customFormat="1" ht="12" customHeight="1">
      <c r="A110" s="32"/>
      <c r="B110" s="33"/>
      <c r="C110" s="29" t="s">
        <v>106</v>
      </c>
      <c r="D110" s="34"/>
      <c r="E110" s="34"/>
      <c r="F110" s="34"/>
      <c r="G110" s="34"/>
      <c r="H110" s="34"/>
      <c r="I110" s="34"/>
      <c r="J110" s="34"/>
      <c r="K110" s="34"/>
      <c r="L110" s="56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</row>
    <row r="111" s="2" customFormat="1" ht="16.5" customHeight="1">
      <c r="A111" s="32"/>
      <c r="B111" s="33"/>
      <c r="C111" s="34"/>
      <c r="D111" s="34"/>
      <c r="E111" s="69" t="str">
        <f>E9</f>
        <v>210030-02-04 - VRN</v>
      </c>
      <c r="F111" s="34"/>
      <c r="G111" s="34"/>
      <c r="H111" s="34"/>
      <c r="I111" s="34"/>
      <c r="J111" s="34"/>
      <c r="K111" s="34"/>
      <c r="L111" s="56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</row>
    <row r="112" s="2" customFormat="1" ht="6.96" customHeight="1">
      <c r="A112" s="32"/>
      <c r="B112" s="33"/>
      <c r="C112" s="34"/>
      <c r="D112" s="34"/>
      <c r="E112" s="34"/>
      <c r="F112" s="34"/>
      <c r="G112" s="34"/>
      <c r="H112" s="34"/>
      <c r="I112" s="34"/>
      <c r="J112" s="34"/>
      <c r="K112" s="34"/>
      <c r="L112" s="56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="2" customFormat="1" ht="12" customHeight="1">
      <c r="A113" s="32"/>
      <c r="B113" s="33"/>
      <c r="C113" s="29" t="s">
        <v>18</v>
      </c>
      <c r="D113" s="34"/>
      <c r="E113" s="34"/>
      <c r="F113" s="26" t="str">
        <f>F12</f>
        <v>k.ú. Ves Touškov</v>
      </c>
      <c r="G113" s="34"/>
      <c r="H113" s="34"/>
      <c r="I113" s="29" t="s">
        <v>20</v>
      </c>
      <c r="J113" s="72" t="str">
        <f>IF(J12="","",J12)</f>
        <v>8. 9. 2021</v>
      </c>
      <c r="K113" s="34"/>
      <c r="L113" s="56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="2" customFormat="1" ht="6.96" customHeight="1">
      <c r="A114" s="32"/>
      <c r="B114" s="33"/>
      <c r="C114" s="34"/>
      <c r="D114" s="34"/>
      <c r="E114" s="34"/>
      <c r="F114" s="34"/>
      <c r="G114" s="34"/>
      <c r="H114" s="34"/>
      <c r="I114" s="34"/>
      <c r="J114" s="34"/>
      <c r="K114" s="34"/>
      <c r="L114" s="56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="2" customFormat="1" ht="15.15" customHeight="1">
      <c r="A115" s="32"/>
      <c r="B115" s="33"/>
      <c r="C115" s="29" t="s">
        <v>22</v>
      </c>
      <c r="D115" s="34"/>
      <c r="E115" s="34"/>
      <c r="F115" s="26" t="str">
        <f>E15</f>
        <v>SPÚ, Pobočka Plzeň</v>
      </c>
      <c r="G115" s="34"/>
      <c r="H115" s="34"/>
      <c r="I115" s="29" t="s">
        <v>28</v>
      </c>
      <c r="J115" s="30" t="str">
        <f>E21</f>
        <v>Geocart CZ a.s.</v>
      </c>
      <c r="K115" s="34"/>
      <c r="L115" s="56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</row>
    <row r="116" s="2" customFormat="1" ht="15.15" customHeight="1">
      <c r="A116" s="32"/>
      <c r="B116" s="33"/>
      <c r="C116" s="29" t="s">
        <v>26</v>
      </c>
      <c r="D116" s="34"/>
      <c r="E116" s="34"/>
      <c r="F116" s="26" t="str">
        <f>IF(E18="","",E18)</f>
        <v xml:space="preserve"> </v>
      </c>
      <c r="G116" s="34"/>
      <c r="H116" s="34"/>
      <c r="I116" s="29" t="s">
        <v>31</v>
      </c>
      <c r="J116" s="30" t="str">
        <f>E24</f>
        <v>Ing. Petr Chytka</v>
      </c>
      <c r="K116" s="34"/>
      <c r="L116" s="56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</row>
    <row r="117" s="2" customFormat="1" ht="10.32" customHeight="1">
      <c r="A117" s="32"/>
      <c r="B117" s="33"/>
      <c r="C117" s="34"/>
      <c r="D117" s="34"/>
      <c r="E117" s="34"/>
      <c r="F117" s="34"/>
      <c r="G117" s="34"/>
      <c r="H117" s="34"/>
      <c r="I117" s="34"/>
      <c r="J117" s="34"/>
      <c r="K117" s="34"/>
      <c r="L117" s="56"/>
      <c r="S117" s="32"/>
      <c r="T117" s="32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</row>
    <row r="118" s="11" customFormat="1" ht="29.28" customHeight="1">
      <c r="A118" s="192"/>
      <c r="B118" s="193"/>
      <c r="C118" s="194" t="s">
        <v>118</v>
      </c>
      <c r="D118" s="195" t="s">
        <v>60</v>
      </c>
      <c r="E118" s="195" t="s">
        <v>56</v>
      </c>
      <c r="F118" s="195" t="s">
        <v>57</v>
      </c>
      <c r="G118" s="195" t="s">
        <v>119</v>
      </c>
      <c r="H118" s="195" t="s">
        <v>120</v>
      </c>
      <c r="I118" s="195" t="s">
        <v>121</v>
      </c>
      <c r="J118" s="195" t="s">
        <v>110</v>
      </c>
      <c r="K118" s="196" t="s">
        <v>122</v>
      </c>
      <c r="L118" s="197"/>
      <c r="M118" s="93" t="s">
        <v>1</v>
      </c>
      <c r="N118" s="94" t="s">
        <v>39</v>
      </c>
      <c r="O118" s="94" t="s">
        <v>123</v>
      </c>
      <c r="P118" s="94" t="s">
        <v>124</v>
      </c>
      <c r="Q118" s="94" t="s">
        <v>125</v>
      </c>
      <c r="R118" s="94" t="s">
        <v>126</v>
      </c>
      <c r="S118" s="94" t="s">
        <v>127</v>
      </c>
      <c r="T118" s="95" t="s">
        <v>128</v>
      </c>
      <c r="U118" s="192"/>
      <c r="V118" s="192"/>
      <c r="W118" s="192"/>
      <c r="X118" s="192"/>
      <c r="Y118" s="192"/>
      <c r="Z118" s="192"/>
      <c r="AA118" s="192"/>
      <c r="AB118" s="192"/>
      <c r="AC118" s="192"/>
      <c r="AD118" s="192"/>
      <c r="AE118" s="192"/>
    </row>
    <row r="119" s="2" customFormat="1" ht="22.8" customHeight="1">
      <c r="A119" s="32"/>
      <c r="B119" s="33"/>
      <c r="C119" s="100" t="s">
        <v>129</v>
      </c>
      <c r="D119" s="34"/>
      <c r="E119" s="34"/>
      <c r="F119" s="34"/>
      <c r="G119" s="34"/>
      <c r="H119" s="34"/>
      <c r="I119" s="34"/>
      <c r="J119" s="198">
        <f>BK119</f>
        <v>70000</v>
      </c>
      <c r="K119" s="34"/>
      <c r="L119" s="38"/>
      <c r="M119" s="96"/>
      <c r="N119" s="199"/>
      <c r="O119" s="97"/>
      <c r="P119" s="200">
        <f>P120</f>
        <v>0</v>
      </c>
      <c r="Q119" s="97"/>
      <c r="R119" s="200">
        <f>R120</f>
        <v>0</v>
      </c>
      <c r="S119" s="97"/>
      <c r="T119" s="201">
        <f>T120</f>
        <v>0</v>
      </c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  <c r="AT119" s="17" t="s">
        <v>74</v>
      </c>
      <c r="AU119" s="17" t="s">
        <v>112</v>
      </c>
      <c r="BK119" s="202">
        <f>BK120</f>
        <v>70000</v>
      </c>
    </row>
    <row r="120" s="12" customFormat="1" ht="25.92" customHeight="1">
      <c r="A120" s="12"/>
      <c r="B120" s="203"/>
      <c r="C120" s="204"/>
      <c r="D120" s="205" t="s">
        <v>74</v>
      </c>
      <c r="E120" s="206" t="s">
        <v>103</v>
      </c>
      <c r="F120" s="206" t="s">
        <v>423</v>
      </c>
      <c r="G120" s="204"/>
      <c r="H120" s="204"/>
      <c r="I120" s="204"/>
      <c r="J120" s="207">
        <f>BK120</f>
        <v>70000</v>
      </c>
      <c r="K120" s="204"/>
      <c r="L120" s="208"/>
      <c r="M120" s="209"/>
      <c r="N120" s="210"/>
      <c r="O120" s="210"/>
      <c r="P120" s="211">
        <f>P121+P136</f>
        <v>0</v>
      </c>
      <c r="Q120" s="210"/>
      <c r="R120" s="211">
        <f>R121+R136</f>
        <v>0</v>
      </c>
      <c r="S120" s="210"/>
      <c r="T120" s="212">
        <f>T121+T136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13" t="s">
        <v>161</v>
      </c>
      <c r="AT120" s="214" t="s">
        <v>74</v>
      </c>
      <c r="AU120" s="214" t="s">
        <v>75</v>
      </c>
      <c r="AY120" s="213" t="s">
        <v>132</v>
      </c>
      <c r="BK120" s="215">
        <f>BK121+BK136</f>
        <v>70000</v>
      </c>
    </row>
    <row r="121" s="12" customFormat="1" ht="22.8" customHeight="1">
      <c r="A121" s="12"/>
      <c r="B121" s="203"/>
      <c r="C121" s="204"/>
      <c r="D121" s="205" t="s">
        <v>74</v>
      </c>
      <c r="E121" s="216" t="s">
        <v>424</v>
      </c>
      <c r="F121" s="216" t="s">
        <v>425</v>
      </c>
      <c r="G121" s="204"/>
      <c r="H121" s="204"/>
      <c r="I121" s="204"/>
      <c r="J121" s="217">
        <f>BK121</f>
        <v>50000</v>
      </c>
      <c r="K121" s="204"/>
      <c r="L121" s="208"/>
      <c r="M121" s="209"/>
      <c r="N121" s="210"/>
      <c r="O121" s="210"/>
      <c r="P121" s="211">
        <f>SUM(P122:P135)</f>
        <v>0</v>
      </c>
      <c r="Q121" s="210"/>
      <c r="R121" s="211">
        <f>SUM(R122:R135)</f>
        <v>0</v>
      </c>
      <c r="S121" s="210"/>
      <c r="T121" s="212">
        <f>SUM(T122:T135)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13" t="s">
        <v>161</v>
      </c>
      <c r="AT121" s="214" t="s">
        <v>74</v>
      </c>
      <c r="AU121" s="214" t="s">
        <v>83</v>
      </c>
      <c r="AY121" s="213" t="s">
        <v>132</v>
      </c>
      <c r="BK121" s="215">
        <f>SUM(BK122:BK135)</f>
        <v>50000</v>
      </c>
    </row>
    <row r="122" s="2" customFormat="1" ht="16.5" customHeight="1">
      <c r="A122" s="32"/>
      <c r="B122" s="33"/>
      <c r="C122" s="218" t="s">
        <v>83</v>
      </c>
      <c r="D122" s="218" t="s">
        <v>134</v>
      </c>
      <c r="E122" s="219" t="s">
        <v>426</v>
      </c>
      <c r="F122" s="220" t="s">
        <v>427</v>
      </c>
      <c r="G122" s="221" t="s">
        <v>378</v>
      </c>
      <c r="H122" s="222">
        <v>1</v>
      </c>
      <c r="I122" s="223">
        <v>5000</v>
      </c>
      <c r="J122" s="223">
        <f>ROUND(I122*H122,2)</f>
        <v>5000</v>
      </c>
      <c r="K122" s="220" t="s">
        <v>416</v>
      </c>
      <c r="L122" s="38"/>
      <c r="M122" s="224" t="s">
        <v>1</v>
      </c>
      <c r="N122" s="225" t="s">
        <v>40</v>
      </c>
      <c r="O122" s="226">
        <v>0</v>
      </c>
      <c r="P122" s="226">
        <f>O122*H122</f>
        <v>0</v>
      </c>
      <c r="Q122" s="226">
        <v>0</v>
      </c>
      <c r="R122" s="226">
        <f>Q122*H122</f>
        <v>0</v>
      </c>
      <c r="S122" s="226">
        <v>0</v>
      </c>
      <c r="T122" s="227">
        <f>S122*H122</f>
        <v>0</v>
      </c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  <c r="AR122" s="228" t="s">
        <v>428</v>
      </c>
      <c r="AT122" s="228" t="s">
        <v>134</v>
      </c>
      <c r="AU122" s="228" t="s">
        <v>85</v>
      </c>
      <c r="AY122" s="17" t="s">
        <v>132</v>
      </c>
      <c r="BE122" s="229">
        <f>IF(N122="základní",J122,0)</f>
        <v>5000</v>
      </c>
      <c r="BF122" s="229">
        <f>IF(N122="snížená",J122,0)</f>
        <v>0</v>
      </c>
      <c r="BG122" s="229">
        <f>IF(N122="zákl. přenesená",J122,0)</f>
        <v>0</v>
      </c>
      <c r="BH122" s="229">
        <f>IF(N122="sníž. přenesená",J122,0)</f>
        <v>0</v>
      </c>
      <c r="BI122" s="229">
        <f>IF(N122="nulová",J122,0)</f>
        <v>0</v>
      </c>
      <c r="BJ122" s="17" t="s">
        <v>83</v>
      </c>
      <c r="BK122" s="229">
        <f>ROUND(I122*H122,2)</f>
        <v>5000</v>
      </c>
      <c r="BL122" s="17" t="s">
        <v>428</v>
      </c>
      <c r="BM122" s="228" t="s">
        <v>429</v>
      </c>
    </row>
    <row r="123" s="2" customFormat="1">
      <c r="A123" s="32"/>
      <c r="B123" s="33"/>
      <c r="C123" s="34"/>
      <c r="D123" s="230" t="s">
        <v>141</v>
      </c>
      <c r="E123" s="34"/>
      <c r="F123" s="231" t="s">
        <v>430</v>
      </c>
      <c r="G123" s="34"/>
      <c r="H123" s="34"/>
      <c r="I123" s="34"/>
      <c r="J123" s="34"/>
      <c r="K123" s="34"/>
      <c r="L123" s="38"/>
      <c r="M123" s="232"/>
      <c r="N123" s="233"/>
      <c r="O123" s="84"/>
      <c r="P123" s="84"/>
      <c r="Q123" s="84"/>
      <c r="R123" s="84"/>
      <c r="S123" s="84"/>
      <c r="T123" s="85"/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  <c r="AT123" s="17" t="s">
        <v>141</v>
      </c>
      <c r="AU123" s="17" t="s">
        <v>85</v>
      </c>
    </row>
    <row r="124" s="13" customFormat="1">
      <c r="A124" s="13"/>
      <c r="B124" s="234"/>
      <c r="C124" s="235"/>
      <c r="D124" s="236" t="s">
        <v>143</v>
      </c>
      <c r="E124" s="237" t="s">
        <v>1</v>
      </c>
      <c r="F124" s="238" t="s">
        <v>83</v>
      </c>
      <c r="G124" s="235"/>
      <c r="H124" s="239">
        <v>1</v>
      </c>
      <c r="I124" s="235"/>
      <c r="J124" s="235"/>
      <c r="K124" s="235"/>
      <c r="L124" s="240"/>
      <c r="M124" s="241"/>
      <c r="N124" s="242"/>
      <c r="O124" s="242"/>
      <c r="P124" s="242"/>
      <c r="Q124" s="242"/>
      <c r="R124" s="242"/>
      <c r="S124" s="242"/>
      <c r="T124" s="243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44" t="s">
        <v>143</v>
      </c>
      <c r="AU124" s="244" t="s">
        <v>85</v>
      </c>
      <c r="AV124" s="13" t="s">
        <v>85</v>
      </c>
      <c r="AW124" s="13" t="s">
        <v>30</v>
      </c>
      <c r="AX124" s="13" t="s">
        <v>83</v>
      </c>
      <c r="AY124" s="244" t="s">
        <v>132</v>
      </c>
    </row>
    <row r="125" s="2" customFormat="1" ht="16.5" customHeight="1">
      <c r="A125" s="32"/>
      <c r="B125" s="33"/>
      <c r="C125" s="218" t="s">
        <v>85</v>
      </c>
      <c r="D125" s="218" t="s">
        <v>134</v>
      </c>
      <c r="E125" s="219" t="s">
        <v>431</v>
      </c>
      <c r="F125" s="220" t="s">
        <v>432</v>
      </c>
      <c r="G125" s="221" t="s">
        <v>378</v>
      </c>
      <c r="H125" s="222">
        <v>1</v>
      </c>
      <c r="I125" s="223">
        <v>10000</v>
      </c>
      <c r="J125" s="223">
        <f>ROUND(I125*H125,2)</f>
        <v>10000</v>
      </c>
      <c r="K125" s="220" t="s">
        <v>416</v>
      </c>
      <c r="L125" s="38"/>
      <c r="M125" s="224" t="s">
        <v>1</v>
      </c>
      <c r="N125" s="225" t="s">
        <v>40</v>
      </c>
      <c r="O125" s="226">
        <v>0</v>
      </c>
      <c r="P125" s="226">
        <f>O125*H125</f>
        <v>0</v>
      </c>
      <c r="Q125" s="226">
        <v>0</v>
      </c>
      <c r="R125" s="226">
        <f>Q125*H125</f>
        <v>0</v>
      </c>
      <c r="S125" s="226">
        <v>0</v>
      </c>
      <c r="T125" s="227">
        <f>S125*H125</f>
        <v>0</v>
      </c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  <c r="AR125" s="228" t="s">
        <v>428</v>
      </c>
      <c r="AT125" s="228" t="s">
        <v>134</v>
      </c>
      <c r="AU125" s="228" t="s">
        <v>85</v>
      </c>
      <c r="AY125" s="17" t="s">
        <v>132</v>
      </c>
      <c r="BE125" s="229">
        <f>IF(N125="základní",J125,0)</f>
        <v>10000</v>
      </c>
      <c r="BF125" s="229">
        <f>IF(N125="snížená",J125,0)</f>
        <v>0</v>
      </c>
      <c r="BG125" s="229">
        <f>IF(N125="zákl. přenesená",J125,0)</f>
        <v>0</v>
      </c>
      <c r="BH125" s="229">
        <f>IF(N125="sníž. přenesená",J125,0)</f>
        <v>0</v>
      </c>
      <c r="BI125" s="229">
        <f>IF(N125="nulová",J125,0)</f>
        <v>0</v>
      </c>
      <c r="BJ125" s="17" t="s">
        <v>83</v>
      </c>
      <c r="BK125" s="229">
        <f>ROUND(I125*H125,2)</f>
        <v>10000</v>
      </c>
      <c r="BL125" s="17" t="s">
        <v>428</v>
      </c>
      <c r="BM125" s="228" t="s">
        <v>433</v>
      </c>
    </row>
    <row r="126" s="2" customFormat="1">
      <c r="A126" s="32"/>
      <c r="B126" s="33"/>
      <c r="C126" s="34"/>
      <c r="D126" s="230" t="s">
        <v>141</v>
      </c>
      <c r="E126" s="34"/>
      <c r="F126" s="231" t="s">
        <v>434</v>
      </c>
      <c r="G126" s="34"/>
      <c r="H126" s="34"/>
      <c r="I126" s="34"/>
      <c r="J126" s="34"/>
      <c r="K126" s="34"/>
      <c r="L126" s="38"/>
      <c r="M126" s="232"/>
      <c r="N126" s="233"/>
      <c r="O126" s="84"/>
      <c r="P126" s="84"/>
      <c r="Q126" s="84"/>
      <c r="R126" s="84"/>
      <c r="S126" s="84"/>
      <c r="T126" s="85"/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  <c r="AT126" s="17" t="s">
        <v>141</v>
      </c>
      <c r="AU126" s="17" t="s">
        <v>85</v>
      </c>
    </row>
    <row r="127" s="13" customFormat="1">
      <c r="A127" s="13"/>
      <c r="B127" s="234"/>
      <c r="C127" s="235"/>
      <c r="D127" s="236" t="s">
        <v>143</v>
      </c>
      <c r="E127" s="237" t="s">
        <v>1</v>
      </c>
      <c r="F127" s="238" t="s">
        <v>435</v>
      </c>
      <c r="G127" s="235"/>
      <c r="H127" s="239">
        <v>1</v>
      </c>
      <c r="I127" s="235"/>
      <c r="J127" s="235"/>
      <c r="K127" s="235"/>
      <c r="L127" s="240"/>
      <c r="M127" s="241"/>
      <c r="N127" s="242"/>
      <c r="O127" s="242"/>
      <c r="P127" s="242"/>
      <c r="Q127" s="242"/>
      <c r="R127" s="242"/>
      <c r="S127" s="242"/>
      <c r="T127" s="243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44" t="s">
        <v>143</v>
      </c>
      <c r="AU127" s="244" t="s">
        <v>85</v>
      </c>
      <c r="AV127" s="13" t="s">
        <v>85</v>
      </c>
      <c r="AW127" s="13" t="s">
        <v>30</v>
      </c>
      <c r="AX127" s="13" t="s">
        <v>83</v>
      </c>
      <c r="AY127" s="244" t="s">
        <v>132</v>
      </c>
    </row>
    <row r="128" s="2" customFormat="1" ht="16.5" customHeight="1">
      <c r="A128" s="32"/>
      <c r="B128" s="33"/>
      <c r="C128" s="218" t="s">
        <v>150</v>
      </c>
      <c r="D128" s="218" t="s">
        <v>134</v>
      </c>
      <c r="E128" s="219" t="s">
        <v>436</v>
      </c>
      <c r="F128" s="220" t="s">
        <v>437</v>
      </c>
      <c r="G128" s="221" t="s">
        <v>378</v>
      </c>
      <c r="H128" s="222">
        <v>1</v>
      </c>
      <c r="I128" s="223">
        <v>10000</v>
      </c>
      <c r="J128" s="223">
        <f>ROUND(I128*H128,2)</f>
        <v>10000</v>
      </c>
      <c r="K128" s="220" t="s">
        <v>416</v>
      </c>
      <c r="L128" s="38"/>
      <c r="M128" s="224" t="s">
        <v>1</v>
      </c>
      <c r="N128" s="225" t="s">
        <v>40</v>
      </c>
      <c r="O128" s="226">
        <v>0</v>
      </c>
      <c r="P128" s="226">
        <f>O128*H128</f>
        <v>0</v>
      </c>
      <c r="Q128" s="226">
        <v>0</v>
      </c>
      <c r="R128" s="226">
        <f>Q128*H128</f>
        <v>0</v>
      </c>
      <c r="S128" s="226">
        <v>0</v>
      </c>
      <c r="T128" s="227">
        <f>S128*H128</f>
        <v>0</v>
      </c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  <c r="AR128" s="228" t="s">
        <v>428</v>
      </c>
      <c r="AT128" s="228" t="s">
        <v>134</v>
      </c>
      <c r="AU128" s="228" t="s">
        <v>85</v>
      </c>
      <c r="AY128" s="17" t="s">
        <v>132</v>
      </c>
      <c r="BE128" s="229">
        <f>IF(N128="základní",J128,0)</f>
        <v>10000</v>
      </c>
      <c r="BF128" s="229">
        <f>IF(N128="snížená",J128,0)</f>
        <v>0</v>
      </c>
      <c r="BG128" s="229">
        <f>IF(N128="zákl. přenesená",J128,0)</f>
        <v>0</v>
      </c>
      <c r="BH128" s="229">
        <f>IF(N128="sníž. přenesená",J128,0)</f>
        <v>0</v>
      </c>
      <c r="BI128" s="229">
        <f>IF(N128="nulová",J128,0)</f>
        <v>0</v>
      </c>
      <c r="BJ128" s="17" t="s">
        <v>83</v>
      </c>
      <c r="BK128" s="229">
        <f>ROUND(I128*H128,2)</f>
        <v>10000</v>
      </c>
      <c r="BL128" s="17" t="s">
        <v>428</v>
      </c>
      <c r="BM128" s="228" t="s">
        <v>438</v>
      </c>
    </row>
    <row r="129" s="2" customFormat="1">
      <c r="A129" s="32"/>
      <c r="B129" s="33"/>
      <c r="C129" s="34"/>
      <c r="D129" s="230" t="s">
        <v>141</v>
      </c>
      <c r="E129" s="34"/>
      <c r="F129" s="231" t="s">
        <v>439</v>
      </c>
      <c r="G129" s="34"/>
      <c r="H129" s="34"/>
      <c r="I129" s="34"/>
      <c r="J129" s="34"/>
      <c r="K129" s="34"/>
      <c r="L129" s="38"/>
      <c r="M129" s="232"/>
      <c r="N129" s="233"/>
      <c r="O129" s="84"/>
      <c r="P129" s="84"/>
      <c r="Q129" s="84"/>
      <c r="R129" s="84"/>
      <c r="S129" s="84"/>
      <c r="T129" s="85"/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  <c r="AT129" s="17" t="s">
        <v>141</v>
      </c>
      <c r="AU129" s="17" t="s">
        <v>85</v>
      </c>
    </row>
    <row r="130" s="13" customFormat="1">
      <c r="A130" s="13"/>
      <c r="B130" s="234"/>
      <c r="C130" s="235"/>
      <c r="D130" s="236" t="s">
        <v>143</v>
      </c>
      <c r="E130" s="237" t="s">
        <v>1</v>
      </c>
      <c r="F130" s="238" t="s">
        <v>440</v>
      </c>
      <c r="G130" s="235"/>
      <c r="H130" s="239">
        <v>1</v>
      </c>
      <c r="I130" s="235"/>
      <c r="J130" s="235"/>
      <c r="K130" s="235"/>
      <c r="L130" s="240"/>
      <c r="M130" s="241"/>
      <c r="N130" s="242"/>
      <c r="O130" s="242"/>
      <c r="P130" s="242"/>
      <c r="Q130" s="242"/>
      <c r="R130" s="242"/>
      <c r="S130" s="242"/>
      <c r="T130" s="243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4" t="s">
        <v>143</v>
      </c>
      <c r="AU130" s="244" t="s">
        <v>85</v>
      </c>
      <c r="AV130" s="13" t="s">
        <v>85</v>
      </c>
      <c r="AW130" s="13" t="s">
        <v>30</v>
      </c>
      <c r="AX130" s="13" t="s">
        <v>83</v>
      </c>
      <c r="AY130" s="244" t="s">
        <v>132</v>
      </c>
    </row>
    <row r="131" s="2" customFormat="1" ht="16.5" customHeight="1">
      <c r="A131" s="32"/>
      <c r="B131" s="33"/>
      <c r="C131" s="218" t="s">
        <v>139</v>
      </c>
      <c r="D131" s="218" t="s">
        <v>134</v>
      </c>
      <c r="E131" s="219" t="s">
        <v>441</v>
      </c>
      <c r="F131" s="220" t="s">
        <v>442</v>
      </c>
      <c r="G131" s="221" t="s">
        <v>378</v>
      </c>
      <c r="H131" s="222">
        <v>1</v>
      </c>
      <c r="I131" s="223">
        <v>15000</v>
      </c>
      <c r="J131" s="223">
        <f>ROUND(I131*H131,2)</f>
        <v>15000</v>
      </c>
      <c r="K131" s="220" t="s">
        <v>416</v>
      </c>
      <c r="L131" s="38"/>
      <c r="M131" s="224" t="s">
        <v>1</v>
      </c>
      <c r="N131" s="225" t="s">
        <v>40</v>
      </c>
      <c r="O131" s="226">
        <v>0</v>
      </c>
      <c r="P131" s="226">
        <f>O131*H131</f>
        <v>0</v>
      </c>
      <c r="Q131" s="226">
        <v>0</v>
      </c>
      <c r="R131" s="226">
        <f>Q131*H131</f>
        <v>0</v>
      </c>
      <c r="S131" s="226">
        <v>0</v>
      </c>
      <c r="T131" s="227">
        <f>S131*H131</f>
        <v>0</v>
      </c>
      <c r="U131" s="32"/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  <c r="AR131" s="228" t="s">
        <v>428</v>
      </c>
      <c r="AT131" s="228" t="s">
        <v>134</v>
      </c>
      <c r="AU131" s="228" t="s">
        <v>85</v>
      </c>
      <c r="AY131" s="17" t="s">
        <v>132</v>
      </c>
      <c r="BE131" s="229">
        <f>IF(N131="základní",J131,0)</f>
        <v>15000</v>
      </c>
      <c r="BF131" s="229">
        <f>IF(N131="snížená",J131,0)</f>
        <v>0</v>
      </c>
      <c r="BG131" s="229">
        <f>IF(N131="zákl. přenesená",J131,0)</f>
        <v>0</v>
      </c>
      <c r="BH131" s="229">
        <f>IF(N131="sníž. přenesená",J131,0)</f>
        <v>0</v>
      </c>
      <c r="BI131" s="229">
        <f>IF(N131="nulová",J131,0)</f>
        <v>0</v>
      </c>
      <c r="BJ131" s="17" t="s">
        <v>83</v>
      </c>
      <c r="BK131" s="229">
        <f>ROUND(I131*H131,2)</f>
        <v>15000</v>
      </c>
      <c r="BL131" s="17" t="s">
        <v>428</v>
      </c>
      <c r="BM131" s="228" t="s">
        <v>443</v>
      </c>
    </row>
    <row r="132" s="2" customFormat="1">
      <c r="A132" s="32"/>
      <c r="B132" s="33"/>
      <c r="C132" s="34"/>
      <c r="D132" s="230" t="s">
        <v>141</v>
      </c>
      <c r="E132" s="34"/>
      <c r="F132" s="231" t="s">
        <v>444</v>
      </c>
      <c r="G132" s="34"/>
      <c r="H132" s="34"/>
      <c r="I132" s="34"/>
      <c r="J132" s="34"/>
      <c r="K132" s="34"/>
      <c r="L132" s="38"/>
      <c r="M132" s="232"/>
      <c r="N132" s="233"/>
      <c r="O132" s="84"/>
      <c r="P132" s="84"/>
      <c r="Q132" s="84"/>
      <c r="R132" s="84"/>
      <c r="S132" s="84"/>
      <c r="T132" s="85"/>
      <c r="U132" s="32"/>
      <c r="V132" s="32"/>
      <c r="W132" s="32"/>
      <c r="X132" s="32"/>
      <c r="Y132" s="32"/>
      <c r="Z132" s="32"/>
      <c r="AA132" s="32"/>
      <c r="AB132" s="32"/>
      <c r="AC132" s="32"/>
      <c r="AD132" s="32"/>
      <c r="AE132" s="32"/>
      <c r="AT132" s="17" t="s">
        <v>141</v>
      </c>
      <c r="AU132" s="17" t="s">
        <v>85</v>
      </c>
    </row>
    <row r="133" s="2" customFormat="1" ht="33" customHeight="1">
      <c r="A133" s="32"/>
      <c r="B133" s="33"/>
      <c r="C133" s="218" t="s">
        <v>161</v>
      </c>
      <c r="D133" s="218" t="s">
        <v>134</v>
      </c>
      <c r="E133" s="219" t="s">
        <v>445</v>
      </c>
      <c r="F133" s="220" t="s">
        <v>446</v>
      </c>
      <c r="G133" s="221" t="s">
        <v>378</v>
      </c>
      <c r="H133" s="222">
        <v>1</v>
      </c>
      <c r="I133" s="223">
        <v>10000</v>
      </c>
      <c r="J133" s="223">
        <f>ROUND(I133*H133,2)</f>
        <v>10000</v>
      </c>
      <c r="K133" s="220" t="s">
        <v>1</v>
      </c>
      <c r="L133" s="38"/>
      <c r="M133" s="224" t="s">
        <v>1</v>
      </c>
      <c r="N133" s="225" t="s">
        <v>40</v>
      </c>
      <c r="O133" s="226">
        <v>0</v>
      </c>
      <c r="P133" s="226">
        <f>O133*H133</f>
        <v>0</v>
      </c>
      <c r="Q133" s="226">
        <v>0</v>
      </c>
      <c r="R133" s="226">
        <f>Q133*H133</f>
        <v>0</v>
      </c>
      <c r="S133" s="226">
        <v>0</v>
      </c>
      <c r="T133" s="227">
        <f>S133*H133</f>
        <v>0</v>
      </c>
      <c r="U133" s="32"/>
      <c r="V133" s="32"/>
      <c r="W133" s="32"/>
      <c r="X133" s="32"/>
      <c r="Y133" s="32"/>
      <c r="Z133" s="32"/>
      <c r="AA133" s="32"/>
      <c r="AB133" s="32"/>
      <c r="AC133" s="32"/>
      <c r="AD133" s="32"/>
      <c r="AE133" s="32"/>
      <c r="AR133" s="228" t="s">
        <v>139</v>
      </c>
      <c r="AT133" s="228" t="s">
        <v>134</v>
      </c>
      <c r="AU133" s="228" t="s">
        <v>85</v>
      </c>
      <c r="AY133" s="17" t="s">
        <v>132</v>
      </c>
      <c r="BE133" s="229">
        <f>IF(N133="základní",J133,0)</f>
        <v>10000</v>
      </c>
      <c r="BF133" s="229">
        <f>IF(N133="snížená",J133,0)</f>
        <v>0</v>
      </c>
      <c r="BG133" s="229">
        <f>IF(N133="zákl. přenesená",J133,0)</f>
        <v>0</v>
      </c>
      <c r="BH133" s="229">
        <f>IF(N133="sníž. přenesená",J133,0)</f>
        <v>0</v>
      </c>
      <c r="BI133" s="229">
        <f>IF(N133="nulová",J133,0)</f>
        <v>0</v>
      </c>
      <c r="BJ133" s="17" t="s">
        <v>83</v>
      </c>
      <c r="BK133" s="229">
        <f>ROUND(I133*H133,2)</f>
        <v>10000</v>
      </c>
      <c r="BL133" s="17" t="s">
        <v>139</v>
      </c>
      <c r="BM133" s="228" t="s">
        <v>447</v>
      </c>
    </row>
    <row r="134" s="2" customFormat="1">
      <c r="A134" s="32"/>
      <c r="B134" s="33"/>
      <c r="C134" s="34"/>
      <c r="D134" s="236" t="s">
        <v>448</v>
      </c>
      <c r="E134" s="34"/>
      <c r="F134" s="277" t="s">
        <v>449</v>
      </c>
      <c r="G134" s="34"/>
      <c r="H134" s="34"/>
      <c r="I134" s="34"/>
      <c r="J134" s="34"/>
      <c r="K134" s="34"/>
      <c r="L134" s="38"/>
      <c r="M134" s="232"/>
      <c r="N134" s="233"/>
      <c r="O134" s="84"/>
      <c r="P134" s="84"/>
      <c r="Q134" s="84"/>
      <c r="R134" s="84"/>
      <c r="S134" s="84"/>
      <c r="T134" s="85"/>
      <c r="U134" s="32"/>
      <c r="V134" s="32"/>
      <c r="W134" s="32"/>
      <c r="X134" s="32"/>
      <c r="Y134" s="32"/>
      <c r="Z134" s="32"/>
      <c r="AA134" s="32"/>
      <c r="AB134" s="32"/>
      <c r="AC134" s="32"/>
      <c r="AD134" s="32"/>
      <c r="AE134" s="32"/>
      <c r="AT134" s="17" t="s">
        <v>448</v>
      </c>
      <c r="AU134" s="17" t="s">
        <v>85</v>
      </c>
    </row>
    <row r="135" s="13" customFormat="1">
      <c r="A135" s="13"/>
      <c r="B135" s="234"/>
      <c r="C135" s="235"/>
      <c r="D135" s="236" t="s">
        <v>143</v>
      </c>
      <c r="E135" s="237" t="s">
        <v>1</v>
      </c>
      <c r="F135" s="238" t="s">
        <v>83</v>
      </c>
      <c r="G135" s="235"/>
      <c r="H135" s="239">
        <v>1</v>
      </c>
      <c r="I135" s="235"/>
      <c r="J135" s="235"/>
      <c r="K135" s="235"/>
      <c r="L135" s="240"/>
      <c r="M135" s="241"/>
      <c r="N135" s="242"/>
      <c r="O135" s="242"/>
      <c r="P135" s="242"/>
      <c r="Q135" s="242"/>
      <c r="R135" s="242"/>
      <c r="S135" s="242"/>
      <c r="T135" s="243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4" t="s">
        <v>143</v>
      </c>
      <c r="AU135" s="244" t="s">
        <v>85</v>
      </c>
      <c r="AV135" s="13" t="s">
        <v>85</v>
      </c>
      <c r="AW135" s="13" t="s">
        <v>30</v>
      </c>
      <c r="AX135" s="13" t="s">
        <v>83</v>
      </c>
      <c r="AY135" s="244" t="s">
        <v>132</v>
      </c>
    </row>
    <row r="136" s="12" customFormat="1" ht="22.8" customHeight="1">
      <c r="A136" s="12"/>
      <c r="B136" s="203"/>
      <c r="C136" s="204"/>
      <c r="D136" s="205" t="s">
        <v>74</v>
      </c>
      <c r="E136" s="216" t="s">
        <v>450</v>
      </c>
      <c r="F136" s="216" t="s">
        <v>451</v>
      </c>
      <c r="G136" s="204"/>
      <c r="H136" s="204"/>
      <c r="I136" s="204"/>
      <c r="J136" s="217">
        <f>BK136</f>
        <v>20000</v>
      </c>
      <c r="K136" s="204"/>
      <c r="L136" s="208"/>
      <c r="M136" s="209"/>
      <c r="N136" s="210"/>
      <c r="O136" s="210"/>
      <c r="P136" s="211">
        <f>P137</f>
        <v>0</v>
      </c>
      <c r="Q136" s="210"/>
      <c r="R136" s="211">
        <f>R137</f>
        <v>0</v>
      </c>
      <c r="S136" s="210"/>
      <c r="T136" s="212">
        <f>T137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213" t="s">
        <v>161</v>
      </c>
      <c r="AT136" s="214" t="s">
        <v>74</v>
      </c>
      <c r="AU136" s="214" t="s">
        <v>83</v>
      </c>
      <c r="AY136" s="213" t="s">
        <v>132</v>
      </c>
      <c r="BK136" s="215">
        <f>BK137</f>
        <v>20000</v>
      </c>
    </row>
    <row r="137" s="2" customFormat="1" ht="21.75" customHeight="1">
      <c r="A137" s="32"/>
      <c r="B137" s="33"/>
      <c r="C137" s="218" t="s">
        <v>169</v>
      </c>
      <c r="D137" s="218" t="s">
        <v>134</v>
      </c>
      <c r="E137" s="219" t="s">
        <v>452</v>
      </c>
      <c r="F137" s="220" t="s">
        <v>453</v>
      </c>
      <c r="G137" s="221" t="s">
        <v>378</v>
      </c>
      <c r="H137" s="222">
        <v>1</v>
      </c>
      <c r="I137" s="223">
        <v>20000</v>
      </c>
      <c r="J137" s="223">
        <f>ROUND(I137*H137,2)</f>
        <v>20000</v>
      </c>
      <c r="K137" s="220" t="s">
        <v>1</v>
      </c>
      <c r="L137" s="38"/>
      <c r="M137" s="278" t="s">
        <v>1</v>
      </c>
      <c r="N137" s="279" t="s">
        <v>40</v>
      </c>
      <c r="O137" s="280">
        <v>0</v>
      </c>
      <c r="P137" s="280">
        <f>O137*H137</f>
        <v>0</v>
      </c>
      <c r="Q137" s="280">
        <v>0</v>
      </c>
      <c r="R137" s="280">
        <f>Q137*H137</f>
        <v>0</v>
      </c>
      <c r="S137" s="280">
        <v>0</v>
      </c>
      <c r="T137" s="281">
        <f>S137*H137</f>
        <v>0</v>
      </c>
      <c r="U137" s="32"/>
      <c r="V137" s="32"/>
      <c r="W137" s="32"/>
      <c r="X137" s="32"/>
      <c r="Y137" s="32"/>
      <c r="Z137" s="32"/>
      <c r="AA137" s="32"/>
      <c r="AB137" s="32"/>
      <c r="AC137" s="32"/>
      <c r="AD137" s="32"/>
      <c r="AE137" s="32"/>
      <c r="AR137" s="228" t="s">
        <v>428</v>
      </c>
      <c r="AT137" s="228" t="s">
        <v>134</v>
      </c>
      <c r="AU137" s="228" t="s">
        <v>85</v>
      </c>
      <c r="AY137" s="17" t="s">
        <v>132</v>
      </c>
      <c r="BE137" s="229">
        <f>IF(N137="základní",J137,0)</f>
        <v>20000</v>
      </c>
      <c r="BF137" s="229">
        <f>IF(N137="snížená",J137,0)</f>
        <v>0</v>
      </c>
      <c r="BG137" s="229">
        <f>IF(N137="zákl. přenesená",J137,0)</f>
        <v>0</v>
      </c>
      <c r="BH137" s="229">
        <f>IF(N137="sníž. přenesená",J137,0)</f>
        <v>0</v>
      </c>
      <c r="BI137" s="229">
        <f>IF(N137="nulová",J137,0)</f>
        <v>0</v>
      </c>
      <c r="BJ137" s="17" t="s">
        <v>83</v>
      </c>
      <c r="BK137" s="229">
        <f>ROUND(I137*H137,2)</f>
        <v>20000</v>
      </c>
      <c r="BL137" s="17" t="s">
        <v>428</v>
      </c>
      <c r="BM137" s="228" t="s">
        <v>454</v>
      </c>
    </row>
    <row r="138" s="2" customFormat="1" ht="6.96" customHeight="1">
      <c r="A138" s="32"/>
      <c r="B138" s="59"/>
      <c r="C138" s="60"/>
      <c r="D138" s="60"/>
      <c r="E138" s="60"/>
      <c r="F138" s="60"/>
      <c r="G138" s="60"/>
      <c r="H138" s="60"/>
      <c r="I138" s="60"/>
      <c r="J138" s="60"/>
      <c r="K138" s="60"/>
      <c r="L138" s="38"/>
      <c r="M138" s="32"/>
      <c r="O138" s="32"/>
      <c r="P138" s="32"/>
      <c r="Q138" s="32"/>
      <c r="R138" s="32"/>
      <c r="S138" s="32"/>
      <c r="T138" s="32"/>
      <c r="U138" s="32"/>
      <c r="V138" s="32"/>
      <c r="W138" s="32"/>
      <c r="X138" s="32"/>
      <c r="Y138" s="32"/>
      <c r="Z138" s="32"/>
      <c r="AA138" s="32"/>
      <c r="AB138" s="32"/>
      <c r="AC138" s="32"/>
      <c r="AD138" s="32"/>
      <c r="AE138" s="32"/>
    </row>
  </sheetData>
  <sheetProtection sheet="1" autoFilter="0" formatColumns="0" formatRows="0" objects="1" scenarios="1" spinCount="100000" saltValue="xPhmA8/N6gnz6eO+Hec+ahkpeTnyb4r/GrLxcbtETEnBoP1I/21lLK6RA4TAseTs7Eb+fa4EPb37HfjzQ/Z4ug==" hashValue="jokoTtV/7P7SqV7+/Lb34k8/oHK+8tuSbZQmfAn3Cdt6TkYpjjo3NuHdLHziys7KGQnBLEs2kE2h/b31ehwkng==" algorithmName="SHA-512" password="CC35"/>
  <autoFilter ref="C118:K137"/>
  <mergeCells count="9">
    <mergeCell ref="E7:H7"/>
    <mergeCell ref="E9:H9"/>
    <mergeCell ref="E18:H18"/>
    <mergeCell ref="E27:H27"/>
    <mergeCell ref="E85:H85"/>
    <mergeCell ref="E87:H87"/>
    <mergeCell ref="E109:H109"/>
    <mergeCell ref="E111:H111"/>
    <mergeCell ref="L2:V2"/>
  </mergeCells>
  <hyperlinks>
    <hyperlink ref="F123" r:id="rId1" display="https://podminky.urs.cz/item/CS_URS_2021_02/011314000"/>
    <hyperlink ref="F126" r:id="rId2" display="https://podminky.urs.cz/item/CS_URS_2021_02/012103000"/>
    <hyperlink ref="F129" r:id="rId3" display="https://podminky.urs.cz/item/CS_URS_2021_02/012303000"/>
    <hyperlink ref="F132" r:id="rId4" display="https://podminky.urs.cz/item/CS_URS_2021_02/013254000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5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Šliková Jiřina Ing.</dc:creator>
  <cp:lastModifiedBy>Šliková Jiřina Ing.</cp:lastModifiedBy>
  <dcterms:created xsi:type="dcterms:W3CDTF">2023-03-27T10:49:18Z</dcterms:created>
  <dcterms:modified xsi:type="dcterms:W3CDTF">2023-03-27T10:49:23Z</dcterms:modified>
</cp:coreProperties>
</file>