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00 - Vedlejší a ..." sheetId="2" r:id="rId2"/>
    <sheet name="SO 101 - 01 - HLAVNÍ POLN..." sheetId="3" r:id="rId3"/>
    <sheet name="SO 101 - 02 - Hlavní poln..." sheetId="4" r:id="rId4"/>
    <sheet name="SO 101 - 03 - Hlavni poln..." sheetId="5" r:id="rId5"/>
    <sheet name="SO 102 - 00 - Vedlejší a ..." sheetId="6" r:id="rId6"/>
    <sheet name="SO 102 - 01 - HLAVNÍ POLN..." sheetId="7" r:id="rId7"/>
    <sheet name="SO 102 - 02 - HLAVNÍ POLN..." sheetId="8" r:id="rId8"/>
    <sheet name="SO 801 - VEGETAČNÍ ÚPRAVY" sheetId="9" r:id="rId9"/>
    <sheet name="SO 801.1 - Následná péče ..." sheetId="10" r:id="rId10"/>
    <sheet name="SO 801.2 - Následná péče ..." sheetId="11" r:id="rId11"/>
    <sheet name="SO 801.3 - Následná péče ..." sheetId="12" r:id="rId12"/>
    <sheet name="Seznam figur" sheetId="13" r:id="rId13"/>
    <sheet name="Pokyny pro vyplnění" sheetId="14" r:id="rId14"/>
  </sheets>
  <definedNames>
    <definedName name="_xlnm.Print_Area" localSheetId="0">'Rekapitulace stavby'!$D$4:$AO$36,'Rekapitulace stavby'!$C$42:$AQ$66</definedName>
    <definedName name="_xlnm._FilterDatabase" localSheetId="1" hidden="1">'SO 101 - 00 - Vedlejší a ...'!$C$82:$K$129</definedName>
    <definedName name="_xlnm.Print_Area" localSheetId="1">'SO 101 - 00 - Vedlejší a ...'!$C$4:$J$39,'SO 101 - 00 - Vedlejší a ...'!$C$45:$J$64,'SO 101 - 00 - Vedlejší a ...'!$C$70:$K$129</definedName>
    <definedName name="_xlnm._FilterDatabase" localSheetId="2" hidden="1">'SO 101 - 01 - HLAVNÍ POLN...'!$C$86:$K$376</definedName>
    <definedName name="_xlnm.Print_Area" localSheetId="2">'SO 101 - 01 - HLAVNÍ POLN...'!$C$4:$J$39,'SO 101 - 01 - HLAVNÍ POLN...'!$C$45:$J$68,'SO 101 - 01 - HLAVNÍ POLN...'!$C$74:$K$376</definedName>
    <definedName name="_xlnm._FilterDatabase" localSheetId="3" hidden="1">'SO 101 - 02 - Hlavní poln...'!$C$90:$K$209</definedName>
    <definedName name="_xlnm.Print_Area" localSheetId="3">'SO 101 - 02 - Hlavní poln...'!$C$4:$J$39,'SO 101 - 02 - Hlavní poln...'!$C$45:$J$72,'SO 101 - 02 - Hlavní poln...'!$C$78:$K$209</definedName>
    <definedName name="_xlnm._FilterDatabase" localSheetId="4" hidden="1">'SO 101 - 03 - Hlavni poln...'!$C$89:$K$253</definedName>
    <definedName name="_xlnm.Print_Area" localSheetId="4">'SO 101 - 03 - Hlavni poln...'!$C$4:$J$39,'SO 101 - 03 - Hlavni poln...'!$C$45:$J$71,'SO 101 - 03 - Hlavni poln...'!$C$77:$K$253</definedName>
    <definedName name="_xlnm._FilterDatabase" localSheetId="5" hidden="1">'SO 102 - 00 - Vedlejší a ...'!$C$80:$K$130</definedName>
    <definedName name="_xlnm.Print_Area" localSheetId="5">'SO 102 - 00 - Vedlejší a ...'!$C$4:$J$39,'SO 102 - 00 - Vedlejší a ...'!$C$45:$J$62,'SO 102 - 00 - Vedlejší a ...'!$C$68:$K$130</definedName>
    <definedName name="_xlnm._FilterDatabase" localSheetId="6" hidden="1">'SO 102 - 01 - HLAVNÍ POLN...'!$C$87:$K$414</definedName>
    <definedName name="_xlnm.Print_Area" localSheetId="6">'SO 102 - 01 - HLAVNÍ POLN...'!$C$4:$J$39,'SO 102 - 01 - HLAVNÍ POLN...'!$C$45:$J$69,'SO 102 - 01 - HLAVNÍ POLN...'!$C$75:$K$414</definedName>
    <definedName name="_xlnm._FilterDatabase" localSheetId="7" hidden="1">'SO 102 - 02 - HLAVNÍ POLN...'!$C$86:$K$245</definedName>
    <definedName name="_xlnm.Print_Area" localSheetId="7">'SO 102 - 02 - HLAVNÍ POLN...'!$C$4:$J$39,'SO 102 - 02 - HLAVNÍ POLN...'!$C$45:$J$68,'SO 102 - 02 - HLAVNÍ POLN...'!$C$74:$K$245</definedName>
    <definedName name="_xlnm._FilterDatabase" localSheetId="8" hidden="1">'SO 801 - VEGETAČNÍ ÚPRAVY'!$C$81:$K$119</definedName>
    <definedName name="_xlnm.Print_Area" localSheetId="8">'SO 801 - VEGETAČNÍ ÚPRAVY'!$C$4:$J$39,'SO 801 - VEGETAČNÍ ÚPRAVY'!$C$45:$J$63,'SO 801 - VEGETAČNÍ ÚPRAVY'!$C$69:$K$119</definedName>
    <definedName name="_xlnm._FilterDatabase" localSheetId="9" hidden="1">'SO 801.1 - Následná péče ...'!$C$80:$K$93</definedName>
    <definedName name="_xlnm.Print_Area" localSheetId="9">'SO 801.1 - Následná péče ...'!$C$4:$J$39,'SO 801.1 - Následná péče ...'!$C$45:$J$62,'SO 801.1 - Následná péče ...'!$C$68:$K$93</definedName>
    <definedName name="_xlnm._FilterDatabase" localSheetId="10" hidden="1">'SO 801.2 - Následná péče ...'!$C$80:$K$93</definedName>
    <definedName name="_xlnm.Print_Area" localSheetId="10">'SO 801.2 - Následná péče ...'!$C$4:$J$39,'SO 801.2 - Následná péče ...'!$C$45:$J$62,'SO 801.2 - Následná péče ...'!$C$68:$K$93</definedName>
    <definedName name="_xlnm._FilterDatabase" localSheetId="11" hidden="1">'SO 801.3 - Následná péče ...'!$C$80:$K$93</definedName>
    <definedName name="_xlnm.Print_Area" localSheetId="11">'SO 801.3 - Následná péče ...'!$C$4:$J$39,'SO 801.3 - Následná péče ...'!$C$45:$J$62,'SO 801.3 - Následná péče ...'!$C$68:$K$93</definedName>
    <definedName name="_xlnm.Print_Area" localSheetId="12">'Seznam figur'!$C$4:$G$21</definedName>
    <definedName name="_xlnm.Print_Area" localSheetId="1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101 - 00 - Vedlejší a ...'!$82:$82</definedName>
    <definedName name="_xlnm.Print_Titles" localSheetId="2">'SO 101 - 01 - HLAVNÍ POLN...'!$86:$86</definedName>
    <definedName name="_xlnm.Print_Titles" localSheetId="3">'SO 101 - 02 - Hlavní poln...'!$90:$90</definedName>
    <definedName name="_xlnm.Print_Titles" localSheetId="4">'SO 101 - 03 - Hlavni poln...'!$89:$89</definedName>
    <definedName name="_xlnm.Print_Titles" localSheetId="5">'SO 102 - 00 - Vedlejší a ...'!$80:$80</definedName>
    <definedName name="_xlnm.Print_Titles" localSheetId="6">'SO 102 - 01 - HLAVNÍ POLN...'!$87:$87</definedName>
    <definedName name="_xlnm.Print_Titles" localSheetId="7">'SO 102 - 02 - HLAVNÍ POLN...'!$86:$86</definedName>
    <definedName name="_xlnm.Print_Titles" localSheetId="8">'SO 801 - VEGETAČNÍ ÚPRAVY'!$81:$81</definedName>
    <definedName name="_xlnm.Print_Titles" localSheetId="9">'SO 801.1 - Následná péče ...'!$80:$80</definedName>
    <definedName name="_xlnm.Print_Titles" localSheetId="10">'SO 801.2 - Následná péče ...'!$80:$80</definedName>
    <definedName name="_xlnm.Print_Titles" localSheetId="11">'SO 801.3 - Následná péče ...'!$80:$80</definedName>
    <definedName name="_xlnm.Print_Titles" localSheetId="12">'Seznam figur'!$9:$9</definedName>
  </definedNames>
  <calcPr fullCalcOnLoad="1"/>
</workbook>
</file>

<file path=xl/sharedStrings.xml><?xml version="1.0" encoding="utf-8"?>
<sst xmlns="http://schemas.openxmlformats.org/spreadsheetml/2006/main" count="11579" uniqueCount="1547">
  <si>
    <t>Export Komplet</t>
  </si>
  <si>
    <t>VZ</t>
  </si>
  <si>
    <t>2.0</t>
  </si>
  <si>
    <t>ZAMOK</t>
  </si>
  <si>
    <t>False</t>
  </si>
  <si>
    <t>{3e4e58b9-e866-4155-b396-7308bb5fdc20}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</si>
  <si>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</si>
  <si>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</si>
  <si>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</si>
  <si>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</si>
  <si>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</si>
  <si>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</si>
  <si>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</si>
  <si>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</si>
  <si>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180028_VZ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</si>
  <si>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</si>
  <si>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</si>
  <si>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SZ KoPÚ v k.ú. Fulnek 1.etapa - 2023</t>
  </si>
  <si>
    <t>KSO:</t>
  </si>
  <si>
    <t/>
  </si>
  <si>
    <t>CC-CZ:</t>
  </si>
  <si>
    <t>Místo:</t>
  </si>
  <si>
    <t xml:space="preserve"> </t>
  </si>
  <si>
    <t>Datum:</t>
  </si>
  <si>
    <t>15. 3. 2023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</si>
  <si>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</si>
  <si>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</si>
  <si>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</si>
  <si>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</si>
  <si>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</si>
  <si>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</si>
  <si>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</si>
  <si>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>Dopravoprojekt Ostrava a.s.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</si>
  <si>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</si>
  <si>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</si>
  <si>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</si>
  <si>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</si>
  <si>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</si>
  <si>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</si>
  <si>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</si>
  <si>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</si>
  <si>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</si>
  <si>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</si>
  <si>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</si>
  <si>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</si>
  <si>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</si>
  <si>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</si>
  <si>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</si>
  <si>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</si>
  <si>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</si>
  <si>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</si>
  <si>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</si>
  <si>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</si>
  <si>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</si>
  <si>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</si>
  <si>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</si>
  <si>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</si>
  <si>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</si>
  <si>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</si>
  <si>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</si>
  <si>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</si>
  <si>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</si>
  <si>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</si>
  <si>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</si>
  <si>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</si>
  <si>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</si>
  <si>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</si>
  <si>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</si>
  <si>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</si>
  <si>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</si>
  <si>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</si>
  <si>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</si>
  <si>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</si>
  <si>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</si>
  <si>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</si>
  <si>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</si>
  <si>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101 - 00</t>
  </si>
  <si>
    <t>Vedlejší a ostatní náklady</t>
  </si>
  <si>
    <t>STA</t>
  </si>
  <si>
    <t>1</t>
  </si>
  <si>
    <t>{fbd82b29-783d-4417-8131-99b0ed3d9efb}</t>
  </si>
  <si>
    <t>2</t>
  </si>
  <si>
    <t>SO 101 - 01</t>
  </si>
  <si>
    <t>HLAVNÍ POLNÍ CESTA C1</t>
  </si>
  <si>
    <t>{73d17d30-f330-4570-a7da-d0f6d90f1854}</t>
  </si>
  <si>
    <t>SO 101 - 02</t>
  </si>
  <si>
    <t>Hlavní polní cesta C1 - propustek č. 1</t>
  </si>
  <si>
    <t>{f4fccfeb-974e-46e7-8d3d-279ce1d6986d}</t>
  </si>
  <si>
    <t>SO 101 - 03</t>
  </si>
  <si>
    <t>Hlavni polní cesta C1 - propustek č. 2</t>
  </si>
  <si>
    <t>{c3b59452-9cec-4a90-9f91-41c49a2f1e83}</t>
  </si>
  <si>
    <t>SO 102 - 00</t>
  </si>
  <si>
    <t>{72d178ac-60a5-458d-9c4f-338555810dd7}</t>
  </si>
  <si>
    <t>SO 102 - 01</t>
  </si>
  <si>
    <t>HLAVNÍ POLNÍ CESTA C3 a C5</t>
  </si>
  <si>
    <t>{80096319-d6f1-412c-bad7-0a580a365e39}</t>
  </si>
  <si>
    <t>SO 102 - 02</t>
  </si>
  <si>
    <t>HLAVNÍ POLNÍ CESTA C3 a C5 - ÚHLOVÁ ZEĎ</t>
  </si>
  <si>
    <t>{57dc6fea-3d86-44ef-b7bd-e91ea7a227bb}</t>
  </si>
  <si>
    <t>SO 801</t>
  </si>
  <si>
    <t>VEGETAČNÍ ÚPRAVY</t>
  </si>
  <si>
    <t>{dfbb61da-a847-4361-a384-0ec949baa6b4}</t>
  </si>
  <si>
    <t>SO 801.1</t>
  </si>
  <si>
    <t>Následná péče o zeleň - 1.rok</t>
  </si>
  <si>
    <t>{8fb998f4-27c2-42c0-b6fa-7b71de8f5615}</t>
  </si>
  <si>
    <t>SO 801.2</t>
  </si>
  <si>
    <t>Následná péče o zeleň - 2. rok</t>
  </si>
  <si>
    <t>{a7e564e2-f268-407f-8670-4280c540865b}</t>
  </si>
  <si>
    <t>SO 801.3</t>
  </si>
  <si>
    <t>Následná péče o zeleň - 3. rok</t>
  </si>
  <si>
    <t>{72a9803c-9721-4d79-bb93-92093e466c21}</t>
  </si>
  <si>
    <t>KRYCÍ LIST SOUPISU PRACÍ</t>
  </si>
  <si>
    <t>Objekt:</t>
  </si>
  <si>
    <t>SO 101 - 00 - Vedlejší a ostatní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</si>
  <si>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</si>
  <si>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</si>
  <si>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</si>
  <si>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</si>
  <si>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</si>
  <si>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2 - Zakládání</t>
  </si>
  <si>
    <t>VRN - Vedlejší rozpočtové náklady</t>
  </si>
  <si>
    <t xml:space="preserve">    VRN1 - Všeobecné a předběžné položky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</si>
  <si>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</si>
  <si>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</si>
  <si>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</si>
  <si>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</si>
  <si>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</si>
  <si>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</si>
  <si>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</si>
  <si>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</si>
  <si>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</si>
  <si>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</si>
  <si>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</si>
  <si>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</si>
  <si>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</si>
  <si>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</si>
  <si>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</si>
  <si>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</si>
  <si>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</si>
  <si>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VRN</t>
  </si>
  <si>
    <t>Vedlejší rozpočtové náklady</t>
  </si>
  <si>
    <t>5</t>
  </si>
  <si>
    <t>VRN1</t>
  </si>
  <si>
    <t>Všeobecné a předběžné položky</t>
  </si>
  <si>
    <t>K</t>
  </si>
  <si>
    <t>011144R</t>
  </si>
  <si>
    <t>Odběry vzorku půdy - pedologický monitoring</t>
  </si>
  <si>
    <t>soubor</t>
  </si>
  <si>
    <t>1024</t>
  </si>
  <si>
    <t>-968265756</t>
  </si>
  <si>
    <t>PP</t>
  </si>
  <si>
    <t>PSC</t>
  </si>
  <si>
    <t xml:space="preserve">Poznámka k souboru cen:
1. Více informací o volbě, obsahu a způsobu ocenění jednotlivých titulů viz příslušné Přílohy 01 až 09.
</t>
  </si>
  <si>
    <t>01131400</t>
  </si>
  <si>
    <t>Zajištění archeologického průzkumu</t>
  </si>
  <si>
    <t>-2135613031</t>
  </si>
  <si>
    <t>Zajištění archeologického dohledu</t>
  </si>
  <si>
    <t>3</t>
  </si>
  <si>
    <t>012103000</t>
  </si>
  <si>
    <t>Geodetické práce před výstavbou</t>
  </si>
  <si>
    <t>CS ÚRS 2021 01</t>
  </si>
  <si>
    <t>-1522924244</t>
  </si>
  <si>
    <t>Online PSC</t>
  </si>
  <si>
    <t>https://podminky.urs.cz/item/CS_URS_2021_01/012103000</t>
  </si>
  <si>
    <t xml:space="preserve">Poznámka k souboru cen:
1. Více informací o volbě, obsahu a způsobu ocenění jednotlivých titulů viz Příloha 01 Průzkumné, geodetické a projektové práce.
</t>
  </si>
  <si>
    <t>4</t>
  </si>
  <si>
    <t>012103R1</t>
  </si>
  <si>
    <t>Vytyčení staveniště a stávajících inženýrských sítí</t>
  </si>
  <si>
    <t>-845961947</t>
  </si>
  <si>
    <t>012203000</t>
  </si>
  <si>
    <t>Geodetické práce při provádění stavby</t>
  </si>
  <si>
    <t>-1007119843</t>
  </si>
  <si>
    <t>https://podminky.urs.cz/item/CS_URS_2021_01/012203000</t>
  </si>
  <si>
    <t>6</t>
  </si>
  <si>
    <t>012303000</t>
  </si>
  <si>
    <t>Geodetické práce po výstavbě</t>
  </si>
  <si>
    <t>263664276</t>
  </si>
  <si>
    <t>https://podminky.urs.cz/item/CS_URS_2021_01/012303000</t>
  </si>
  <si>
    <t>7</t>
  </si>
  <si>
    <t>013254R</t>
  </si>
  <si>
    <t>Dokumentace skutečného vyhotovení stavby včetně zaměření</t>
  </si>
  <si>
    <t>-2037739327</t>
  </si>
  <si>
    <t>P</t>
  </si>
  <si>
    <t>Poznámka k položce:
Tištěné paré - 4x
Digitální paré - 2x</t>
  </si>
  <si>
    <t>8</t>
  </si>
  <si>
    <t>013294R</t>
  </si>
  <si>
    <t>Zhotovení fotodokumentace, elaborátu, před, v průběhu a po stavbě</t>
  </si>
  <si>
    <t>131611503</t>
  </si>
  <si>
    <t>9</t>
  </si>
  <si>
    <t>031002R</t>
  </si>
  <si>
    <t>Zařízení staveniště</t>
  </si>
  <si>
    <t>-1627686083</t>
  </si>
  <si>
    <t xml:space="preserve">Zařízení staveniště: Zřízení prostorů pro skladování materiálů., umístění strojů, sociální a administrativní zázemí, plocha pro odpady, hlídání staveniště během výstavby, zajištění oplocení stavby mobilním oplocením </t>
  </si>
  <si>
    <t>10</t>
  </si>
  <si>
    <t>043002R1</t>
  </si>
  <si>
    <t>Zkoušení konstrukcí a prací zkušebnou zhotovitele</t>
  </si>
  <si>
    <t>1130362592</t>
  </si>
  <si>
    <t>Poznámka k položce:
Dle právních předpisů, ČSN, TP a TKP</t>
  </si>
  <si>
    <t>11</t>
  </si>
  <si>
    <t>043002R2</t>
  </si>
  <si>
    <t>Zkoušení materiálu zkušebnou zhotovitele</t>
  </si>
  <si>
    <t>1385609194</t>
  </si>
  <si>
    <t>12</t>
  </si>
  <si>
    <t>092002R</t>
  </si>
  <si>
    <t>Náklady na POV včetně dopravního značení</t>
  </si>
  <si>
    <t>-1402109166</t>
  </si>
  <si>
    <t>odvoz</t>
  </si>
  <si>
    <t>4440</t>
  </si>
  <si>
    <t>SO 101 - 01 - HLAVNÍ POLNÍ CESTA C1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</si>
  <si>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</si>
  <si>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</si>
  <si>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</si>
  <si>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</si>
  <si>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</si>
  <si>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</si>
  <si>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Zemní práce</t>
  </si>
  <si>
    <t>111251103</t>
  </si>
  <si>
    <t>Odstranění křovin a stromů průměru kmene do 100 mm i s kořeny sklonu terénu do 1:5 z celkové plochy přes 500 m2 strojně</t>
  </si>
  <si>
    <t>m2</t>
  </si>
  <si>
    <t>CS ÚRS 2023 01</t>
  </si>
  <si>
    <t>638470686</t>
  </si>
  <si>
    <t>Odstranění křovin a stromů s odstraněním kořenů strojně průměru kmene do 100 mm v rovině nebo ve svahu sklonu terénu do 1:5, při celkové ploše přes 500 m2</t>
  </si>
  <si>
    <t>https://podminky.urs.cz/item/CS_URS_2023_01/111251103</t>
  </si>
  <si>
    <t xml:space="preserve">Poznámka k souboru cen:
1. V ceně jsou započteny i náklady na případné nutné odklizení křovin a stromů na hromady na vzdálenost do 50 m, nebo naložení na dopravní prostředek.
2. Průměr kmenů stromů (křovin) se měří 0,15 m nad přilehlým terénem.
3.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
</t>
  </si>
  <si>
    <t>VV</t>
  </si>
  <si>
    <t>94</t>
  </si>
  <si>
    <t>"dle dendrologického průzkumu"</t>
  </si>
  <si>
    <t>111301111</t>
  </si>
  <si>
    <t>Sejmutí drnu tl do 100 mm s přemístěním do 50 m nebo naložením na dopravní prostředek</t>
  </si>
  <si>
    <t>2036227152</t>
  </si>
  <si>
    <t>Sejmutí drnu tl. do 100 mm, v jakékoliv ploše</t>
  </si>
  <si>
    <t>https://podminky.urs.cz/item/CS_URS_2023_01/111301111</t>
  </si>
  <si>
    <t>5070</t>
  </si>
  <si>
    <t>112101101</t>
  </si>
  <si>
    <t>Odstranění stromů listnatých průměru kmene přes 100 do 300 mm</t>
  </si>
  <si>
    <t>kus</t>
  </si>
  <si>
    <t>405629808</t>
  </si>
  <si>
    <t>Odstranění stromů s odřezáním kmene a s odvětvením listnatých, průměru kmene přes 100 do 300 mm</t>
  </si>
  <si>
    <t>https://podminky.urs.cz/item/CS_URS_2023_01/112101101</t>
  </si>
  <si>
    <t>"povinný odkup zhotovitelem stavby"</t>
  </si>
  <si>
    <t>112101104</t>
  </si>
  <si>
    <t>Odstranění stromů listnatých průměru kmene přes 700 do 900 mm</t>
  </si>
  <si>
    <t>-164788024</t>
  </si>
  <si>
    <t>Odstranění stromů s odřezáním kmene a s odvětvením listnatých, průměru kmene přes 700 do 900 mm</t>
  </si>
  <si>
    <t>https://podminky.urs.cz/item/CS_URS_2023_01/112101104</t>
  </si>
  <si>
    <t>112155311</t>
  </si>
  <si>
    <t>Štěpkování keřového porostu středně hustého s naložením</t>
  </si>
  <si>
    <t>418851430</t>
  </si>
  <si>
    <t>Štěpkování s naložením na dopravní prostředek a odvozem do 20 km keřového porostu středně hustého</t>
  </si>
  <si>
    <t>https://podminky.urs.cz/item/CS_URS_2023_01/112155311</t>
  </si>
  <si>
    <t xml:space="preserve">Poznámka k souboru cen:
1. Měrnou jednotkou pro ceny -5115 až -5225 je kus stromku, daný průměrem kmene.
2. Průměr kmene se měří v místě řezu na základě dvojího na sebe kolmého měření a následného zprůměrování naměřených hodnot. Doporučená výška měření je 0,15 m nad terénem. V případě přítomnosti výrazných kořenových náběhů je měření prováděno nad nimi. Doporučená výška v tomto případě je v rozmezí 0,15-0,45 m nad povrchem stávajícího terénu.
3. Náklady na štěpkování stromků a větví o průměru kmene na řezné ploše větší než 700 mm se oceňují individuálně.
4. U cen -5311 a -5315 se u středně hustého porostu uvažuje hustota do 3 kusů na m2, u hustého porostu přes 3 kusy na m2.
</t>
  </si>
  <si>
    <t>64</t>
  </si>
  <si>
    <t>112201111</t>
  </si>
  <si>
    <t>Odstranění pařezů D do 0,2 m v rovině a svahu do 1:5 s odklizením do 20 m a zasypáním jámy</t>
  </si>
  <si>
    <t>-1996932454</t>
  </si>
  <si>
    <t>Odstranění pařezu v rovině nebo na svahu do 1:5 o průměru pařezu na řezné ploše do 200 mm</t>
  </si>
  <si>
    <t>https://podminky.urs.cz/item/CS_URS_2023_01/112201111</t>
  </si>
  <si>
    <t>112201112</t>
  </si>
  <si>
    <t>Odstranění pařezů D přes 0,2 do 0,3 m v rovině a svahu do 1:5 s odklizením do 20 m a zasypáním jámy</t>
  </si>
  <si>
    <t>-2064030635</t>
  </si>
  <si>
    <t>Odstranění pařezu v rovině nebo na svahu do 1:5 o průměru pařezu na řezné ploše přes 200 do 300 mm</t>
  </si>
  <si>
    <t>https://podminky.urs.cz/item/CS_URS_2023_01/112201112</t>
  </si>
  <si>
    <t>112201118</t>
  </si>
  <si>
    <t>Odstranění pařezů D přes 0,8 do 0,9 m v rovině a svahu do 1:5 s odklizením do 20 m a zasypáním jámy</t>
  </si>
  <si>
    <t>-380007259</t>
  </si>
  <si>
    <t>Odstranění pařezu v rovině nebo na svahu do 1:5 o průměru pařezu na řezné ploše přes 800 do 900 mm</t>
  </si>
  <si>
    <t>https://podminky.urs.cz/item/CS_URS_2023_01/112201118</t>
  </si>
  <si>
    <t>113107223</t>
  </si>
  <si>
    <t>Odstranění podkladu z kameniva drceného tl přes 200 do 300 mm strojně pl přes 200 m2</t>
  </si>
  <si>
    <t>-1876403497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</si>
  <si>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</si>
  <si>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https://podminky.urs.cz/item/CS_URS_2023_01/113107223</t>
  </si>
  <si>
    <t>3848</t>
  </si>
  <si>
    <t>113107342</t>
  </si>
  <si>
    <t>Odstranění podkladu živičného tl přes 50 do 100 mm strojně pl do 50 m2</t>
  </si>
  <si>
    <t>413710058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</si>
  <si>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</si>
  <si>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https://podminky.urs.cz/item/CS_URS_2023_01/113107342</t>
  </si>
  <si>
    <t>122151106a</t>
  </si>
  <si>
    <t>Odkopávky a prokopávky nezapažené v hornině třídy těžitelnosti I skupiny 1 a 2 objem do 5000 m3 strojně</t>
  </si>
  <si>
    <t>m3</t>
  </si>
  <si>
    <t>1166173719</t>
  </si>
  <si>
    <t>Odkopávky a prokopávky nezapažené strojně v hornině třídy těžitelnosti I skupiny 1 a 2 přes 1 000 do 5 000 m3</t>
  </si>
  <si>
    <t>https://podminky.urs.cz/item/CS_URS_2023_01/122151106a</t>
  </si>
  <si>
    <t>"výkop"1603</t>
  </si>
  <si>
    <t>122151106b</t>
  </si>
  <si>
    <t>443915745</t>
  </si>
  <si>
    <t>https://podminky.urs.cz/item/CS_URS_2023_01/122151106b</t>
  </si>
  <si>
    <t>"výkop pro AZ v případě málo únosného podloží"2300</t>
  </si>
  <si>
    <t>13</t>
  </si>
  <si>
    <t>122151404</t>
  </si>
  <si>
    <t>Vykopávky v zemníku na suchu v hornině třídy těžitelnosti I skupiny 1 a 2 objem do 500 m3 strojně</t>
  </si>
  <si>
    <t>131684277</t>
  </si>
  <si>
    <t>Vykopávky v zemnících na suchu strojně zapažených i nezapažených v hornině třídy těžitelnosti I skupiny 1 a 2 přes 100 do 500 m3</t>
  </si>
  <si>
    <t>https://podminky.urs.cz/item/CS_URS_2023_01/122151404</t>
  </si>
  <si>
    <t>"násyp"142</t>
  </si>
  <si>
    <t>"ornice na ohumusování svahů"3025*0.1</t>
  </si>
  <si>
    <t>"zemní krajnice"0,5*2*0,1*1139</t>
  </si>
  <si>
    <t>"dodatečný násyp"0,1*2*1139</t>
  </si>
  <si>
    <t>Součet</t>
  </si>
  <si>
    <t>14</t>
  </si>
  <si>
    <t>122151406</t>
  </si>
  <si>
    <t>Vykopávky v zemníku na suchu v hornině třídy těžitelnosti I skupiny 1 a 2 objem do 5000 m3 strojně</t>
  </si>
  <si>
    <t>1280535479</t>
  </si>
  <si>
    <t>Vykopávky v zemnících na suchu strojně zapažených i nezapažených v hornině třídy těžitelnosti I skupiny 1 a 2 přes 1 000 do 5 000 m3</t>
  </si>
  <si>
    <t>https://podminky.urs.cz/item/CS_URS_2023_01/122151406</t>
  </si>
  <si>
    <t>"aktivní zóna, v případě málo únosného podloží"2300</t>
  </si>
  <si>
    <t>132151102</t>
  </si>
  <si>
    <t>Hloubení rýh nezapažených š do 800 mm v hornině třídy těžitelnosti I skupiny 1 a 2 objem do 50 m3 strojně</t>
  </si>
  <si>
    <t>-243760706</t>
  </si>
  <si>
    <t>Hloubení nezapažených rýh šířky do 800 mm strojně s urovnáním dna do předepsaného profilu a spádu v hornině třídy těžitelnosti I skupiny 1 a 2 přes 20 do 50 m3</t>
  </si>
  <si>
    <t>https://podminky.urs.cz/item/CS_URS_2023_01/132151102</t>
  </si>
  <si>
    <t>30</t>
  </si>
  <si>
    <t>16</t>
  </si>
  <si>
    <t>162201401</t>
  </si>
  <si>
    <t>Vodorovné přemístění větví stromů listnatých do 1 km D kmene přes 100 do 300 mm</t>
  </si>
  <si>
    <t>-1467545912</t>
  </si>
  <si>
    <t>Vodorovné přemístění větví, kmenů nebo pařezů s naložením, složením a dopravou do 1000 m větví stromů listnatých, průměru kmene přes 100 do 300 mm</t>
  </si>
  <si>
    <t>https://podminky.urs.cz/item/CS_URS_2023_01/162201401</t>
  </si>
  <si>
    <t>17</t>
  </si>
  <si>
    <t>162301501</t>
  </si>
  <si>
    <t>Vodorovné přemístění křovin do 5 km D kmene do 100 mm</t>
  </si>
  <si>
    <t>750693607</t>
  </si>
  <si>
    <t>Vodorovné přemístění smýcených křovin do průměru kmene 100 mm na vzdálenost do 5 000 m</t>
  </si>
  <si>
    <t>https://podminky.urs.cz/item/CS_URS_2023_01/162301501</t>
  </si>
  <si>
    <t>18</t>
  </si>
  <si>
    <t>162751117</t>
  </si>
  <si>
    <t>Vodorovné přemístění přes 9 000 do 10000 m výkopku/sypaniny z horniny třídy těžitelnosti I skupiny 1 až 3</t>
  </si>
  <si>
    <t>-202718727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</si>
  <si>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</si>
  <si>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</si>
  <si>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"odvoz"</t>
  </si>
  <si>
    <t>"drn"5070*0,1</t>
  </si>
  <si>
    <t>"rýhy"22</t>
  </si>
  <si>
    <t>"výkop pro AZ"2300</t>
  </si>
  <si>
    <t>"dovoz"</t>
  </si>
  <si>
    <t>"ornice"302,5</t>
  </si>
  <si>
    <t>"zemní krajnice"113,9</t>
  </si>
  <si>
    <t>"obsyp"30*1/3</t>
  </si>
  <si>
    <t>"zásyp"30*1/3</t>
  </si>
  <si>
    <t>"dodatečný násyp"227,8</t>
  </si>
  <si>
    <t>"AZ"2300</t>
  </si>
  <si>
    <t>19</t>
  </si>
  <si>
    <t>171151103</t>
  </si>
  <si>
    <t>Uložení sypaniny z hornin soudržných do násypů zhutněných strojně</t>
  </si>
  <si>
    <t>-1689393206</t>
  </si>
  <si>
    <t>Uložení sypanin do násypů strojně s rozprostřením sypaniny ve vrstvách a s hrubým urovnáním zhutněných z hornin soudržných jakékoliv třídy těžitelnosti</t>
  </si>
  <si>
    <t>https://podminky.urs.cz/item/CS_URS_2023_01/171151103</t>
  </si>
  <si>
    <t>20</t>
  </si>
  <si>
    <t>171151199R</t>
  </si>
  <si>
    <t>Dodatečný násyp</t>
  </si>
  <si>
    <t>-820563997</t>
  </si>
  <si>
    <t>odatečný násyp
vč. nákupu zeminy</t>
  </si>
  <si>
    <t>0,1*2*1139</t>
  </si>
  <si>
    <t>162201404</t>
  </si>
  <si>
    <t>Vodorovné přemístění větví stromů listnatých do 1 km D kmene přes 700 do 900 mm</t>
  </si>
  <si>
    <t>1160729547</t>
  </si>
  <si>
    <t>Vodorovné přemístění větví, kmenů nebo pařezů s naložením, složením a dopravou do 1000 m větví stromů listnatých, průměru kmene přes 700 do 900 mm</t>
  </si>
  <si>
    <t>https://podminky.urs.cz/item/CS_URS_2023_01/162201404</t>
  </si>
  <si>
    <t>22</t>
  </si>
  <si>
    <t>171152111</t>
  </si>
  <si>
    <t>Uložení sypaniny z hornin nesoudržných a sypkých do násypů zhutněných v aktivní zóně silnic a dálnic</t>
  </si>
  <si>
    <t>211267516</t>
  </si>
  <si>
    <t>Uložení sypaniny do zhutněných násypů pro silnice, dálnice a letiště s rozprostřením sypaniny ve vrstvách, s hrubým urovnáním a uzavřením povrchu násypu z hornin nesoudržných sypkých v aktivní zóně</t>
  </si>
  <si>
    <t>https://podminky.urs.cz/item/CS_URS_2023_01/171152111</t>
  </si>
  <si>
    <t>"AZ  v případě málo únosného podloží"</t>
  </si>
  <si>
    <t>2300</t>
  </si>
  <si>
    <t>23</t>
  </si>
  <si>
    <t>M</t>
  </si>
  <si>
    <t>583441999R</t>
  </si>
  <si>
    <t>zemina do AZ dle ČSN 73 6133</t>
  </si>
  <si>
    <t>t</t>
  </si>
  <si>
    <t>-567213918</t>
  </si>
  <si>
    <t>zemina do AZ</t>
  </si>
  <si>
    <t>2300*2</t>
  </si>
  <si>
    <t>24</t>
  </si>
  <si>
    <t>171251201</t>
  </si>
  <si>
    <t>Uložení sypaniny na skládky nebo meziskládky</t>
  </si>
  <si>
    <t>1114985340</t>
  </si>
  <si>
    <t>Uložení sypaniny na skládky nebo meziskládky bez hutnění s upravením uložené sypaniny do předepsaného tvaru</t>
  </si>
  <si>
    <t>https://podminky.urs.cz/item/CS_URS_2023_01/171251201</t>
  </si>
  <si>
    <t>1603+2300+5070*0,1+30</t>
  </si>
  <si>
    <t>25</t>
  </si>
  <si>
    <t>171201221</t>
  </si>
  <si>
    <t>Poplatek za uložení na skládce (skládkovné) zeminy a kamení kód odpadu 17 05 04</t>
  </si>
  <si>
    <t>1082621650</t>
  </si>
  <si>
    <t>Poplatek za uložení stavebního odpadu na skládce (skládkovné) zeminy a kamení zatříděného do Katalogu odpadů pod kódem 17 05 04</t>
  </si>
  <si>
    <t>https://podminky.urs.cz/item/CS_URS_2023_01/171201221</t>
  </si>
  <si>
    <t>odvoz*2</t>
  </si>
  <si>
    <t>26</t>
  </si>
  <si>
    <t>174111101</t>
  </si>
  <si>
    <t>Zásyp jam, šachet rýh nebo kolem objektů sypaninou se zhutněním ručně</t>
  </si>
  <si>
    <t>722091154</t>
  </si>
  <si>
    <t>Zásyp sypaninou z jakékoliv horniny ručně s uložením výkopku ve vrstvách se zhutněním jam, šachet, rýh nebo kolem objektů v těchto vykopávkách</t>
  </si>
  <si>
    <t>https://podminky.urs.cz/item/CS_URS_2023_01/174111101</t>
  </si>
  <si>
    <t xml:space="preserve">Poznámka k souboru cen:
1. Ceny nelze použít pro zásyp rýh pro drenážní trativody pro lesnicko-technické meliorace a zemědělské. Zásyp těchto rýh se oceňuje cenami souboru cen 174 Zásyp rýh pro drény.
2. V cenách je započteno přemístění sypaniny ze vzdálenosti 10 m od kraje výkopu nebo zasypávaného prostoru, měřeno k těžišti skládky.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
4. Odklizení zbylého výkopku po provedení zásypu zářezů se šikmými stěnami pro podzemní vedení nebo zásypu jam a rýh pro podzemní vedení se oceňuje cenami souboru cen 167 Nakládání výkopku nebo sypaniny a 162 Vodorovné přemístění výkopku.
5. Rozprostření zbylého výkopku podél výkopu a nad výkopem po provedení zásypů zářezů se šikmými stěnami pro podzemní vedení nebo zásypu jam a rýh pro podzemní vedení se oceňuje cenami souborů cen 171 Uložení sypaniny do násypů.
</t>
  </si>
  <si>
    <t>"propusteky pod sjezdy"</t>
  </si>
  <si>
    <t>30*1/3</t>
  </si>
  <si>
    <t>27</t>
  </si>
  <si>
    <t>175151101</t>
  </si>
  <si>
    <t>Obsypání potrubí strojně sypaninou bez prohození, uloženou do 3 m</t>
  </si>
  <si>
    <t>1586025465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</si>
  <si>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</si>
  <si>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https://podminky.urs.cz/item/CS_URS_2023_01/175151101</t>
  </si>
  <si>
    <t xml:space="preserve">Poznámka k souboru cen: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
2. Míru zhutnění předepisuje projekt.
3. V cenách nejsou zahrnuty náklady na nakupovanou sypaninu. Tato se oceňuje ve specifikaci.
4. V cenách nejsou zahrnuty náklady na prohození sypaniny, tyto náklady se oceňují položkou 17511-1109 Příplatek za prohození sypaniny.
</t>
  </si>
  <si>
    <t>"propusky pod sjezdy"</t>
  </si>
  <si>
    <t>28</t>
  </si>
  <si>
    <t>58344171</t>
  </si>
  <si>
    <t>štěrkodrť frakce 0/32</t>
  </si>
  <si>
    <t>1705972257</t>
  </si>
  <si>
    <t>10*2,2</t>
  </si>
  <si>
    <t>29</t>
  </si>
  <si>
    <t>181451121</t>
  </si>
  <si>
    <t>Založení lučního trávníku výsevem pl přes 1000 m2 v rovině a ve svahu do 1:5</t>
  </si>
  <si>
    <t>-1344929975</t>
  </si>
  <si>
    <t>Založení trávníku na půdě předem připravené plochy přes 1000 m2 výsevem včetně utažení lučního v rovině nebo na svahu do 1:5</t>
  </si>
  <si>
    <t>https://podminky.urs.cz/item/CS_URS_2023_01/181451121</t>
  </si>
  <si>
    <t xml:space="preserve">Poznámka k souboru cen:
1. V cenách jsou započteny i náklady na pokosení, naložení a odvoz odpadu do 20 km se složením.
2. V cenách -1161 až -1164 nejsou započteny i náklady na zatravňovací textilii.
3. V cenách nejsou započteny náklady na:
a) přípravu půdy,
b) travní semeno, tyto náklady se oceňují ve specifikaci,
c) vypletí a zalévání; tyto práce se oceňují cenami části C02 souborů cen 185 80-42 Vypletí a 185 80-43 Zalití rostlin vodou,
d) srovnání terénu, tyto práce se oceňují souborem cen 181 1.-..Plošná úprava terénu.
4. V cenách o sklonu svahu přes 1:1 jsou uvažovány podmínky pro svahy běžně schůdné; bez použití lezeckých technik. V případě použití lezeckých technik se tyto náklady oceňují individuálně.
</t>
  </si>
  <si>
    <t>3025</t>
  </si>
  <si>
    <t>00572470</t>
  </si>
  <si>
    <t>osivo směs travní univerzál</t>
  </si>
  <si>
    <t>kg</t>
  </si>
  <si>
    <t>641817830</t>
  </si>
  <si>
    <t>3025*0,02 'Přepočtené koeficientem množství</t>
  </si>
  <si>
    <t>31</t>
  </si>
  <si>
    <t>181951112</t>
  </si>
  <si>
    <t>Úprava pláně v hornině třídy těžitelnosti I skupiny 1 až 3 se zhutněním strojně</t>
  </si>
  <si>
    <t>-213197807</t>
  </si>
  <si>
    <t>Úprava pláně vyrovnáním výškových rozdílů strojně v hornině třídy těžitelnosti I, skupiny 1 až 3 se zhutněním</t>
  </si>
  <si>
    <t>https://podminky.urs.cz/item/CS_URS_2023_01/181951112</t>
  </si>
  <si>
    <t>5793,3</t>
  </si>
  <si>
    <t>32</t>
  </si>
  <si>
    <t>182251101</t>
  </si>
  <si>
    <t>Svahování násypů strojně</t>
  </si>
  <si>
    <t>161033374</t>
  </si>
  <si>
    <t>Svahování trvalých svahů do projektovaných profilů strojně s potřebným přemístěním výkopku při svahování násypů v jakékoliv hornině</t>
  </si>
  <si>
    <t>https://podminky.urs.cz/item/CS_URS_2023_01/182251101</t>
  </si>
  <si>
    <t xml:space="preserve">Poznámka k souboru cen:
1. Ceny jsou určeny pro svahování všech nově zřizovaných ploch výkopů nebo násypů ve sklonu přes 1:5.
2. Úprava ploch vodorovných nebo ve sklonu do 1 : 5 se oceňuje cenami souboru cen 181 Úprava pláně vyrovnáním výškových rozdílů strojně.
</t>
  </si>
  <si>
    <t>33</t>
  </si>
  <si>
    <t>182351123</t>
  </si>
  <si>
    <t>Rozprostření ornice pl přes 100 do 500 m2 ve svahu přes 1:5 tl vrstvy do 200 mm strojně</t>
  </si>
  <si>
    <t>-28223102</t>
  </si>
  <si>
    <t>Rozprostření a urovnání ornice ve svahu sklonu přes 1:5 strojně při souvislé ploše přes 100 do 500 m2, tl. vrstvy do 200 mm</t>
  </si>
  <si>
    <t>https://podminky.urs.cz/item/CS_URS_2023_01/182351123</t>
  </si>
  <si>
    <t xml:space="preserve">Poznámka k souboru cen:
1. V ceně jsou započteny i náklady na případné nutné přemístění hromad nebo dočasných skládek na místo spotřeby ze vzdálenosti do 50 m.
2. V ceně nejsou započteny náklady na získání ornice; tyto se oceňují cenami souboru cen 121 Sejmutí ornice.
</t>
  </si>
  <si>
    <t>"planimetrováno z příčných řezů"</t>
  </si>
  <si>
    <t>34</t>
  </si>
  <si>
    <t>10371599R</t>
  </si>
  <si>
    <t>substrát pro trávníky VL</t>
  </si>
  <si>
    <t>-1235397711</t>
  </si>
  <si>
    <t>3025*0,1</t>
  </si>
  <si>
    <t>35</t>
  </si>
  <si>
    <t>211971122</t>
  </si>
  <si>
    <t>Zřízení opláštění žeber nebo trativodů geotextilií v rýze nebo zářezu přes 1:2 š přes 2,5 m</t>
  </si>
  <si>
    <t>-1461063343</t>
  </si>
  <si>
    <t>Zřízení opláštění výplně z geotextilie odvodňovacích žeber nebo trativodů v rýze nebo zářezu se stěnami svislými nebo šikmými o sklonu přes 1:2 při rozvinuté šířce opláštění přes 2,5 m</t>
  </si>
  <si>
    <t>https://podminky.urs.cz/item/CS_URS_2023_01/211971122</t>
  </si>
  <si>
    <t xml:space="preserve">Poznámka k souboru cen:
1. Ceny jsou určeny:
a) pro jakékoliv druhy a rozměry geotextilií,
b) i pro zřízení svislého drénu z jedné nebo více vrstev geotextilie přiložených na stěnu rýhy nebo zářezu,
c) pro způsob spojování geotextilií přesahy.
2. Ceny nelze použít:
a) pro zřízení opláštění výplně v zapažených rýhách; toto opláštění se oceňuje individuálně,
b) pro knotové drény (geodrény); tyto drény se oceňují cenami souboru cen 211 97-21 Vpichování svislých konsolidačních prefabrikovaných drénů,
c) pro zřízení vrstev z geotextilií; toto zřízení vrstev z geotextilií se ocení cenami souboru cen 213 14 Zřízení vrstvy z geotextilie.
3. V cenách jsou započteny i náklady na zřízení předepsaných přesahů a na potřebné zatěžování nebo připevňování geotextilie ke stěnám výkopu při provádění.
4. V cenách nejsou započteny náklady na dodání geotextilie; toto dodání se oceňuje ve specifikaci. Ztratné lze dohodnout ve výši 2 %.
5. Množství měrných jednotek:
a) se určuje v m2 rozvinuté plochy opláštění bez jakýchkoliv přesahů. Při opláštění z více vrstev geotextilií se pro určení množství měrných jednotek oceňuje každá vrstva samostatně,
b) pro dodání geotextilie oceňované ve specifikaci se určí v m2 geotextilie včetně přesahů a prořezů stanovených projektovou dokumentací.
</t>
  </si>
  <si>
    <t>"AZ"5793+2*0,4*1139</t>
  </si>
  <si>
    <t>36</t>
  </si>
  <si>
    <t>MTM.69366052R</t>
  </si>
  <si>
    <t>textilie min. 210g/m2 do š 8,8m</t>
  </si>
  <si>
    <t>-786960705</t>
  </si>
  <si>
    <t>textilie min.210g/m2 do š 8,8m</t>
  </si>
  <si>
    <t>37</t>
  </si>
  <si>
    <t>291211119R</t>
  </si>
  <si>
    <t>Zřízení plochy ze silničních panelů do lože tl 50 mm z kameniva</t>
  </si>
  <si>
    <t>-417933505</t>
  </si>
  <si>
    <t>Zřízení zpevněné plochy ze silničních panelů osazených do lože tl. 50 mm z kameniva</t>
  </si>
  <si>
    <t>https://podminky.urs.cz/item/CS_URS_2023_01/291211119R</t>
  </si>
  <si>
    <t xml:space="preserve">Poznámka k souboru cen:
1. Ceny jsou určeny pro zpevnění plochy při zakládání objektů mechanizmy o hmotnosti přes 20 t.
2. V ceně jsou započteny i náklady na:
a) kamenivo frakce 0 - 32 mm,
b) rozprostření podkladu,
c) osazení silničních panelů.
3. V ceně nejsou započteny náklady na dodávku silničních panelů; tato dodávka se oceňuje ve specifikaci s dvojnásobnou obratovostí. Předepíše-li projekt ponechat tento materiál jako trvale zabudovaný i po založení objektu, oceňuje se toto dodání bez obratovosti.
</t>
  </si>
  <si>
    <t>"ochrana vodovodního řádu v km 0,070"</t>
  </si>
  <si>
    <t>41*1*3</t>
  </si>
  <si>
    <t>38</t>
  </si>
  <si>
    <t>59381009</t>
  </si>
  <si>
    <t>panel silniční 3,00x1,00x0,15m</t>
  </si>
  <si>
    <t>615059026</t>
  </si>
  <si>
    <t>41</t>
  </si>
  <si>
    <t>"ochrana vodovodního přivaděče v km 0,070"</t>
  </si>
  <si>
    <t>Vodorovné konstrukce</t>
  </si>
  <si>
    <t>39</t>
  </si>
  <si>
    <t>451312111</t>
  </si>
  <si>
    <t>Podklad pod dlažbu z betonu prostého C 20/25 tl přes 100 do 150 mm</t>
  </si>
  <si>
    <t>-801119782</t>
  </si>
  <si>
    <t>Podklad pod dlažbu z betonu prostého bez zvýšených nároků na prostředí tř. C 20/25 tl. přes 100 do 150 mm</t>
  </si>
  <si>
    <t>https://podminky.urs.cz/item/CS_URS_2023_01/451312111</t>
  </si>
  <si>
    <t xml:space="preserve">Poznámka k souboru cen:
1. Ceny nelze použít pro beton pod dlažbu dna vývaru; tento beton se oceňuje cenami souboru cen 27 . 31- . . Základové pásy z betonu prostého.
2. V cenách jsou započteny i náklady na zvětšení objemu betonu způsobené nerovností podloží.
</t>
  </si>
  <si>
    <t>Komunikace pozemní</t>
  </si>
  <si>
    <t>40</t>
  </si>
  <si>
    <t>564752111</t>
  </si>
  <si>
    <t>Podklad z vibrovaného štěrku VŠ tl 150 mm</t>
  </si>
  <si>
    <t>1550903736</t>
  </si>
  <si>
    <t>Podklad nebo kryt z vibrovaného štěrku VŠ s rozprostřením, vlhčením a zhutněním, po zhutnění tl. 150 mm</t>
  </si>
  <si>
    <t>https://podminky.urs.cz/item/CS_URS_2023_01/564752111</t>
  </si>
  <si>
    <t>4849*1,14</t>
  </si>
  <si>
    <t>564861111</t>
  </si>
  <si>
    <t>Podklad ze štěrkodrtě ŠD plochy přes 100 m2 tl 200 mm</t>
  </si>
  <si>
    <t>355075841</t>
  </si>
  <si>
    <t>Podklad ze štěrkodrti ŠD s rozprostřením a zhutněním plochy přes 100 m2, po zhutnění tl. 200 mm</t>
  </si>
  <si>
    <t>https://podminky.urs.cz/item/CS_URS_2023_01/564861111</t>
  </si>
  <si>
    <t>4849*1,37</t>
  </si>
  <si>
    <t>42</t>
  </si>
  <si>
    <t>564871111</t>
  </si>
  <si>
    <t>Podklad ze štěrkodrtě ŠD plochy přes 100 m2 tl 250 mm</t>
  </si>
  <si>
    <t>1062070798</t>
  </si>
  <si>
    <t>Podklad ze štěrkodrti ŠD s rozprostřením a zhutněním plochy přes 100 m2, po zhutnění tl. 250 mm</t>
  </si>
  <si>
    <t>https://podminky.urs.cz/item/CS_URS_2023_01/564871111</t>
  </si>
  <si>
    <t>"hospodářské sjezdy" 181*1,16</t>
  </si>
  <si>
    <t>43</t>
  </si>
  <si>
    <t>565155111</t>
  </si>
  <si>
    <t>Asfaltový beton vrstva podkladní ACP 16 (obalované kamenivo OKS) tl 70 mm š do 3 m</t>
  </si>
  <si>
    <t>1538496251</t>
  </si>
  <si>
    <t>Asfaltový beton vrstva podkladní ACP 16 (obalované kamenivo střednězrnné - OKS) s rozprostřením a zhutněním v pruhu šířky přes 1,5 do 3 m, po zhutnění tl. 70 mm</t>
  </si>
  <si>
    <t>https://podminky.urs.cz/item/CS_URS_2023_01/565155111</t>
  </si>
  <si>
    <t xml:space="preserve">Poznámka k souboru cen:
1. Cenami 565 1.-510 lze oceňovat např. chodníky, úzké cesty a vjezdy v pruhu šířky do 1,5 m jakékoliv délky a jednotlivé plochy velikosti do 10 m2.
2. ČSN EN 13108-1 připouští pro ACP 16 pouze tl. 50 až 80 mm.
</t>
  </si>
  <si>
    <t>"ACP 16+, ČSN 736121, ČSN EN 13108-1, Ed.2"</t>
  </si>
  <si>
    <t>(4849+181)*1,03</t>
  </si>
  <si>
    <t>44</t>
  </si>
  <si>
    <t>569931132</t>
  </si>
  <si>
    <t>Zpevnění krajnic asfaltovým recyklátem tl 100 mm</t>
  </si>
  <si>
    <t>-1958623606</t>
  </si>
  <si>
    <t>Zpevnění krajnic nebo komunikací pro pěší s rozprostřením a zhutněním, po zhutnění asfaltovým recyklátem tl. 100 mm</t>
  </si>
  <si>
    <t>https://podminky.urs.cz/item/CS_URS_2023_01/569931132</t>
  </si>
  <si>
    <t>0,5*2*1139 "zemní krajnice"</t>
  </si>
  <si>
    <t>45</t>
  </si>
  <si>
    <t>573111112</t>
  </si>
  <si>
    <t>Postřik živičný infiltrační s posypem z asfaltu množství 1 kg/m2</t>
  </si>
  <si>
    <t>-952378144</t>
  </si>
  <si>
    <t>Postřik infiltrační PI z asfaltu silničního s posypem kamenivem, v množství 1,00 kg/m2</t>
  </si>
  <si>
    <t>https://podminky.urs.cz/item/CS_URS_2023_01/573111112</t>
  </si>
  <si>
    <t>(4849+181)*1,13</t>
  </si>
  <si>
    <t>"PI-C, ČSN 736129, ČSN EN 13808"</t>
  </si>
  <si>
    <t>"s posypem kameniva fr. 2/4, 3 kg/m2"</t>
  </si>
  <si>
    <t>46</t>
  </si>
  <si>
    <t>573231107</t>
  </si>
  <si>
    <t>Postřik živičný spojovací ze silniční emulze v množství 0,40 kg/m2</t>
  </si>
  <si>
    <t>561105815</t>
  </si>
  <si>
    <t>Postřik spojovací PS bez posypu kamenivem ze silniční emulze, v množství 0,40 kg/m2</t>
  </si>
  <si>
    <t>https://podminky.urs.cz/item/CS_URS_2023_01/573231107</t>
  </si>
  <si>
    <t>(4849+181)*1,02</t>
  </si>
  <si>
    <t>"PS-E, ČSN 736129, ČSN EN 13808"</t>
  </si>
  <si>
    <t>"0,35 kg/m2"</t>
  </si>
  <si>
    <t>47</t>
  </si>
  <si>
    <t>577134111</t>
  </si>
  <si>
    <t>Asfaltový beton vrstva obrusná ACO 11 (ABS) tř. I tl 40 mm š do 3 m z nemodifikovaného asfaltu</t>
  </si>
  <si>
    <t>-1864101352</t>
  </si>
  <si>
    <t>Asfaltový beton vrstva obrusná ACO 11 (ABS) s rozprostřením a se zhutněním z nemodifikovaného asfaltu v pruhu šířky do 3 m tř. I, po zhutnění tl. 40 mm</t>
  </si>
  <si>
    <t>https://podminky.urs.cz/item/CS_URS_2023_01/577134111</t>
  </si>
  <si>
    <t xml:space="preserve">Poznámka k souboru cen:
1. Cenami 577 1.-40 lze oceňovat např. chodníky, úzké cesty a vjezdy v pruhu šířky do 1,5 m jakékoliv délky a jednotlivé plochy velikosti do 10 m2.
2. ČSN EN 13108-1 připouští pro ACO 11 pouze tl. 35 až 50 mm.
</t>
  </si>
  <si>
    <t>"ACO 11, ČSN 736121, ČSN EN 13108-5,Ed.2"</t>
  </si>
  <si>
    <t>4993+181"vč. sjezdů"</t>
  </si>
  <si>
    <t>"planimetrováno ze situace"</t>
  </si>
  <si>
    <t>48</t>
  </si>
  <si>
    <t>594411111</t>
  </si>
  <si>
    <t>Dlažba z lomového kamene s provedením lože z MC</t>
  </si>
  <si>
    <t>CS ÚRS 2021 02</t>
  </si>
  <si>
    <t>-536754957</t>
  </si>
  <si>
    <t>Dlažba nebo přídlažba z lomového kamene lomařsky upraveného rigolového v ploše vodorovné nebo ve sklonu tl. do 250 mm, bez vyplnění spár, s provedením lože tl. 50 mm z cementové malty</t>
  </si>
  <si>
    <t>https://podminky.urs.cz/item/CS_URS_2021_02/594411111</t>
  </si>
  <si>
    <t xml:space="preserve">Poznámka k souboru cen:
1. Ceny jsou určeny:
a) pro jakýkoliv sklon plochy,
b) i pro dlažby (přídlažby) silničních příkopů a kuželů.
2. Ceny nelze použít pro:
a) rigoly dlážděné, které se oceňují cenami souborů cen 597 . 6- . 1 Rigol dlážděný, 597 17- . 1 Rigol krajnicový s kamennou obrubou a 597 17- . 1 Rigol dlážděný z lomového kamene,
b) dlažbu nebo přídlažbu svahů nebo kuželů souvisejících s vodotečí, která se oceňuje cenami části A 01 katalogu 832-1 Hráze a úpravy na tocích-úpravy toků a kanály.
3. Část lože přesahující tl. 50 mm se oceňuje cenami souboru cen 451 31-97 Příplatek za každých dalších 10 mm tloušťky podkladu nebo lože.
4. V ceně -1111 jsou započteny i náklady na prohození zeminy.
5. V cenách nejsou započteny náklady na:
a) provedení podkladu pod lože, které se oceňuje cenami souboru cen 451 . . - . . Podklad nebo lože pod dlažbu,
b) vyplnění spár, které se oceňuje cenami souboru cen 599 . . -2 . Vyplnění spár dlažby,
c) opatření zeminy a její přemístění k místu zabudování, které se oceňují podle ustanovení čl. 3111 Všeobecných podmínek části A 01 tohoto katalogu,
d) odklizení odpadu po prohození zeminy, které se oceňuje cenami části A 01 katalogu 800-1 Zemní práce.
6. Množství měrných jednotek se určuje v m2 rozvinuté dlážděné plochy.
</t>
  </si>
  <si>
    <t>49</t>
  </si>
  <si>
    <t>599632111</t>
  </si>
  <si>
    <t>Vyplnění spár dlažby z lomového kamene MC se zatřením</t>
  </si>
  <si>
    <t>-488084002</t>
  </si>
  <si>
    <t>Vyplnění spár dlažby (přídlažby) z lomového kamene v jakémkoliv sklonu plochy a jakékoliv tloušťky cementovou maltou se zatřením</t>
  </si>
  <si>
    <t>https://podminky.urs.cz/item/CS_URS_2023_01/599632111</t>
  </si>
  <si>
    <t xml:space="preserve">Poznámka k souboru cen:
1. Ceny lze použít i pro vyplnění spár dlažby (přídlažby) silničních příkopů a kuželů.
</t>
  </si>
  <si>
    <t>Ostatní konstrukce a práce, bourání</t>
  </si>
  <si>
    <t>50</t>
  </si>
  <si>
    <t>914111111</t>
  </si>
  <si>
    <t>Montáž svislé dopravní značky do velikosti 1 m2 objímkami na sloupek nebo konzolu</t>
  </si>
  <si>
    <t>-901873381</t>
  </si>
  <si>
    <t>Montáž svislé dopravní značky základní velikosti do 1 m2 objímkami na sloupky nebo konzoly</t>
  </si>
  <si>
    <t>https://podminky.urs.cz/item/CS_URS_2023_01/914111111</t>
  </si>
  <si>
    <t xml:space="preserve">Poznámka k souboru cen:
1. V cenách jsou započteny i náklady na montáž značek včetně upevňovacího materiálu na předem připravenou nosnou konstrukci (sloupek, konzolu, sloup).
2. V cenách nejsou započteny náklady na:
a) dodání značek, tyto se oceňují ve specifikaci,
b) na montáž a dodávku ocelových nosných konstrukcí – sloupků, konzol, tyto se oceňují cenami souboru cen 914 51 Montáž sloupku a 914 53 Montáž konzol a nástavců,
c) nátěry, tyto se oceňují jako práce PSV příslušnými cenami katalogu 800-783 Nátěry,
d) naložení a odklizení výkopku, tyto se oceňují cenami části A 01 katalogu 800-1 Zemní práce.
3. Ceny nelze použít pro osazení a montáž svislých dopravních značek:
a) světelných, tyto se oceňují cenami katalogu 800-741 Elektroinstalace - silnoproud,
b) upevněných na lanech nebo speciálních konstrukcích nesoucích více značek, tyto se oceňují individuálně.
</t>
  </si>
  <si>
    <t>51</t>
  </si>
  <si>
    <t>40445609</t>
  </si>
  <si>
    <t>značky upravující přednost P1, P4 900mm</t>
  </si>
  <si>
    <t>-535798874</t>
  </si>
  <si>
    <t>"P1"2</t>
  </si>
  <si>
    <t>"P4"1</t>
  </si>
  <si>
    <t>52</t>
  </si>
  <si>
    <t>914511111</t>
  </si>
  <si>
    <t>Montáž sloupku dopravních značek délky do 3,5 m s betonovým základem</t>
  </si>
  <si>
    <t>-182762249</t>
  </si>
  <si>
    <t>Montáž sloupku dopravních značek délky do 3,5 m do betonového základu</t>
  </si>
  <si>
    <t>https://podminky.urs.cz/item/CS_URS_2023_01/914511111</t>
  </si>
  <si>
    <t xml:space="preserve">Poznámka k souboru cen:
1. V cenách jsou započteny i náklady na:
a) vykopání jamek s odhozem výkopku na vzdálenost do 3 m,
b) osazení sloupku včetně montáže a dodávky plastového víčka,
2. V cenách -1111 jsou započteny i náklady na betonový základ.
3. V cenách -1112 jsou započteny i náklady na hliníkovou patku s betonovým základem.
4. V cenách nejsou započteny náklady na:
a) dodání sloupku, tyto se oceňují ve specifikaci
b) naložení a odklizení výkopku, tyto se oceňují cenami části A01 katalogu 800-1 Zemní práce.
</t>
  </si>
  <si>
    <t>53</t>
  </si>
  <si>
    <t>40445225</t>
  </si>
  <si>
    <t>sloupek pro dopravní značku Zn D 60mm v 3,5m</t>
  </si>
  <si>
    <t>2092579633</t>
  </si>
  <si>
    <t>54</t>
  </si>
  <si>
    <t>919551112</t>
  </si>
  <si>
    <t>Zřízení propustku z trub plastových PE rýhovaných se spojkami nebo s hrdlem DN 400 mm</t>
  </si>
  <si>
    <t>m</t>
  </si>
  <si>
    <t>1433368837</t>
  </si>
  <si>
    <t>Zřízení propustku z trub plastových polyetylenových rýhovaných se spojkami nebo s hrdlem DN 400 mm</t>
  </si>
  <si>
    <t>https://podminky.urs.cz/item/CS_URS_2023_01/919551112</t>
  </si>
  <si>
    <t xml:space="preserve">Poznámka k souboru cen:
1. V cenách nejsou započteny náklady na:
a) zhotovení otevřené stavební jámy, zemní konstrukce přesýpaného objektu ze vhodných zemin hutněných po vrstvách 150 až 200 mm, které se oceňují podle katalogu 800-1 Zemní práce,
b) podkladní a vyrovnávací vrstvy, které se oceňují souborem cen 4515··1·· Lože pod potrubí, stoky a drobné objekty nebo souborem cen 4523··1·· Podkladní a zajišťovací konstrukce z betonu, části A01 katalogu 827-1 Vedení trubní, dálková a přípojná – vodovod a kanalizace,
c) dodávku trub a spojek, které se oceňují zvlášť ve specifikaci, ztratné lze dohodnout ve směrné výši 1,5 %. Součástí dodávky trub je i jejich úprava podle konkrétních podmínek stavby (seříznutí, zkosení, vytvoření otvorů, apod.).
</t>
  </si>
  <si>
    <t>"pod hosp. sjezdy"</t>
  </si>
  <si>
    <t>55</t>
  </si>
  <si>
    <t>56241111</t>
  </si>
  <si>
    <t>trouba HDPE flexibilní 8kPA D 400mm</t>
  </si>
  <si>
    <t>-503862479</t>
  </si>
  <si>
    <t>56</t>
  </si>
  <si>
    <t>919732211</t>
  </si>
  <si>
    <t>Styčná spára napojení nového živičného povrchu na stávající za tepla š 15 mm hl 25 mm s prořezáním</t>
  </si>
  <si>
    <t>-1575498370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</si>
  <si>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</si>
  <si>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https://podminky.urs.cz/item/CS_URS_2023_01/919732211</t>
  </si>
  <si>
    <t>997</t>
  </si>
  <si>
    <t>Přesun sutě</t>
  </si>
  <si>
    <t>57</t>
  </si>
  <si>
    <t>997002511</t>
  </si>
  <si>
    <t>Vodorovné přemístění suti a vybouraných hmot bez naložení ale se složením a urovnáním do 1 km</t>
  </si>
  <si>
    <t>2005516721</t>
  </si>
  <si>
    <t>Vodorovné přemístění suti a vybouraných hmot bez naložení, se složením a hrubým urovnáním na vzdálenost do 1 km</t>
  </si>
  <si>
    <t>https://podminky.urs.cz/item/CS_URS_2023_01/997002511</t>
  </si>
  <si>
    <t>58</t>
  </si>
  <si>
    <t>997002519</t>
  </si>
  <si>
    <t>Příplatek ZKD 1 km přemístění suti a vybouraných hmot</t>
  </si>
  <si>
    <t>1987220710</t>
  </si>
  <si>
    <t>Vodorovné přemístění suti a vybouraných hmot bez naložení, se složením a hrubým urovnáním Příplatek k ceně za každý další i započatý 1 km přes 1 km</t>
  </si>
  <si>
    <t>https://podminky.urs.cz/item/CS_URS_2023_01/997002519</t>
  </si>
  <si>
    <t>59</t>
  </si>
  <si>
    <t>997002611</t>
  </si>
  <si>
    <t>Nakládání suti a vybouraných hmot</t>
  </si>
  <si>
    <t>1778092031</t>
  </si>
  <si>
    <t>Nakládání suti a vybouraných hmot na dopravní prostředek pro vodorovné přemístění</t>
  </si>
  <si>
    <t>https://podminky.urs.cz/item/CS_URS_2023_01/997002611</t>
  </si>
  <si>
    <t>60</t>
  </si>
  <si>
    <t>997221655</t>
  </si>
  <si>
    <t>1338105728</t>
  </si>
  <si>
    <t>https://podminky.urs.cz/item/CS_URS_2023_01/997221655</t>
  </si>
  <si>
    <t>1693,12</t>
  </si>
  <si>
    <t>998</t>
  </si>
  <si>
    <t>Přesun hmot</t>
  </si>
  <si>
    <t>61</t>
  </si>
  <si>
    <t>998225111</t>
  </si>
  <si>
    <t>Přesun hmot pro pozemní komunikace s krytem z kamene, monolitickým betonovým nebo živičným</t>
  </si>
  <si>
    <t>662958369</t>
  </si>
  <si>
    <t>Přesun hmot pro komunikace s krytem z kameniva, monolitickým betonovým nebo živičným dopravní vzdálenost do 200 m jakékoliv délky objektu</t>
  </si>
  <si>
    <t>https://podminky.urs.cz/item/CS_URS_2023_01/998225111</t>
  </si>
  <si>
    <t>62</t>
  </si>
  <si>
    <t>998225194</t>
  </si>
  <si>
    <t>Příplatek k přesunu hmot pro pozemní komunikace s krytem z kamene, živičným, betonovým do 5000 m</t>
  </si>
  <si>
    <t>1848121591</t>
  </si>
  <si>
    <t>Přesun hmot pro komunikace s krytem z kameniva, monolitickým betonovým nebo živičným Příplatek k ceně za zvětšený přesun přes vymezenou největší dopravní vzdálenost do 5000 m</t>
  </si>
  <si>
    <t>https://podminky.urs.cz/item/CS_URS_2023_01/998225194</t>
  </si>
  <si>
    <t>5009,651*5 'Přepočtené koeficientem množství</t>
  </si>
  <si>
    <t>SO 101 - 02 - Hlavní polní cesta C1 - propustek č. 1</t>
  </si>
  <si>
    <t xml:space="preserve">    3 - Svislé a kompletní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</si>
  <si>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</si>
  <si>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</si>
  <si>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</si>
  <si>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767 - Konstrukce zámečnické</t>
  </si>
  <si>
    <t>131151106</t>
  </si>
  <si>
    <t>Hloubení jam nezapažených v hornině třídy těžitelnosti I skupiny 1 a 2 objem do 5000 m3 strojně</t>
  </si>
  <si>
    <t>1527665891</t>
  </si>
  <si>
    <t>Hloubení nezapažených jam a zářezů strojně s urovnáním dna do předepsaného profilu a spádu v hornině třídy těžitelnosti I skupiny 1 a 2 přes 1 000 do 5 000 m3</t>
  </si>
  <si>
    <t>https://podminky.urs.cz/item/CS_URS_2023_01/131151106</t>
  </si>
  <si>
    <t>8,1*2,5*2</t>
  </si>
  <si>
    <t>969176301</t>
  </si>
  <si>
    <t>40,5</t>
  </si>
  <si>
    <t>-204094117</t>
  </si>
  <si>
    <t>171201231</t>
  </si>
  <si>
    <t>Poplatek za uložení zeminy a kamení na recyklační skládce (skládkovné) kód odpadu 17 05 04</t>
  </si>
  <si>
    <t>-637531176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</si>
  <si>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</si>
  <si>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</si>
  <si>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9,504*2,5</t>
  </si>
  <si>
    <t>671312277</t>
  </si>
  <si>
    <t>174151101</t>
  </si>
  <si>
    <t>Zásyp jam, šachet rýh nebo kolem objektů sypaninou se zhutněním</t>
  </si>
  <si>
    <t>410768281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</si>
  <si>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</si>
  <si>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</si>
  <si>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>273321117</t>
  </si>
  <si>
    <t>Základové desky mostních konstrukcí ze ŽB C 25/30</t>
  </si>
  <si>
    <t>1077372626</t>
  </si>
  <si>
    <t>Základové konstrukce z betonu železového desky ve výkopu nebo na hlavách pilot C 25/30</t>
  </si>
  <si>
    <t>https://podminky.urs.cz/item/CS_URS_2023_01/273321117</t>
  </si>
  <si>
    <t>(3,2+1,15)*2</t>
  </si>
  <si>
    <t>273354111</t>
  </si>
  <si>
    <t>Bednění základových desek - zřízení</t>
  </si>
  <si>
    <t>-1057352299</t>
  </si>
  <si>
    <t>Bednění základových konstrukcí desek zřízení</t>
  </si>
  <si>
    <t>https://podminky.urs.cz/item/CS_URS_2023_01/273354111</t>
  </si>
  <si>
    <t>0,36*2*8,1*2</t>
  </si>
  <si>
    <t>273354211</t>
  </si>
  <si>
    <t>Bednění základových desek - odstranění</t>
  </si>
  <si>
    <t>-1898229139</t>
  </si>
  <si>
    <t>Bednění základových konstrukcí desek odstranění bednění</t>
  </si>
  <si>
    <t>https://podminky.urs.cz/item/CS_URS_2023_01/273354211</t>
  </si>
  <si>
    <t>273361116</t>
  </si>
  <si>
    <t>Výztuž základových desek z betonářské oceli 10 505</t>
  </si>
  <si>
    <t>-496909578</t>
  </si>
  <si>
    <t>Výztuž základových konstrukcí desek z betonářské oceli 10 505 (R) nebo BSt 500</t>
  </si>
  <si>
    <t>https://podminky.urs.cz/item/CS_URS_2023_01/273361116</t>
  </si>
  <si>
    <t>8,7*0,180</t>
  </si>
  <si>
    <t>Svislé a kompletní konstrukce</t>
  </si>
  <si>
    <t>311321411</t>
  </si>
  <si>
    <t>Nosná zeď ze ŽB tř. C 25/30 bez výztuže</t>
  </si>
  <si>
    <t>-1588505760</t>
  </si>
  <si>
    <t>Nadzákladové zdi z betonu železového (bez výztuže) nosné bez zvláštních nároků na vliv prostředí tř. C 25/30</t>
  </si>
  <si>
    <t>https://podminky.urs.cz/item/CS_URS_2023_01/311321411</t>
  </si>
  <si>
    <t>2*(4,32+1,0)</t>
  </si>
  <si>
    <t>311351121</t>
  </si>
  <si>
    <t>Zřízení oboustranného bednění nosných nadzákladových zdí</t>
  </si>
  <si>
    <t>-1691484826</t>
  </si>
  <si>
    <t>Bednění nadzákladových zdí nosných rovné oboustranné za každou stranu zřízení</t>
  </si>
  <si>
    <t>https://podminky.urs.cz/item/CS_URS_2023_01/311351121</t>
  </si>
  <si>
    <t>(1,72+1,7)*8,1*2</t>
  </si>
  <si>
    <t>311351122</t>
  </si>
  <si>
    <t>Odstranění oboustranného bednění nosných nadzákladových zdí</t>
  </si>
  <si>
    <t>-1990934902</t>
  </si>
  <si>
    <t>Bednění nadzákladových zdí nosných rovné oboustranné za každou stranu odstranění</t>
  </si>
  <si>
    <t>https://podminky.urs.cz/item/CS_URS_2023_01/311351122</t>
  </si>
  <si>
    <t>311361821</t>
  </si>
  <si>
    <t>Výztuž nosných zdí betonářskou ocelí 10 505</t>
  </si>
  <si>
    <t>-1401689166</t>
  </si>
  <si>
    <t>Výztuž nadzákladových zdí nosných svislých nebo odkloněných od svislice, rovných nebo oblých z betonářské oceli 10 505 (R) nebo BSt 500</t>
  </si>
  <si>
    <t>https://podminky.urs.cz/item/CS_URS_2023_01/311361821</t>
  </si>
  <si>
    <t>10,64*0,180</t>
  </si>
  <si>
    <t>317321118</t>
  </si>
  <si>
    <t>Mostní římsy ze ŽB C 30/37</t>
  </si>
  <si>
    <t>638067235</t>
  </si>
  <si>
    <t>Římsy ze železového betonu C 30/37</t>
  </si>
  <si>
    <t>https://podminky.urs.cz/item/CS_URS_2023_01/317321118</t>
  </si>
  <si>
    <t>2*1,3</t>
  </si>
  <si>
    <t>317353121</t>
  </si>
  <si>
    <t>Bednění mostních říms všech tvarů - zřízení</t>
  </si>
  <si>
    <t>-79174355</t>
  </si>
  <si>
    <t>Bednění mostní římsy zřízení všech tvarů</t>
  </si>
  <si>
    <t>https://podminky.urs.cz/item/CS_URS_2023_01/317353121</t>
  </si>
  <si>
    <t>(0,326+0,3)*2*8,1</t>
  </si>
  <si>
    <t>317361116</t>
  </si>
  <si>
    <t>Výztuž mostních říms z betonářské oceli 10 505</t>
  </si>
  <si>
    <t>578737743</t>
  </si>
  <si>
    <t>Výztuž mostních železobetonových říms z betonářské oceli 10 505 (R) nebo BSt 500</t>
  </si>
  <si>
    <t>https://podminky.urs.cz/item/CS_URS_2023_01/317361116</t>
  </si>
  <si>
    <t>2,6*0,2</t>
  </si>
  <si>
    <t>465513157</t>
  </si>
  <si>
    <t>Dlažba svahu u opěr z upraveného lomového žulového kamene tl 200 mm do lože C 25/30 pl přes 10 m2</t>
  </si>
  <si>
    <t>-1558080777</t>
  </si>
  <si>
    <t>Dlažba svahu u mostních opěr z upraveného lomového žulového kamene s vyspárováním maltou MC 25, šíře spáry 15 mm do betonového lože C 25/30 tloušťky 200 mm, plochy přes 10 m2</t>
  </si>
  <si>
    <t>https://podminky.urs.cz/item/CS_URS_2023_01/465513157</t>
  </si>
  <si>
    <t>Úpravy povrchů, podlahy a osazování výplní</t>
  </si>
  <si>
    <t>962051111</t>
  </si>
  <si>
    <t>Bourání mostních zdí a pilířů z ŽB</t>
  </si>
  <si>
    <t>1713452859</t>
  </si>
  <si>
    <t>Bourání mostních konstrukcí zdiva a pilířů ze železového betonu</t>
  </si>
  <si>
    <t>https://podminky.urs.cz/item/CS_URS_2023_01/962051111</t>
  </si>
  <si>
    <t>4,19*2*0,3</t>
  </si>
  <si>
    <t>997211111</t>
  </si>
  <si>
    <t>Svislá doprava suti na v 3,5 m</t>
  </si>
  <si>
    <t>-1090757436</t>
  </si>
  <si>
    <t>Svislá doprava suti nebo vybouraných hmot s naložením do dopravního zařízení a s vyprázdněním dopravního zařízení na hromadu nebo do dopravního prostředku suti na výšku do 3,5 m</t>
  </si>
  <si>
    <t>https://podminky.urs.cz/item/CS_URS_2023_01/997211111</t>
  </si>
  <si>
    <t>2,514*2,5</t>
  </si>
  <si>
    <t>997211511</t>
  </si>
  <si>
    <t>Vodorovná doprava suti po suchu na vzdálenost do 1 km</t>
  </si>
  <si>
    <t>1060636267</t>
  </si>
  <si>
    <t>Vodorovná doprava suti nebo vybouraných hmot suti se složením a hrubým urovnáním, na vzdálenost do 1 km</t>
  </si>
  <si>
    <t>https://podminky.urs.cz/item/CS_URS_2023_01/997211511</t>
  </si>
  <si>
    <t>997211612</t>
  </si>
  <si>
    <t>Nakládání vybouraných hmot na dopravní prostředky pro vodorovnou dopravu</t>
  </si>
  <si>
    <t>-1616743081</t>
  </si>
  <si>
    <t>Nakládání suti nebo vybouraných hmot na dopravní prostředky pro vodorovnou dopravu vybouraných hmot</t>
  </si>
  <si>
    <t>https://podminky.urs.cz/item/CS_URS_2023_01/997211612</t>
  </si>
  <si>
    <t>998212111</t>
  </si>
  <si>
    <t>Přesun hmot pro mosty zděné, monolitické betonové nebo ocelové v do 20 m</t>
  </si>
  <si>
    <t>652809471</t>
  </si>
  <si>
    <t>Přesun hmot pro mosty zděné, betonové monolitické, spřažené ocelobetonové nebo kovové vodorovná dopravní vzdálenost do 100 m výška mostu do 20 m</t>
  </si>
  <si>
    <t>https://podminky.urs.cz/item/CS_URS_2023_01/998212111</t>
  </si>
  <si>
    <t>PSV</t>
  </si>
  <si>
    <t>Práce a dodávky PSV</t>
  </si>
  <si>
    <t>711</t>
  </si>
  <si>
    <t>Izolace proti vodě, vlhkosti a plynům</t>
  </si>
  <si>
    <t>711113121</t>
  </si>
  <si>
    <t>Izolace proti vlhkosti na svislé ploše za studena těsnicím nátěrem na bázi pryže (latexu) a bitumenů</t>
  </si>
  <si>
    <t>1948390152</t>
  </si>
  <si>
    <t>Izolace proti zemní vlhkosti natěradly a tmely za studena na ploše svislé S těsnícím nátěrem na bázi pryže (latexu) a bitumenů</t>
  </si>
  <si>
    <t>https://podminky.urs.cz/item/CS_URS_2023_01/711113121</t>
  </si>
  <si>
    <t>8,7</t>
  </si>
  <si>
    <t>711491172</t>
  </si>
  <si>
    <t>Provedení doplňků izolace proti vodě na vodorovné ploše z textilií vrstva ochranná</t>
  </si>
  <si>
    <t>335294111</t>
  </si>
  <si>
    <t>Provedení doplňků izolace proti vodě textilií na ploše vodorovné V vrstva ochranná</t>
  </si>
  <si>
    <t>https://podminky.urs.cz/item/CS_URS_2023_01/711491172</t>
  </si>
  <si>
    <t>69311089</t>
  </si>
  <si>
    <t>geotextilie netkaná separační, ochranná, filtrační, drenážní PES 600g/m2</t>
  </si>
  <si>
    <t>-582746412</t>
  </si>
  <si>
    <t>767</t>
  </si>
  <si>
    <t>Konstrukce zámečnické</t>
  </si>
  <si>
    <t>767163121</t>
  </si>
  <si>
    <t>Montáž přímého kovového zábradlí z dílců do betonu v rovině</t>
  </si>
  <si>
    <t>-481362352</t>
  </si>
  <si>
    <t>Montáž kompletního kovového zábradlí přímého z dílců v rovině (na rovné ploše) kotveného do betonu</t>
  </si>
  <si>
    <t>https://podminky.urs.cz/item/CS_URS_2023_01/767163121</t>
  </si>
  <si>
    <t>8,1*2</t>
  </si>
  <si>
    <t>55342281</t>
  </si>
  <si>
    <t>zábradlí s prutovou výplní, horní kotvení, kulatý sloupek</t>
  </si>
  <si>
    <t>241650053</t>
  </si>
  <si>
    <t>SO 101 - 03 - Hlavni polní cesta C1 - propustek č. 2</t>
  </si>
  <si>
    <t>371498019</t>
  </si>
  <si>
    <t>9,39*9,4*2</t>
  </si>
  <si>
    <t>9,25*6,16</t>
  </si>
  <si>
    <t>397591537</t>
  </si>
  <si>
    <t>233,512</t>
  </si>
  <si>
    <t>973448789</t>
  </si>
  <si>
    <t>233,512*2</t>
  </si>
  <si>
    <t>-1654308973</t>
  </si>
  <si>
    <t>-1565845289</t>
  </si>
  <si>
    <t>233,51</t>
  </si>
  <si>
    <t>-1873207419</t>
  </si>
  <si>
    <t>-1521187158</t>
  </si>
  <si>
    <t>16,4</t>
  </si>
  <si>
    <t>1774579013</t>
  </si>
  <si>
    <t>6,11*(0,4*2)*2</t>
  </si>
  <si>
    <t>487036875</t>
  </si>
  <si>
    <t>-1706915606</t>
  </si>
  <si>
    <t>16,4*0,180</t>
  </si>
  <si>
    <t>287281842</t>
  </si>
  <si>
    <t>2*19,32*0,3</t>
  </si>
  <si>
    <t>40957682</t>
  </si>
  <si>
    <t>19,32*2*2</t>
  </si>
  <si>
    <t>536842563</t>
  </si>
  <si>
    <t>1599005365</t>
  </si>
  <si>
    <t>2*19,32*0,3*0,180</t>
  </si>
  <si>
    <t>-1288727372</t>
  </si>
  <si>
    <t>0,15*2*9,4</t>
  </si>
  <si>
    <t>110857437</t>
  </si>
  <si>
    <t>9,4*0,27*2*2</t>
  </si>
  <si>
    <t>1730241604</t>
  </si>
  <si>
    <t>0,15*2*9,4*0,180</t>
  </si>
  <si>
    <t>321213345</t>
  </si>
  <si>
    <t>Zdivo nadzákladové z lomového kamene vodních staveb obkladní s vyspárováním</t>
  </si>
  <si>
    <t>-1091523571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</si>
  <si>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</si>
  <si>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https://podminky.urs.cz/item/CS_URS_2023_01/321213345</t>
  </si>
  <si>
    <t>19,32*2*0,2</t>
  </si>
  <si>
    <t>334214121</t>
  </si>
  <si>
    <t>Kotvení kamenného obkladového zdiva mostů tl do 350 mm betonářskou výztuží</t>
  </si>
  <si>
    <t>-1927588802</t>
  </si>
  <si>
    <t>Kotvení kamenného obkladového zdiva mostů tloušťky do 350 mm betonářskou výztuží</t>
  </si>
  <si>
    <t>https://podminky.urs.cz/item/CS_URS_2023_01/334214121</t>
  </si>
  <si>
    <t>19,32*2</t>
  </si>
  <si>
    <t>1103878309</t>
  </si>
  <si>
    <t>11,2+30,2</t>
  </si>
  <si>
    <t>1456719431</t>
  </si>
  <si>
    <t>15,84*2*0,3</t>
  </si>
  <si>
    <t>985121222</t>
  </si>
  <si>
    <t>Tryskání degradovaného betonu líce kleneb vodou pod tlakem přes 300 do 1250 barů</t>
  </si>
  <si>
    <t>199400779</t>
  </si>
  <si>
    <t>Tryskání degradovaného betonu líce kleneb a podhledů vodou pod tlakem přes 300 do 1 250 barů</t>
  </si>
  <si>
    <t>https://podminky.urs.cz/item/CS_URS_2023_01/985121222</t>
  </si>
  <si>
    <t>985131111</t>
  </si>
  <si>
    <t>Očištění ploch stěn, rubu kleneb a podlah tlakovou vodou</t>
  </si>
  <si>
    <t>25417833</t>
  </si>
  <si>
    <t>https://podminky.urs.cz/item/CS_URS_2023_01/985131111</t>
  </si>
  <si>
    <t>1,36*2*9,49</t>
  </si>
  <si>
    <t>985231112</t>
  </si>
  <si>
    <t>Spárování zdiva aktivovanou maltou spára hl do 40 mm dl přes 6 do 12 m/m2</t>
  </si>
  <si>
    <t>1774599422</t>
  </si>
  <si>
    <t>Spárování zdiva hloubky do 40 mm aktivovanou maltou délky spáry na 1 m2 upravované plochy přes 6 do 12 m</t>
  </si>
  <si>
    <t>https://podminky.urs.cz/item/CS_URS_2023_01/985231112</t>
  </si>
  <si>
    <t>985233121</t>
  </si>
  <si>
    <t>Úprava spár po spárování zdiva uhlazením spára dl přes 6 do 12 m/m2</t>
  </si>
  <si>
    <t>-391813377</t>
  </si>
  <si>
    <t>Úprava spár po spárování zdiva kamenného nebo cihelného délky spáry na 1 m2 upravované plochy přes 6 do 12 m uhlazením</t>
  </si>
  <si>
    <t>https://podminky.urs.cz/item/CS_URS_2023_01/985233121</t>
  </si>
  <si>
    <t>985311111</t>
  </si>
  <si>
    <t>Reprofilace stěn cementovou sanační maltou tl do 10 mm</t>
  </si>
  <si>
    <t>519914655</t>
  </si>
  <si>
    <t>Reprofilace betonu sanačními maltami na cementové bázi ručně stěn, tloušťky do 10 mm</t>
  </si>
  <si>
    <t>https://podminky.urs.cz/item/CS_URS_2023_01/985311111</t>
  </si>
  <si>
    <t>26,3*0,7</t>
  </si>
  <si>
    <t>985311114</t>
  </si>
  <si>
    <t>Reprofilace stěn cementovou sanační maltou tl přes 30 do 40 mm</t>
  </si>
  <si>
    <t>1155877203</t>
  </si>
  <si>
    <t>Reprofilace betonu sanačními maltami na cementové bázi ručně stěn, tloušťky přes 30 do 40 mm</t>
  </si>
  <si>
    <t>https://podminky.urs.cz/item/CS_URS_2023_01/985311114</t>
  </si>
  <si>
    <t>26,3*0,3</t>
  </si>
  <si>
    <t>985312111</t>
  </si>
  <si>
    <t>Stěrka k vyrovnání betonových ploch stěn tl do 2 mm</t>
  </si>
  <si>
    <t>-1410337736</t>
  </si>
  <si>
    <t>Stěrka k vyrovnání ploch reprofilovaného betonu stěn, tloušťky do 2 mm</t>
  </si>
  <si>
    <t>https://podminky.urs.cz/item/CS_URS_2023_01/985312111</t>
  </si>
  <si>
    <t>26,3</t>
  </si>
  <si>
    <t>985321111</t>
  </si>
  <si>
    <t>Ochranný nátěr výztuže na cementové bázi stěn, líce kleneb a podhledů 1 vrstva tl 1 mm</t>
  </si>
  <si>
    <t>-1347635314</t>
  </si>
  <si>
    <t>Ochranný nátěr betonářské výztuže 1 vrstva tloušťky 1 mm na cementové bázi stěn, líce kleneb a podhledů</t>
  </si>
  <si>
    <t>https://podminky.urs.cz/item/CS_URS_2023_01/985321111</t>
  </si>
  <si>
    <t>26,3*0,2</t>
  </si>
  <si>
    <t>1407506653</t>
  </si>
  <si>
    <t>-1807660646</t>
  </si>
  <si>
    <t>791115898</t>
  </si>
  <si>
    <t>-1232622853</t>
  </si>
  <si>
    <t>711111001</t>
  </si>
  <si>
    <t>Provedení izolace proti zemní vlhkosti vodorovné za studena nátěrem penetračním</t>
  </si>
  <si>
    <t>1701751659</t>
  </si>
  <si>
    <t>Provedení izolace proti zemní vlhkosti natěradly a tmely za studena na ploše vodorovné V nátěrem penetračním</t>
  </si>
  <si>
    <t>https://podminky.urs.cz/item/CS_URS_2023_01/711111001</t>
  </si>
  <si>
    <t>32,3+19,32+19,32+6+6</t>
  </si>
  <si>
    <t>11163150</t>
  </si>
  <si>
    <t>lak penetrační asfaltový</t>
  </si>
  <si>
    <t>1183804773</t>
  </si>
  <si>
    <t>82,94*0,00033 'Přepočtené koeficientem množství</t>
  </si>
  <si>
    <t>711441559</t>
  </si>
  <si>
    <t>Provedení izolace proti tlakové vodě vodorovné přitavením pásu NAIP</t>
  </si>
  <si>
    <t>-1352164708</t>
  </si>
  <si>
    <t>Provedení izolace proti povrchové a podpovrchové tlakové vodě pásy přitavením NAIP na ploše vodorovné V</t>
  </si>
  <si>
    <t>https://podminky.urs.cz/item/CS_URS_2023_01/711441559</t>
  </si>
  <si>
    <t>32,3+19,32+19,32</t>
  </si>
  <si>
    <t>62832001</t>
  </si>
  <si>
    <t>pás asfaltový natavitelný oxidovaný tl 3,5mm typu V60 S35 s vložkou ze skleněné rohože, s jemnozrnným minerálním posypem</t>
  </si>
  <si>
    <t>-2077785345</t>
  </si>
  <si>
    <t>70,94*1,1655 'Přepočtené koeficientem množství</t>
  </si>
  <si>
    <t>-1989652615</t>
  </si>
  <si>
    <t>70,94</t>
  </si>
  <si>
    <t>34274058</t>
  </si>
  <si>
    <t>1954105562</t>
  </si>
  <si>
    <t>9,4*2</t>
  </si>
  <si>
    <t>-1757584870</t>
  </si>
  <si>
    <t>SO 102 - 00 - Vedlejší a ostatní náklady</t>
  </si>
  <si>
    <t>-290360582</t>
  </si>
  <si>
    <t>1266887023</t>
  </si>
  <si>
    <t>-1784037875</t>
  </si>
  <si>
    <t>88557468</t>
  </si>
  <si>
    <t>-1829725813</t>
  </si>
  <si>
    <t>785615038</t>
  </si>
  <si>
    <t>-758140397</t>
  </si>
  <si>
    <t>-1203725838</t>
  </si>
  <si>
    <t>-789060629</t>
  </si>
  <si>
    <t>-1117310379</t>
  </si>
  <si>
    <t>-654829541</t>
  </si>
  <si>
    <t>091003000R</t>
  </si>
  <si>
    <t>Ostatní náklady bez rozlišení</t>
  </si>
  <si>
    <t>-1841623701</t>
  </si>
  <si>
    <t>Kácení zajištěné obcí</t>
  </si>
  <si>
    <t>"Kácení zajištěné obcí před realizací stavby"</t>
  </si>
  <si>
    <t>"Pevná cena 38000Kč bez DPH"</t>
  </si>
  <si>
    <t>-1619742620</t>
  </si>
  <si>
    <t>4278,674</t>
  </si>
  <si>
    <t>SO 102 - 01 - HLAVNÍ POLNÍ CESTA C3 a C5</t>
  </si>
  <si>
    <t xml:space="preserve">    8 - Trubní vedení</t>
  </si>
  <si>
    <t>-1719686071</t>
  </si>
  <si>
    <t>1260+4567"C3+C5"</t>
  </si>
  <si>
    <t>-897095538</t>
  </si>
  <si>
    <t>72</t>
  </si>
  <si>
    <t>964764659</t>
  </si>
  <si>
    <t>69</t>
  </si>
  <si>
    <t>112201113</t>
  </si>
  <si>
    <t>Odstranění pařezů D přes 0,3 do 0,4 m v rovině a svahu do 1:5 s odklizením do 20 m a zasypáním jámy</t>
  </si>
  <si>
    <t>2137738730</t>
  </si>
  <si>
    <t>Odstranění pařezu v rovině nebo na svahu do 1:5 o průměru pařezu na řezné ploše přes 300 do 400 mm</t>
  </si>
  <si>
    <t>https://podminky.urs.cz/item/CS_URS_2023_01/112201113</t>
  </si>
  <si>
    <t>112201114</t>
  </si>
  <si>
    <t>Odstranění pařezů D přes 0,4 do 0,5 m v rovině a svahu do 1:5 s odklizením do 20 m a zasypáním jámy</t>
  </si>
  <si>
    <t>504028480</t>
  </si>
  <si>
    <t>Odstranění pařezu v rovině nebo na svahu do 1:5 o průměru pařezu na řezné ploše přes 400 do 500 mm</t>
  </si>
  <si>
    <t>https://podminky.urs.cz/item/CS_URS_2023_01/112201114</t>
  </si>
  <si>
    <t>112201115</t>
  </si>
  <si>
    <t>Odstranění pařezů D přes 0,5 do 0,6 m v rovině a svahu do 1:5 s odklizením do 20 m a zasypáním jámy</t>
  </si>
  <si>
    <t>891897173</t>
  </si>
  <si>
    <t>Odstranění pařezu v rovině nebo na svahu do 1:5 o průměru pařezu na řezné ploše přes 500 do 600 mm</t>
  </si>
  <si>
    <t>https://podminky.urs.cz/item/CS_URS_2023_01/112201115</t>
  </si>
  <si>
    <t>112201117</t>
  </si>
  <si>
    <t>Odstranění pařezů D přes 0,7 do 0,8 m v rovině a svahu do 1:5 s odklizením do 20 m a zasypáním jámy</t>
  </si>
  <si>
    <t>-1909548614</t>
  </si>
  <si>
    <t>Odstranění pařezu v rovině nebo na svahu do 1:5 o průměru pařezu na řezné ploše přes 700 do 800 mm</t>
  </si>
  <si>
    <t>https://podminky.urs.cz/item/CS_URS_2023_01/112201117</t>
  </si>
  <si>
    <t>943805426</t>
  </si>
  <si>
    <t>3306</t>
  </si>
  <si>
    <t>-1474947057</t>
  </si>
  <si>
    <t>"výkop"266+1553</t>
  </si>
  <si>
    <t>-1878441075</t>
  </si>
  <si>
    <t>"výkop pro AZ v případě málo únosného podloží"297+1036</t>
  </si>
  <si>
    <t>-135106718</t>
  </si>
  <si>
    <t>"násyp"7+28</t>
  </si>
  <si>
    <t>"ornice na ohumusování svahů"(1260+4566)*0.1</t>
  </si>
  <si>
    <t>"zemní krajnice"740+161</t>
  </si>
  <si>
    <t>"dodatečný násyp"037+87</t>
  </si>
  <si>
    <t>-1053545750</t>
  </si>
  <si>
    <t>"aktivní zóna, v případě málo únosného podloží"297+1036</t>
  </si>
  <si>
    <t>131151201</t>
  </si>
  <si>
    <t>Hloubení jam zapažených v hornině třídy těžitelnosti I skupiny 1 a 2 objem do 20 m3 strojně</t>
  </si>
  <si>
    <t>266986510</t>
  </si>
  <si>
    <t>Hloubení zapažených jam a zářezů strojně s urovnáním dna do předepsaného profilu a spádu v hornině třídy těžitelnosti I skupiny 1 a 2 do 20 m3</t>
  </si>
  <si>
    <t>https://podminky.urs.cz/item/CS_URS_2023_01/131151201</t>
  </si>
  <si>
    <t>7,9"m2"*2,2</t>
  </si>
  <si>
    <t>"horská vpusť"</t>
  </si>
  <si>
    <t>132151101</t>
  </si>
  <si>
    <t>Hloubení rýh nezapažených š do 800 mm v hornině třídy těžitelnosti I skupiny 1 a 2 objem do 20 m3 strojně</t>
  </si>
  <si>
    <t>-1639489481</t>
  </si>
  <si>
    <t>Hloubení nezapažených rýh šířky do 800 mm strojně s urovnáním dna do předepsaného profilu a spádu v hornině třídy těžitelnosti I skupiny 1 a 2 do 20 m3</t>
  </si>
  <si>
    <t>https://podminky.urs.cz/item/CS_URS_2023_01/132151101</t>
  </si>
  <si>
    <t>"odvodňovací rýha" 1*0,5*(770+35)</t>
  </si>
  <si>
    <t>"štěrkové žebro"1*0,5*5"m"*6"ks"</t>
  </si>
  <si>
    <t>"úložný práh"0,65*0,4*+0,6*0,3*2</t>
  </si>
  <si>
    <t>132151254</t>
  </si>
  <si>
    <t>Hloubení rýh nezapažených š do 2000 mm v hornině třídy těžitelnosti I skupiny 1 a 2 objem do 500 m3 strojně</t>
  </si>
  <si>
    <t>-2030703433</t>
  </si>
  <si>
    <t>Hloubení nezapažených rýh šířky přes 800 do 2 000 mm strojně s urovnáním dna do předepsaného profilu a spádu v hornině třídy těžitelnosti I skupiny 1 a 2 přes 100 do 500 m3</t>
  </si>
  <si>
    <t>https://podminky.urs.cz/item/CS_URS_2023_01/132151254</t>
  </si>
  <si>
    <t>"propustek v km 0,1"34"m"*3"m2"</t>
  </si>
  <si>
    <t>"propustek pod sjezdem" 7,6*1"m2"</t>
  </si>
  <si>
    <t>-1885198319</t>
  </si>
  <si>
    <t>316</t>
  </si>
  <si>
    <t>162201402</t>
  </si>
  <si>
    <t>Vodorovné přemístění větví stromů listnatých do 1 km D kmene přes 300 do 500 mm</t>
  </si>
  <si>
    <t>-2115106425</t>
  </si>
  <si>
    <t>Vodorovné přemístění větví, kmenů nebo pařezů s naložením, složením a dopravou do 1000 m větví stromů listnatých, průměru kmene přes 300 do 500 mm</t>
  </si>
  <si>
    <t>https://podminky.urs.cz/item/CS_URS_2023_01/162201402</t>
  </si>
  <si>
    <t>14+14</t>
  </si>
  <si>
    <t>162201403</t>
  </si>
  <si>
    <t>Vodorovné přemístění větví stromů listnatých do 1 km D kmene přes 500 do 700 mm</t>
  </si>
  <si>
    <t>165205926</t>
  </si>
  <si>
    <t>Vodorovné přemístění větví, kmenů nebo pařezů s naložením, složením a dopravou do 1000 m větví stromů listnatých, průměru kmene přes 500 do 700 mm</t>
  </si>
  <si>
    <t>https://podminky.urs.cz/item/CS_URS_2023_01/162201403</t>
  </si>
  <si>
    <t>1295119158</t>
  </si>
  <si>
    <t>-1856353902</t>
  </si>
  <si>
    <t>"drn"5827*0,1</t>
  </si>
  <si>
    <t>"HV"17,38</t>
  </si>
  <si>
    <t>"odvodňovací rýha a žebra"417,5</t>
  </si>
  <si>
    <t>"rýhy pro propustky"109+0,094</t>
  </si>
  <si>
    <t>"výkop"1819</t>
  </si>
  <si>
    <t>"výkop pro AZ"1333</t>
  </si>
  <si>
    <t>"násyp"35</t>
  </si>
  <si>
    <t>"ornice"582,6</t>
  </si>
  <si>
    <t>"zemní krajnice"90,1</t>
  </si>
  <si>
    <t>"dodatečný násyp"124</t>
  </si>
  <si>
    <t>"AZ"1333</t>
  </si>
  <si>
    <t>-87615855</t>
  </si>
  <si>
    <t>1837701383</t>
  </si>
  <si>
    <t>124</t>
  </si>
  <si>
    <t>-519718241</t>
  </si>
  <si>
    <t>1333</t>
  </si>
  <si>
    <t>-1130681283</t>
  </si>
  <si>
    <t>1333*2</t>
  </si>
  <si>
    <t>-142501324</t>
  </si>
  <si>
    <t>-278196352</t>
  </si>
  <si>
    <t>1819+1333+5827*0,1+109+0,094+17,38+417,5</t>
  </si>
  <si>
    <t>-1679362040</t>
  </si>
  <si>
    <t>"HV"17,38*1/3</t>
  </si>
  <si>
    <t>"propustky"</t>
  </si>
  <si>
    <t>109*1/3</t>
  </si>
  <si>
    <t>1328396539</t>
  </si>
  <si>
    <t>"propusky"</t>
  </si>
  <si>
    <t>596642549</t>
  </si>
  <si>
    <t>42,126*2,2</t>
  </si>
  <si>
    <t>-516021241</t>
  </si>
  <si>
    <t>5827</t>
  </si>
  <si>
    <t>1535430043</t>
  </si>
  <si>
    <t>5827*0,02 'Přepočtené koeficientem množství</t>
  </si>
  <si>
    <t>506696483</t>
  </si>
  <si>
    <t>810+2974</t>
  </si>
  <si>
    <t>430930709</t>
  </si>
  <si>
    <t>-550539671</t>
  </si>
  <si>
    <t>-1468293096</t>
  </si>
  <si>
    <t>5827*0,1</t>
  </si>
  <si>
    <t>211531111R</t>
  </si>
  <si>
    <t>Výplň odvodňovacích žeber nebo trativodů kamenivem hrubým drceným frakce 16 až 63 mm</t>
  </si>
  <si>
    <t>-658143470</t>
  </si>
  <si>
    <t>Výplň kamenivem do rýh odvodňovacích žeber nebo trativodů bez zhutnění, s úpravou povrchu výplně kamenivem hrubým drceným frakce 16 až 63 mm</t>
  </si>
  <si>
    <t>https://podminky.urs.cz/item/CS_URS_2023_01/211531111R</t>
  </si>
  <si>
    <t xml:space="preserve">Poznámka k souboru cen:
1. V ceně 51-1111 jsou započteny i náklady na průduchy vytvořené z lomového kamene.
2. V cenách 52-1111 až 58-1111 nejsou započteny náklady na zřízení průduchů; tyto práce se oceňují cenami:
a) souboru cen 212 71-11 Trativody z trub z prostého betonu bez lože,
b) souboru cen 212 75-5 . Trativody bez lože z drenážních trubek.
3. Množství měrných jednotek se určuje v m3 vyplňovaného prostoru. Objem potrubí a lože se do vyplňovaného prostoru nezapočítává.
</t>
  </si>
  <si>
    <t>"odvodňovací rýhy"1*0,5*805</t>
  </si>
  <si>
    <t>"žebra" 1*0,5*30</t>
  </si>
  <si>
    <t>-1904129403</t>
  </si>
  <si>
    <t>"AZ"3784+2*0,4*1006</t>
  </si>
  <si>
    <t>"rýhy"(1*2+0,5*3)*805</t>
  </si>
  <si>
    <t>"žebra"(1*2+0,5*3)*30</t>
  </si>
  <si>
    <t>1655718518</t>
  </si>
  <si>
    <t>274311127</t>
  </si>
  <si>
    <t>Základové pasy, prahy, věnce a ostruhy z betonu prostého C 25/30</t>
  </si>
  <si>
    <t>-33868290</t>
  </si>
  <si>
    <t>Základové konstrukce z betonu prostého pasy, prahy, věnce a ostruhy ve výkopu nebo na hlavách pilot C 25/30</t>
  </si>
  <si>
    <t>https://podminky.urs.cz/item/CS_URS_2023_01/274311127</t>
  </si>
  <si>
    <t xml:space="preserve">Poznámka k souboru cen:
1. V cenách jsou započteny i náklady na:
a) kontrolu bednění před betonáží, vlastní betonáž zejména čerpadlem betonu, rozhrnutí a hutnění betonu požadované konzistence, uhlazení horního povrchu základu s případnou technologickou přestávkou nutnou pro vytvoření založení dříku opěry nebo pilíře,
b) ošetření a ochranu čerstvě uloženého betonu.
2. V cenách nejsou započteny náklady na:
a) zhutnění podkladní vrstvy nebo vyčištění základové spáry u plošného založení,
b) zhotovení vrtací šablony pilot nebo odbourání hlav pilot u základu založeného na pilotách.
</t>
  </si>
  <si>
    <t>0,6*0,3*2"bet. prah u propustku pod sjezdem"</t>
  </si>
  <si>
    <t>0,65*0,4 "úložný práh"</t>
  </si>
  <si>
    <t>1067468575</t>
  </si>
  <si>
    <t>451315114</t>
  </si>
  <si>
    <t>Podkladní nebo výplňová vrstva z betonu C 12/15 tl do 100 mm</t>
  </si>
  <si>
    <t>-2064633336</t>
  </si>
  <si>
    <t>Podkladní a výplňové vrstvy z betonu prostého tloušťky do 100 mm, z betonu C 12/15</t>
  </si>
  <si>
    <t>https://podminky.urs.cz/item/CS_URS_2023_01/451315114</t>
  </si>
  <si>
    <t xml:space="preserve">Poznámka k souboru cen:
1. Cenu lze použít pro podkladní vrstvu z prostého betonu pod základové konstrukce.
2. Příplatek řeší náklady na vícepráce při ruční ukládce pro sklon podkladní vrstvy ve svahu (skluzy u opěry).
3. V cenách jsou započteny náklady na vlastní betonáž, rozhrnutí a případně hutnění betonu požadované konzistence, uhlazení horního povrchu podkladní vrstvy, ošetření a ochranu čerstvě uloženého betonu.
4. V cenách nejsou započteny náklady na:
a) zhutnění podloží pod podkladní vrstvy a vyčištění základové spáry, tyto se oceňují cenami katalogu 800-2 Základy a zvláštní zakládání,
b) podkladní vrstva ze štěrku hutněného u plošného založení, tyto se oceňují souborem cen 451 57-78 Podkladní a výplňová vrstva z kameniva,
c) zhotovení bednění vrtací šablony pilot nebo odbourání hlav pilot ze železobetonu u základu založeného na pilotách.
</t>
  </si>
  <si>
    <t>1,53*1,2 "pod HV v km 0,100"</t>
  </si>
  <si>
    <t>1946787519</t>
  </si>
  <si>
    <t>3604*1,14</t>
  </si>
  <si>
    <t>-603494425</t>
  </si>
  <si>
    <t>3607*1,37</t>
  </si>
  <si>
    <t>-295330245</t>
  </si>
  <si>
    <t>"hospodářské sjezdy" 283*1,16</t>
  </si>
  <si>
    <t>1044921528</t>
  </si>
  <si>
    <t>3607*1,03</t>
  </si>
  <si>
    <t>-2034526111</t>
  </si>
  <si>
    <t>901 "zemní krajnice"</t>
  </si>
  <si>
    <t>-148849562</t>
  </si>
  <si>
    <t>3607*1,13</t>
  </si>
  <si>
    <t>475926506</t>
  </si>
  <si>
    <t>3607*1,02</t>
  </si>
  <si>
    <t>600857804</t>
  </si>
  <si>
    <t>3324+283"sjezdy"</t>
  </si>
  <si>
    <t>-1746321769</t>
  </si>
  <si>
    <t>-1975731651</t>
  </si>
  <si>
    <t>Trubní vedení</t>
  </si>
  <si>
    <t>895931111R</t>
  </si>
  <si>
    <t>Vpusti kanalizačních horské z betonu prostého C25/30</t>
  </si>
  <si>
    <t>36783375</t>
  </si>
  <si>
    <t>"HV v km 0,1 vpravo"</t>
  </si>
  <si>
    <t>-336813277</t>
  </si>
  <si>
    <t>-800539498</t>
  </si>
  <si>
    <t>40445616</t>
  </si>
  <si>
    <t>značky upravující přednost P6 900mm retroreflexní</t>
  </si>
  <si>
    <t>160759723</t>
  </si>
  <si>
    <t>189492857</t>
  </si>
  <si>
    <t>1330727839</t>
  </si>
  <si>
    <t>586194283</t>
  </si>
  <si>
    <t>7,6</t>
  </si>
  <si>
    <t>-459060247</t>
  </si>
  <si>
    <t>919551114</t>
  </si>
  <si>
    <t>Zřízení propustku z trub plastových PE rýhovaných se spojkami nebo s hrdlem DN 600 mm</t>
  </si>
  <si>
    <t>-215216548</t>
  </si>
  <si>
    <t>Zřízení propustku z trub plastových polyetylenových rýhovaných se spojkami nebo s hrdlem DN 600 mm</t>
  </si>
  <si>
    <t>https://podminky.urs.cz/item/CS_URS_2023_01/919551114</t>
  </si>
  <si>
    <t>56241113</t>
  </si>
  <si>
    <t>trouba HDPE flexibilní 8kPA D 600mm</t>
  </si>
  <si>
    <t>-1826992434</t>
  </si>
  <si>
    <t>615515655</t>
  </si>
  <si>
    <t>63</t>
  </si>
  <si>
    <t>935111211</t>
  </si>
  <si>
    <t>Osazení příkopového žlabu do štěrkopísku tl 100 mm z betonových tvárnic š 800 mm</t>
  </si>
  <si>
    <t>-699327270</t>
  </si>
  <si>
    <t>Osazení betonového příkopového žlabu s vyplněním a zatřením spár cementovou maltou s ložem tl. 100 mm z kameniva těženého nebo štěrkopísku z betonových příkopových tvárnic šířky přes 500 do 800 mm</t>
  </si>
  <si>
    <t>https://podminky.urs.cz/item/CS_URS_2023_01/935111211</t>
  </si>
  <si>
    <t>59227029</t>
  </si>
  <si>
    <t>žlabovka příkopová betonová 500x680x60mm</t>
  </si>
  <si>
    <t>-960801464</t>
  </si>
  <si>
    <t>65</t>
  </si>
  <si>
    <t>-1896977029</t>
  </si>
  <si>
    <t>66</t>
  </si>
  <si>
    <t>1044174257</t>
  </si>
  <si>
    <t>1454,64*5 'Přepočtené koeficientem množství</t>
  </si>
  <si>
    <t>67</t>
  </si>
  <si>
    <t>-1286863568</t>
  </si>
  <si>
    <t>68</t>
  </si>
  <si>
    <t>2046354343</t>
  </si>
  <si>
    <t>-145493751</t>
  </si>
  <si>
    <t>3112,575*5 'Přepočtené koeficientem množství</t>
  </si>
  <si>
    <t>SO 102 - 02 - HLAVNÍ POLNÍ CESTA C3 a C5 - ÚHLOVÁ ZEĎ</t>
  </si>
  <si>
    <t>-1299105677</t>
  </si>
  <si>
    <t>82,1</t>
  </si>
  <si>
    <t>58337600</t>
  </si>
  <si>
    <t>štěrkopísek frakce 0/45</t>
  </si>
  <si>
    <t>-2019491289</t>
  </si>
  <si>
    <t>82,1*2</t>
  </si>
  <si>
    <t>-855806727</t>
  </si>
  <si>
    <t>658,1</t>
  </si>
  <si>
    <t>157+165</t>
  </si>
  <si>
    <t>175253101</t>
  </si>
  <si>
    <t>Přísyp vodních staveb těsnící fólií nebo geotextílií materiálem bez zhutnění v rovině a svahu do 1:5</t>
  </si>
  <si>
    <t>1001953180</t>
  </si>
  <si>
    <t>Přísyp těsnící folie nebo geotextilie na objektech vodních staveb z vhodného materiálu, bez zhutnění v rovině nebo ve svahu sklonu do 1 : 5</t>
  </si>
  <si>
    <t>https://podminky.urs.cz/item/CS_URS_2023_01/175253101</t>
  </si>
  <si>
    <t>225,1*0,15*2</t>
  </si>
  <si>
    <t>58337310</t>
  </si>
  <si>
    <t>štěrkopísek frakce 0/4</t>
  </si>
  <si>
    <t>-1586697081</t>
  </si>
  <si>
    <t>67,53*2,0</t>
  </si>
  <si>
    <t>181351103</t>
  </si>
  <si>
    <t>Rozprostření ornice tl vrstvy do 200 mm pl přes 100 do 500 m2 v rovině nebo ve svahu do 1:5 strojně</t>
  </si>
  <si>
    <t>-560474004</t>
  </si>
  <si>
    <t>Rozprostření a urovnání ornice v rovině nebo ve svahu sklonu do 1:5 strojně při souvislé ploše přes 100 do 500 m2, tl. vrstvy do 200 mm</t>
  </si>
  <si>
    <t>https://podminky.urs.cz/item/CS_URS_2023_01/181351103</t>
  </si>
  <si>
    <t>314</t>
  </si>
  <si>
    <t>10364101</t>
  </si>
  <si>
    <t>zemina pro terénní úpravy - ornice</t>
  </si>
  <si>
    <t>-485447286</t>
  </si>
  <si>
    <t>214*0,15*1,8</t>
  </si>
  <si>
    <t>-1984795000</t>
  </si>
  <si>
    <t>"včetně naložení na dopravní prostředek"</t>
  </si>
  <si>
    <t>658+157+165+116+86,5+7,52*60</t>
  </si>
  <si>
    <t>-1271181229</t>
  </si>
  <si>
    <t>1231127837</t>
  </si>
  <si>
    <t>1633,7*2</t>
  </si>
  <si>
    <t>1736544812</t>
  </si>
  <si>
    <t>212341111</t>
  </si>
  <si>
    <t>Obetonování drenážních trub mezerovitým betonem</t>
  </si>
  <si>
    <t>1231655108</t>
  </si>
  <si>
    <t>https://podminky.urs.cz/item/CS_URS_2023_01/212341111</t>
  </si>
  <si>
    <t>60*0,2*0,3</t>
  </si>
  <si>
    <t>212792212</t>
  </si>
  <si>
    <t>Odvodnění mostní opěry - drenážní flexibilní plastové potrubí DN 160</t>
  </si>
  <si>
    <t>-1965140715</t>
  </si>
  <si>
    <t>Odvodnění mostní opěry z plastových trub drenážní potrubí flexibilní DN 160</t>
  </si>
  <si>
    <t>https://podminky.urs.cz/item/CS_URS_2023_01/212792212</t>
  </si>
  <si>
    <t>273311124</t>
  </si>
  <si>
    <t>Základové desky z betonu prostého C 12/15</t>
  </si>
  <si>
    <t>-587696628</t>
  </si>
  <si>
    <t>Základové konstrukce z betonu prostého desky ve výkopu nebo na hlavách pilot C 12/15</t>
  </si>
  <si>
    <t>https://podminky.urs.cz/item/CS_URS_2023_01/273311124</t>
  </si>
  <si>
    <t>0,15*(30*4,3+20*3,2+10*2,6)</t>
  </si>
  <si>
    <t>-1226718153</t>
  </si>
  <si>
    <t>34+69,3+13,6</t>
  </si>
  <si>
    <t>-156688150</t>
  </si>
  <si>
    <t>1263753424</t>
  </si>
  <si>
    <t>642667635</t>
  </si>
  <si>
    <t>116,9*0,18</t>
  </si>
  <si>
    <t>778773580</t>
  </si>
  <si>
    <t>7,4+11,8+16,1+18,9+19,5+12,8</t>
  </si>
  <si>
    <t>697014775</t>
  </si>
  <si>
    <t>156+157</t>
  </si>
  <si>
    <t>-1240853042</t>
  </si>
  <si>
    <t>-162749407</t>
  </si>
  <si>
    <t>86,5*0,2</t>
  </si>
  <si>
    <t>-195240443</t>
  </si>
  <si>
    <t>9,3</t>
  </si>
  <si>
    <t>-911827991</t>
  </si>
  <si>
    <t>60*(0,25+0,224)</t>
  </si>
  <si>
    <t>-116413777</t>
  </si>
  <si>
    <t>9,3*0,2</t>
  </si>
  <si>
    <t>317661132</t>
  </si>
  <si>
    <t>Výplň spár monolitické římsy tmelem silikonovým šířky spáry přes 15 do 40 mm</t>
  </si>
  <si>
    <t>-1254129428</t>
  </si>
  <si>
    <t>Výplň spár monolitické římsy tmelem silikonovým, spára šířky přes 15 do 40 mm</t>
  </si>
  <si>
    <t>https://podminky.urs.cz/item/CS_URS_2023_01/317661132</t>
  </si>
  <si>
    <t>10*0,65</t>
  </si>
  <si>
    <t>64195404</t>
  </si>
  <si>
    <t>32,14*0,2</t>
  </si>
  <si>
    <t>-70049522</t>
  </si>
  <si>
    <t>32,14</t>
  </si>
  <si>
    <t>348181122</t>
  </si>
  <si>
    <t>Montáž mostního zábradlí trvalého ze dřeva měkkého hoblovaného bez výplně</t>
  </si>
  <si>
    <t>-1579204715</t>
  </si>
  <si>
    <t>Zábradlí mostní ze dřeva měkkého hoblovaného výšky do 1,1 m, osová vzdálenost sloupků do 2 m trvalé bez výplně montáž</t>
  </si>
  <si>
    <t>https://podminky.urs.cz/item/CS_URS_2023_01/348181122</t>
  </si>
  <si>
    <t>348181131</t>
  </si>
  <si>
    <t>Výroba mostního zábradlí trvalého ze dřeva měkkého hoblovaného s výplní</t>
  </si>
  <si>
    <t>28003109</t>
  </si>
  <si>
    <t>Zábradlí mostní ze dřeva měkkého hoblovaného výšky do 1,1 m, osová vzdálenost sloupků do 2 m trvalé s výplní výroba</t>
  </si>
  <si>
    <t>https://podminky.urs.cz/item/CS_URS_2023_01/348181131</t>
  </si>
  <si>
    <t>463211111</t>
  </si>
  <si>
    <t>Rovnanina z lomového kamene s vyklínováním spár a dutin úlomky kamene</t>
  </si>
  <si>
    <t>-87440692</t>
  </si>
  <si>
    <t>Rovnanina z lomového kamene neopracovaného tříděného pro všechny tloušťky rovnaniny, bez vypracování líce s vyklínování spár a dutin úlomky z kamene</t>
  </si>
  <si>
    <t>https://podminky.urs.cz/item/CS_URS_2023_01/463211111</t>
  </si>
  <si>
    <t>27*5*0,15</t>
  </si>
  <si>
    <t>58380654</t>
  </si>
  <si>
    <t>kámen lomový neupravený třída I záhozový do 200kg</t>
  </si>
  <si>
    <t>-1981582295</t>
  </si>
  <si>
    <t>20,25*2</t>
  </si>
  <si>
    <t>935111111</t>
  </si>
  <si>
    <t>Osazení příkopového žlabu do štěrkopísku tl 100 mm z betonových tvárnic š 500 mm</t>
  </si>
  <si>
    <t>1435930576</t>
  </si>
  <si>
    <t>Osazení betonového příkopového žlabu s vyplněním a zatřením spár cementovou maltou s ložem tl. 100 mm z kameniva těženého nebo štěrkopísku z betonových příkopových tvárnic šířky do 500 mm</t>
  </si>
  <si>
    <t>https://podminky.urs.cz/item/CS_URS_2023_01/935111111</t>
  </si>
  <si>
    <t>60,2</t>
  </si>
  <si>
    <t>59227051</t>
  </si>
  <si>
    <t>žlabovka příkopová betonová 300x800x170mm</t>
  </si>
  <si>
    <t>358541410</t>
  </si>
  <si>
    <t>58932933</t>
  </si>
  <si>
    <t>beton C 25/30 X0 kamenivo frakce 0/22</t>
  </si>
  <si>
    <t>1919995881</t>
  </si>
  <si>
    <t>60,2*0,1</t>
  </si>
  <si>
    <t>-1751919740</t>
  </si>
  <si>
    <t xml:space="preserve">156 </t>
  </si>
  <si>
    <t>36+29,6+90+36</t>
  </si>
  <si>
    <t>-1506488110</t>
  </si>
  <si>
    <t>225,1*2</t>
  </si>
  <si>
    <t>282+105,6</t>
  </si>
  <si>
    <t>-1809538015</t>
  </si>
  <si>
    <t>711491471</t>
  </si>
  <si>
    <t>Provedení izolace proti vodě volně položenou pojistně hydroizolační fólií na vodorovné ploše</t>
  </si>
  <si>
    <t>-1741821537</t>
  </si>
  <si>
    <t>Provedení pojistné izolace proti vodě fólií položenou volně s přelepením spojů na ploše vodorovné V</t>
  </si>
  <si>
    <t>https://podminky.urs.cz/item/CS_URS_2023_01/711491471</t>
  </si>
  <si>
    <t>225,1</t>
  </si>
  <si>
    <t>28322005</t>
  </si>
  <si>
    <t>fólie hydroizolační pro spodní stavbu mPVC tl 2mm</t>
  </si>
  <si>
    <t>-385561413</t>
  </si>
  <si>
    <t>SO 801 - VEGETAČNÍ ÚPRAVY</t>
  </si>
  <si>
    <t>183101115</t>
  </si>
  <si>
    <t>Hloubení jamek bez výměny půdy zeminy skupiny 1 až 4 obj přes 0,125 do 0,4 m3 v rovině a svahu do 1:5</t>
  </si>
  <si>
    <t>1653413774</t>
  </si>
  <si>
    <t>Hloubení jamek pro vysazování rostlin v zemině skupiny 1 až 4 bez výměny půdy v rovině nebo na svahu do 1:5, objemu přes 0,125 do 0,40 m3</t>
  </si>
  <si>
    <t>https://podminky.urs.cz/item/CS_URS_2023_01/183101115</t>
  </si>
  <si>
    <t xml:space="preserve">"pro zásyp jamky bude použita kombinace substrátu, stávající ornice a zeminy"  </t>
  </si>
  <si>
    <t>10391100</t>
  </si>
  <si>
    <t>kůra mulčovací VL</t>
  </si>
  <si>
    <t>994587279</t>
  </si>
  <si>
    <t>3,14*0,4*0,4*0,1*25</t>
  </si>
  <si>
    <t>1,256*0,4 'Přepočtené koeficientem množství</t>
  </si>
  <si>
    <t>10321100</t>
  </si>
  <si>
    <t>zahradní substrát pro výsadbu VL</t>
  </si>
  <si>
    <t>234037563</t>
  </si>
  <si>
    <t xml:space="preserve">"doplnění substrátu 10%"   </t>
  </si>
  <si>
    <t>3,14*0,35*0,35*0,4*0,1*25</t>
  </si>
  <si>
    <t>184201111</t>
  </si>
  <si>
    <t>Výsadba stromu bez balu do jamky v kmene do 1,8 m v rovině a svahu do 1:5</t>
  </si>
  <si>
    <t>-975372396</t>
  </si>
  <si>
    <t>Výsadba stromů bez balu do předem vyhloubené jamky se zalitím v rovině nebo na svahu do 1:5, při výšce kmene do 1,8 m</t>
  </si>
  <si>
    <t>https://podminky.urs.cz/item/CS_URS_2023_01/184201111</t>
  </si>
  <si>
    <t>02650399R</t>
  </si>
  <si>
    <t>jabloň domácí</t>
  </si>
  <si>
    <t>-684964917</t>
  </si>
  <si>
    <t>"Malus domestica-jabloň domácí"25</t>
  </si>
  <si>
    <t>184501121</t>
  </si>
  <si>
    <t>Zhotovení obalu z juty v jedné vrstvě v rovině a svahu do 1:5</t>
  </si>
  <si>
    <t>-505489932</t>
  </si>
  <si>
    <t>Zhotovení obalu kmene a spodních částí větví stromu z juty v jedné vrstvě v rovině nebo na svahu do 1:5</t>
  </si>
  <si>
    <t>https://podminky.urs.cz/item/CS_URS_2023_01/184501121</t>
  </si>
  <si>
    <t>184801121</t>
  </si>
  <si>
    <t>Ošetřování vysazených dřevin soliterních v rovině a svahu do 1:5</t>
  </si>
  <si>
    <t>209061942</t>
  </si>
  <si>
    <t>Ošetření vysazených dřevin solitérních v rovině nebo na svahu do 1:5</t>
  </si>
  <si>
    <t>https://podminky.urs.cz/item/CS_URS_2023_01/184801121</t>
  </si>
  <si>
    <t>185802114</t>
  </si>
  <si>
    <t>Hnojení půdy umělým hnojivem k jednotlivým rostlinám v rovině a svahu do 1:5</t>
  </si>
  <si>
    <t>110152280</t>
  </si>
  <si>
    <t>Hnojení půdy nebo trávníku v rovině nebo na svahu do 1:5 umělým hnojivem s rozdělením k jednotlivým rostlinám</t>
  </si>
  <si>
    <t>https://podminky.urs.cz/item/CS_URS_2023_01/185802114</t>
  </si>
  <si>
    <t>25*0,0004 'Přepočtené koeficientem množství</t>
  </si>
  <si>
    <t>25191155</t>
  </si>
  <si>
    <t>hnojivo průmyslové</t>
  </si>
  <si>
    <t>249015251</t>
  </si>
  <si>
    <t>998231311</t>
  </si>
  <si>
    <t>Přesun hmot pro sadovnické a krajinářské úpravy vodorovně do 5000 m</t>
  </si>
  <si>
    <t>-1857278128</t>
  </si>
  <si>
    <t>Přesun hmot pro sadovnické a krajinářské úpravy - strojně dopravní vzdálenost do 5000 m</t>
  </si>
  <si>
    <t>https://podminky.urs.cz/item/CS_URS_2023_01/998231311</t>
  </si>
  <si>
    <t>SO 801.1 - Následná péče o zeleň - 1.rok</t>
  </si>
  <si>
    <t>-425330039</t>
  </si>
  <si>
    <t>184911111</t>
  </si>
  <si>
    <t>Znovuuvázání dřeviny ke kůlům</t>
  </si>
  <si>
    <t>-303916720</t>
  </si>
  <si>
    <t>Znovuuvázání dřeviny jedním úvazkem ke stávajícímu kůlu</t>
  </si>
  <si>
    <t>https://podminky.urs.cz/item/CS_URS_2023_01/184911111</t>
  </si>
  <si>
    <t>185804311</t>
  </si>
  <si>
    <t>Zalití rostlin vodou plocha do 20 m2</t>
  </si>
  <si>
    <t>504395192</t>
  </si>
  <si>
    <t>Zalití rostlin vodou plochy záhonů jednotlivě do 20 m2</t>
  </si>
  <si>
    <t>https://podminky.urs.cz/item/CS_URS_2023_01/185804311</t>
  </si>
  <si>
    <t>25*0,02*5</t>
  </si>
  <si>
    <t>SO 801.2 - Následná péče o zeleň - 2. rok</t>
  </si>
  <si>
    <t>-1239398522</t>
  </si>
  <si>
    <t>458685330</t>
  </si>
  <si>
    <t>1297128640</t>
  </si>
  <si>
    <t>SO 801.3 - Následná péče o zeleň - 3. rok</t>
  </si>
  <si>
    <t>532129264</t>
  </si>
  <si>
    <t>-1400468671</t>
  </si>
  <si>
    <t>-744865593</t>
  </si>
  <si>
    <t>SEZNAM FIGUR</t>
  </si>
  <si>
    <t>Výměra</t>
  </si>
  <si>
    <t xml:space="preserve"> SO 101 - 01</t>
  </si>
  <si>
    <t>Použití figury:</t>
  </si>
  <si>
    <t xml:space="preserve"> SO 102 - 01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</si>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</sst>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4801121" TargetMode="External" /><Relationship Id="rId2" Type="http://schemas.openxmlformats.org/officeDocument/2006/relationships/hyperlink" Target="https://podminky.urs.cz/item/CS_URS_2023_01/184911111" TargetMode="External" /><Relationship Id="rId3" Type="http://schemas.openxmlformats.org/officeDocument/2006/relationships/hyperlink" Target="https://podminky.urs.cz/item/CS_URS_2023_01/185804311" TargetMode="Externa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4801121" TargetMode="External" /><Relationship Id="rId2" Type="http://schemas.openxmlformats.org/officeDocument/2006/relationships/hyperlink" Target="https://podminky.urs.cz/item/CS_URS_2023_01/184911111" TargetMode="External" /><Relationship Id="rId3" Type="http://schemas.openxmlformats.org/officeDocument/2006/relationships/hyperlink" Target="https://podminky.urs.cz/item/CS_URS_2023_01/185804311" TargetMode="External" /><Relationship Id="rId4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4801121" TargetMode="External" /><Relationship Id="rId2" Type="http://schemas.openxmlformats.org/officeDocument/2006/relationships/hyperlink" Target="https://podminky.urs.cz/item/CS_URS_2023_01/184911111" TargetMode="External" /><Relationship Id="rId3" Type="http://schemas.openxmlformats.org/officeDocument/2006/relationships/hyperlink" Target="https://podminky.urs.cz/item/CS_URS_2023_01/185804311" TargetMode="External" /><Relationship Id="rId4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2103000" TargetMode="External" /><Relationship Id="rId2" Type="http://schemas.openxmlformats.org/officeDocument/2006/relationships/hyperlink" Target="https://podminky.urs.cz/item/CS_URS_2021_01/012203000" TargetMode="External" /><Relationship Id="rId3" Type="http://schemas.openxmlformats.org/officeDocument/2006/relationships/hyperlink" Target="https://podminky.urs.cz/item/CS_URS_2021_01/012303000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51103" TargetMode="External" /><Relationship Id="rId2" Type="http://schemas.openxmlformats.org/officeDocument/2006/relationships/hyperlink" Target="https://podminky.urs.cz/item/CS_URS_2023_01/111301111" TargetMode="External" /><Relationship Id="rId3" Type="http://schemas.openxmlformats.org/officeDocument/2006/relationships/hyperlink" Target="https://podminky.urs.cz/item/CS_URS_2023_01/112101101" TargetMode="External" /><Relationship Id="rId4" Type="http://schemas.openxmlformats.org/officeDocument/2006/relationships/hyperlink" Target="https://podminky.urs.cz/item/CS_URS_2023_01/112101104" TargetMode="External" /><Relationship Id="rId5" Type="http://schemas.openxmlformats.org/officeDocument/2006/relationships/hyperlink" Target="https://podminky.urs.cz/item/CS_URS_2023_01/112155311" TargetMode="External" /><Relationship Id="rId6" Type="http://schemas.openxmlformats.org/officeDocument/2006/relationships/hyperlink" Target="https://podminky.urs.cz/item/CS_URS_2023_01/112201111" TargetMode="External" /><Relationship Id="rId7" Type="http://schemas.openxmlformats.org/officeDocument/2006/relationships/hyperlink" Target="https://podminky.urs.cz/item/CS_URS_2023_01/112201112" TargetMode="External" /><Relationship Id="rId8" Type="http://schemas.openxmlformats.org/officeDocument/2006/relationships/hyperlink" Target="https://podminky.urs.cz/item/CS_URS_2023_01/112201118" TargetMode="External" /><Relationship Id="rId9" Type="http://schemas.openxmlformats.org/officeDocument/2006/relationships/hyperlink" Target="https://podminky.urs.cz/item/CS_URS_2023_01/113107223" TargetMode="External" /><Relationship Id="rId10" Type="http://schemas.openxmlformats.org/officeDocument/2006/relationships/hyperlink" Target="https://podminky.urs.cz/item/CS_URS_2023_01/113107342" TargetMode="External" /><Relationship Id="rId11" Type="http://schemas.openxmlformats.org/officeDocument/2006/relationships/hyperlink" Target="https://podminky.urs.cz/item/CS_URS_2023_01/122151106a" TargetMode="External" /><Relationship Id="rId12" Type="http://schemas.openxmlformats.org/officeDocument/2006/relationships/hyperlink" Target="https://podminky.urs.cz/item/CS_URS_2023_01/122151106b" TargetMode="External" /><Relationship Id="rId13" Type="http://schemas.openxmlformats.org/officeDocument/2006/relationships/hyperlink" Target="https://podminky.urs.cz/item/CS_URS_2023_01/122151404" TargetMode="External" /><Relationship Id="rId14" Type="http://schemas.openxmlformats.org/officeDocument/2006/relationships/hyperlink" Target="https://podminky.urs.cz/item/CS_URS_2023_01/122151406" TargetMode="External" /><Relationship Id="rId15" Type="http://schemas.openxmlformats.org/officeDocument/2006/relationships/hyperlink" Target="https://podminky.urs.cz/item/CS_URS_2023_01/132151102" TargetMode="External" /><Relationship Id="rId16" Type="http://schemas.openxmlformats.org/officeDocument/2006/relationships/hyperlink" Target="https://podminky.urs.cz/item/CS_URS_2023_01/162201401" TargetMode="External" /><Relationship Id="rId17" Type="http://schemas.openxmlformats.org/officeDocument/2006/relationships/hyperlink" Target="https://podminky.urs.cz/item/CS_URS_2023_01/162301501" TargetMode="External" /><Relationship Id="rId18" Type="http://schemas.openxmlformats.org/officeDocument/2006/relationships/hyperlink" Target="https://podminky.urs.cz/item/CS_URS_2023_01/162751117" TargetMode="External" /><Relationship Id="rId19" Type="http://schemas.openxmlformats.org/officeDocument/2006/relationships/hyperlink" Target="https://podminky.urs.cz/item/CS_URS_2023_01/171151103" TargetMode="External" /><Relationship Id="rId20" Type="http://schemas.openxmlformats.org/officeDocument/2006/relationships/hyperlink" Target="https://podminky.urs.cz/item/CS_URS_2023_01/162201404" TargetMode="External" /><Relationship Id="rId21" Type="http://schemas.openxmlformats.org/officeDocument/2006/relationships/hyperlink" Target="https://podminky.urs.cz/item/CS_URS_2023_01/171152111" TargetMode="External" /><Relationship Id="rId22" Type="http://schemas.openxmlformats.org/officeDocument/2006/relationships/hyperlink" Target="https://podminky.urs.cz/item/CS_URS_2023_01/171251201" TargetMode="External" /><Relationship Id="rId23" Type="http://schemas.openxmlformats.org/officeDocument/2006/relationships/hyperlink" Target="https://podminky.urs.cz/item/CS_URS_2023_01/171201221" TargetMode="External" /><Relationship Id="rId24" Type="http://schemas.openxmlformats.org/officeDocument/2006/relationships/hyperlink" Target="https://podminky.urs.cz/item/CS_URS_2023_01/174111101" TargetMode="External" /><Relationship Id="rId25" Type="http://schemas.openxmlformats.org/officeDocument/2006/relationships/hyperlink" Target="https://podminky.urs.cz/item/CS_URS_2023_01/175151101" TargetMode="External" /><Relationship Id="rId26" Type="http://schemas.openxmlformats.org/officeDocument/2006/relationships/hyperlink" Target="https://podminky.urs.cz/item/CS_URS_2023_01/181451121" TargetMode="External" /><Relationship Id="rId27" Type="http://schemas.openxmlformats.org/officeDocument/2006/relationships/hyperlink" Target="https://podminky.urs.cz/item/CS_URS_2023_01/181951112" TargetMode="External" /><Relationship Id="rId28" Type="http://schemas.openxmlformats.org/officeDocument/2006/relationships/hyperlink" Target="https://podminky.urs.cz/item/CS_URS_2023_01/182251101" TargetMode="External" /><Relationship Id="rId29" Type="http://schemas.openxmlformats.org/officeDocument/2006/relationships/hyperlink" Target="https://podminky.urs.cz/item/CS_URS_2023_01/182351123" TargetMode="External" /><Relationship Id="rId30" Type="http://schemas.openxmlformats.org/officeDocument/2006/relationships/hyperlink" Target="https://podminky.urs.cz/item/CS_URS_2023_01/211971122" TargetMode="External" /><Relationship Id="rId31" Type="http://schemas.openxmlformats.org/officeDocument/2006/relationships/hyperlink" Target="https://podminky.urs.cz/item/CS_URS_2023_01/291211119R" TargetMode="External" /><Relationship Id="rId32" Type="http://schemas.openxmlformats.org/officeDocument/2006/relationships/hyperlink" Target="https://podminky.urs.cz/item/CS_URS_2023_01/451312111" TargetMode="External" /><Relationship Id="rId33" Type="http://schemas.openxmlformats.org/officeDocument/2006/relationships/hyperlink" Target="https://podminky.urs.cz/item/CS_URS_2023_01/564752111" TargetMode="External" /><Relationship Id="rId34" Type="http://schemas.openxmlformats.org/officeDocument/2006/relationships/hyperlink" Target="https://podminky.urs.cz/item/CS_URS_2023_01/564861111" TargetMode="External" /><Relationship Id="rId35" Type="http://schemas.openxmlformats.org/officeDocument/2006/relationships/hyperlink" Target="https://podminky.urs.cz/item/CS_URS_2023_01/564871111" TargetMode="External" /><Relationship Id="rId36" Type="http://schemas.openxmlformats.org/officeDocument/2006/relationships/hyperlink" Target="https://podminky.urs.cz/item/CS_URS_2023_01/565155111" TargetMode="External" /><Relationship Id="rId37" Type="http://schemas.openxmlformats.org/officeDocument/2006/relationships/hyperlink" Target="https://podminky.urs.cz/item/CS_URS_2023_01/569931132" TargetMode="External" /><Relationship Id="rId38" Type="http://schemas.openxmlformats.org/officeDocument/2006/relationships/hyperlink" Target="https://podminky.urs.cz/item/CS_URS_2023_01/573111112" TargetMode="External" /><Relationship Id="rId39" Type="http://schemas.openxmlformats.org/officeDocument/2006/relationships/hyperlink" Target="https://podminky.urs.cz/item/CS_URS_2023_01/573231107" TargetMode="External" /><Relationship Id="rId40" Type="http://schemas.openxmlformats.org/officeDocument/2006/relationships/hyperlink" Target="https://podminky.urs.cz/item/CS_URS_2023_01/577134111" TargetMode="External" /><Relationship Id="rId41" Type="http://schemas.openxmlformats.org/officeDocument/2006/relationships/hyperlink" Target="https://podminky.urs.cz/item/CS_URS_2021_02/594411111" TargetMode="External" /><Relationship Id="rId42" Type="http://schemas.openxmlformats.org/officeDocument/2006/relationships/hyperlink" Target="https://podminky.urs.cz/item/CS_URS_2023_01/599632111" TargetMode="External" /><Relationship Id="rId43" Type="http://schemas.openxmlformats.org/officeDocument/2006/relationships/hyperlink" Target="https://podminky.urs.cz/item/CS_URS_2023_01/914111111" TargetMode="External" /><Relationship Id="rId44" Type="http://schemas.openxmlformats.org/officeDocument/2006/relationships/hyperlink" Target="https://podminky.urs.cz/item/CS_URS_2023_01/914511111" TargetMode="External" /><Relationship Id="rId45" Type="http://schemas.openxmlformats.org/officeDocument/2006/relationships/hyperlink" Target="https://podminky.urs.cz/item/CS_URS_2023_01/919551112" TargetMode="External" /><Relationship Id="rId46" Type="http://schemas.openxmlformats.org/officeDocument/2006/relationships/hyperlink" Target="https://podminky.urs.cz/item/CS_URS_2023_01/919732211" TargetMode="External" /><Relationship Id="rId47" Type="http://schemas.openxmlformats.org/officeDocument/2006/relationships/hyperlink" Target="https://podminky.urs.cz/item/CS_URS_2023_01/997002511" TargetMode="External" /><Relationship Id="rId48" Type="http://schemas.openxmlformats.org/officeDocument/2006/relationships/hyperlink" Target="https://podminky.urs.cz/item/CS_URS_2023_01/997002519" TargetMode="External" /><Relationship Id="rId49" Type="http://schemas.openxmlformats.org/officeDocument/2006/relationships/hyperlink" Target="https://podminky.urs.cz/item/CS_URS_2023_01/997002611" TargetMode="External" /><Relationship Id="rId50" Type="http://schemas.openxmlformats.org/officeDocument/2006/relationships/hyperlink" Target="https://podminky.urs.cz/item/CS_URS_2023_01/997221655" TargetMode="External" /><Relationship Id="rId51" Type="http://schemas.openxmlformats.org/officeDocument/2006/relationships/hyperlink" Target="https://podminky.urs.cz/item/CS_URS_2023_01/998225111" TargetMode="External" /><Relationship Id="rId52" Type="http://schemas.openxmlformats.org/officeDocument/2006/relationships/hyperlink" Target="https://podminky.urs.cz/item/CS_URS_2023_01/998225194" TargetMode="External" /><Relationship Id="rId5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1151106" TargetMode="External" /><Relationship Id="rId2" Type="http://schemas.openxmlformats.org/officeDocument/2006/relationships/hyperlink" Target="https://podminky.urs.cz/item/CS_URS_2023_01/162751117" TargetMode="External" /><Relationship Id="rId3" Type="http://schemas.openxmlformats.org/officeDocument/2006/relationships/hyperlink" Target="https://podminky.urs.cz/item/CS_URS_2023_01/171201221" TargetMode="External" /><Relationship Id="rId4" Type="http://schemas.openxmlformats.org/officeDocument/2006/relationships/hyperlink" Target="https://podminky.urs.cz/item/CS_URS_2023_01/171201231" TargetMode="External" /><Relationship Id="rId5" Type="http://schemas.openxmlformats.org/officeDocument/2006/relationships/hyperlink" Target="https://podminky.urs.cz/item/CS_URS_2023_01/171251201" TargetMode="External" /><Relationship Id="rId6" Type="http://schemas.openxmlformats.org/officeDocument/2006/relationships/hyperlink" Target="https://podminky.urs.cz/item/CS_URS_2023_01/174151101" TargetMode="External" /><Relationship Id="rId7" Type="http://schemas.openxmlformats.org/officeDocument/2006/relationships/hyperlink" Target="https://podminky.urs.cz/item/CS_URS_2023_01/273321117" TargetMode="External" /><Relationship Id="rId8" Type="http://schemas.openxmlformats.org/officeDocument/2006/relationships/hyperlink" Target="https://podminky.urs.cz/item/CS_URS_2023_01/273354111" TargetMode="External" /><Relationship Id="rId9" Type="http://schemas.openxmlformats.org/officeDocument/2006/relationships/hyperlink" Target="https://podminky.urs.cz/item/CS_URS_2023_01/273354211" TargetMode="External" /><Relationship Id="rId10" Type="http://schemas.openxmlformats.org/officeDocument/2006/relationships/hyperlink" Target="https://podminky.urs.cz/item/CS_URS_2023_01/273361116" TargetMode="External" /><Relationship Id="rId11" Type="http://schemas.openxmlformats.org/officeDocument/2006/relationships/hyperlink" Target="https://podminky.urs.cz/item/CS_URS_2023_01/311321411" TargetMode="External" /><Relationship Id="rId12" Type="http://schemas.openxmlformats.org/officeDocument/2006/relationships/hyperlink" Target="https://podminky.urs.cz/item/CS_URS_2023_01/311351121" TargetMode="External" /><Relationship Id="rId13" Type="http://schemas.openxmlformats.org/officeDocument/2006/relationships/hyperlink" Target="https://podminky.urs.cz/item/CS_URS_2023_01/311351122" TargetMode="External" /><Relationship Id="rId14" Type="http://schemas.openxmlformats.org/officeDocument/2006/relationships/hyperlink" Target="https://podminky.urs.cz/item/CS_URS_2023_01/311361821" TargetMode="External" /><Relationship Id="rId15" Type="http://schemas.openxmlformats.org/officeDocument/2006/relationships/hyperlink" Target="https://podminky.urs.cz/item/CS_URS_2023_01/317321118" TargetMode="External" /><Relationship Id="rId16" Type="http://schemas.openxmlformats.org/officeDocument/2006/relationships/hyperlink" Target="https://podminky.urs.cz/item/CS_URS_2023_01/317353121" TargetMode="External" /><Relationship Id="rId17" Type="http://schemas.openxmlformats.org/officeDocument/2006/relationships/hyperlink" Target="https://podminky.urs.cz/item/CS_URS_2023_01/317361116" TargetMode="External" /><Relationship Id="rId18" Type="http://schemas.openxmlformats.org/officeDocument/2006/relationships/hyperlink" Target="https://podminky.urs.cz/item/CS_URS_2023_01/465513157" TargetMode="External" /><Relationship Id="rId19" Type="http://schemas.openxmlformats.org/officeDocument/2006/relationships/hyperlink" Target="https://podminky.urs.cz/item/CS_URS_2023_01/962051111" TargetMode="External" /><Relationship Id="rId20" Type="http://schemas.openxmlformats.org/officeDocument/2006/relationships/hyperlink" Target="https://podminky.urs.cz/item/CS_URS_2023_01/997211111" TargetMode="External" /><Relationship Id="rId21" Type="http://schemas.openxmlformats.org/officeDocument/2006/relationships/hyperlink" Target="https://podminky.urs.cz/item/CS_URS_2023_01/997211511" TargetMode="External" /><Relationship Id="rId22" Type="http://schemas.openxmlformats.org/officeDocument/2006/relationships/hyperlink" Target="https://podminky.urs.cz/item/CS_URS_2023_01/997211612" TargetMode="External" /><Relationship Id="rId23" Type="http://schemas.openxmlformats.org/officeDocument/2006/relationships/hyperlink" Target="https://podminky.urs.cz/item/CS_URS_2023_01/998212111" TargetMode="External" /><Relationship Id="rId24" Type="http://schemas.openxmlformats.org/officeDocument/2006/relationships/hyperlink" Target="https://podminky.urs.cz/item/CS_URS_2023_01/711113121" TargetMode="External" /><Relationship Id="rId25" Type="http://schemas.openxmlformats.org/officeDocument/2006/relationships/hyperlink" Target="https://podminky.urs.cz/item/CS_URS_2023_01/711491172" TargetMode="External" /><Relationship Id="rId26" Type="http://schemas.openxmlformats.org/officeDocument/2006/relationships/hyperlink" Target="https://podminky.urs.cz/item/CS_URS_2023_01/767163121" TargetMode="External" /><Relationship Id="rId2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1151106" TargetMode="External" /><Relationship Id="rId2" Type="http://schemas.openxmlformats.org/officeDocument/2006/relationships/hyperlink" Target="https://podminky.urs.cz/item/CS_URS_2023_01/162751117" TargetMode="External" /><Relationship Id="rId3" Type="http://schemas.openxmlformats.org/officeDocument/2006/relationships/hyperlink" Target="https://podminky.urs.cz/item/CS_URS_2023_01/171201221" TargetMode="External" /><Relationship Id="rId4" Type="http://schemas.openxmlformats.org/officeDocument/2006/relationships/hyperlink" Target="https://podminky.urs.cz/item/CS_URS_2023_01/171201231" TargetMode="External" /><Relationship Id="rId5" Type="http://schemas.openxmlformats.org/officeDocument/2006/relationships/hyperlink" Target="https://podminky.urs.cz/item/CS_URS_2023_01/171251201" TargetMode="External" /><Relationship Id="rId6" Type="http://schemas.openxmlformats.org/officeDocument/2006/relationships/hyperlink" Target="https://podminky.urs.cz/item/CS_URS_2023_01/174151101" TargetMode="External" /><Relationship Id="rId7" Type="http://schemas.openxmlformats.org/officeDocument/2006/relationships/hyperlink" Target="https://podminky.urs.cz/item/CS_URS_2023_01/273321117" TargetMode="External" /><Relationship Id="rId8" Type="http://schemas.openxmlformats.org/officeDocument/2006/relationships/hyperlink" Target="https://podminky.urs.cz/item/CS_URS_2023_01/273354111" TargetMode="External" /><Relationship Id="rId9" Type="http://schemas.openxmlformats.org/officeDocument/2006/relationships/hyperlink" Target="https://podminky.urs.cz/item/CS_URS_2023_01/273354211" TargetMode="External" /><Relationship Id="rId10" Type="http://schemas.openxmlformats.org/officeDocument/2006/relationships/hyperlink" Target="https://podminky.urs.cz/item/CS_URS_2023_01/273361116" TargetMode="External" /><Relationship Id="rId11" Type="http://schemas.openxmlformats.org/officeDocument/2006/relationships/hyperlink" Target="https://podminky.urs.cz/item/CS_URS_2023_01/311321411" TargetMode="External" /><Relationship Id="rId12" Type="http://schemas.openxmlformats.org/officeDocument/2006/relationships/hyperlink" Target="https://podminky.urs.cz/item/CS_URS_2023_01/311351121" TargetMode="External" /><Relationship Id="rId13" Type="http://schemas.openxmlformats.org/officeDocument/2006/relationships/hyperlink" Target="https://podminky.urs.cz/item/CS_URS_2023_01/311351122" TargetMode="External" /><Relationship Id="rId14" Type="http://schemas.openxmlformats.org/officeDocument/2006/relationships/hyperlink" Target="https://podminky.urs.cz/item/CS_URS_2023_01/311361821" TargetMode="External" /><Relationship Id="rId15" Type="http://schemas.openxmlformats.org/officeDocument/2006/relationships/hyperlink" Target="https://podminky.urs.cz/item/CS_URS_2023_01/317321118" TargetMode="External" /><Relationship Id="rId16" Type="http://schemas.openxmlformats.org/officeDocument/2006/relationships/hyperlink" Target="https://podminky.urs.cz/item/CS_URS_2023_01/317353121" TargetMode="External" /><Relationship Id="rId17" Type="http://schemas.openxmlformats.org/officeDocument/2006/relationships/hyperlink" Target="https://podminky.urs.cz/item/CS_URS_2023_01/317361116" TargetMode="External" /><Relationship Id="rId18" Type="http://schemas.openxmlformats.org/officeDocument/2006/relationships/hyperlink" Target="https://podminky.urs.cz/item/CS_URS_2023_01/321213345" TargetMode="External" /><Relationship Id="rId19" Type="http://schemas.openxmlformats.org/officeDocument/2006/relationships/hyperlink" Target="https://podminky.urs.cz/item/CS_URS_2023_01/334214121" TargetMode="External" /><Relationship Id="rId20" Type="http://schemas.openxmlformats.org/officeDocument/2006/relationships/hyperlink" Target="https://podminky.urs.cz/item/CS_URS_2023_01/465513157" TargetMode="External" /><Relationship Id="rId21" Type="http://schemas.openxmlformats.org/officeDocument/2006/relationships/hyperlink" Target="https://podminky.urs.cz/item/CS_URS_2023_01/962051111" TargetMode="External" /><Relationship Id="rId22" Type="http://schemas.openxmlformats.org/officeDocument/2006/relationships/hyperlink" Target="https://podminky.urs.cz/item/CS_URS_2023_01/985121222" TargetMode="External" /><Relationship Id="rId23" Type="http://schemas.openxmlformats.org/officeDocument/2006/relationships/hyperlink" Target="https://podminky.urs.cz/item/CS_URS_2023_01/985131111" TargetMode="External" /><Relationship Id="rId24" Type="http://schemas.openxmlformats.org/officeDocument/2006/relationships/hyperlink" Target="https://podminky.urs.cz/item/CS_URS_2023_01/985231112" TargetMode="External" /><Relationship Id="rId25" Type="http://schemas.openxmlformats.org/officeDocument/2006/relationships/hyperlink" Target="https://podminky.urs.cz/item/CS_URS_2023_01/985233121" TargetMode="External" /><Relationship Id="rId26" Type="http://schemas.openxmlformats.org/officeDocument/2006/relationships/hyperlink" Target="https://podminky.urs.cz/item/CS_URS_2023_01/985311111" TargetMode="External" /><Relationship Id="rId27" Type="http://schemas.openxmlformats.org/officeDocument/2006/relationships/hyperlink" Target="https://podminky.urs.cz/item/CS_URS_2023_01/985311114" TargetMode="External" /><Relationship Id="rId28" Type="http://schemas.openxmlformats.org/officeDocument/2006/relationships/hyperlink" Target="https://podminky.urs.cz/item/CS_URS_2023_01/985312111" TargetMode="External" /><Relationship Id="rId29" Type="http://schemas.openxmlformats.org/officeDocument/2006/relationships/hyperlink" Target="https://podminky.urs.cz/item/CS_URS_2023_01/985321111" TargetMode="External" /><Relationship Id="rId30" Type="http://schemas.openxmlformats.org/officeDocument/2006/relationships/hyperlink" Target="https://podminky.urs.cz/item/CS_URS_2023_01/997211111" TargetMode="External" /><Relationship Id="rId31" Type="http://schemas.openxmlformats.org/officeDocument/2006/relationships/hyperlink" Target="https://podminky.urs.cz/item/CS_URS_2023_01/997211511" TargetMode="External" /><Relationship Id="rId32" Type="http://schemas.openxmlformats.org/officeDocument/2006/relationships/hyperlink" Target="https://podminky.urs.cz/item/CS_URS_2023_01/997211612" TargetMode="External" /><Relationship Id="rId33" Type="http://schemas.openxmlformats.org/officeDocument/2006/relationships/hyperlink" Target="https://podminky.urs.cz/item/CS_URS_2023_01/998212111" TargetMode="External" /><Relationship Id="rId34" Type="http://schemas.openxmlformats.org/officeDocument/2006/relationships/hyperlink" Target="https://podminky.urs.cz/item/CS_URS_2023_01/711111001" TargetMode="External" /><Relationship Id="rId35" Type="http://schemas.openxmlformats.org/officeDocument/2006/relationships/hyperlink" Target="https://podminky.urs.cz/item/CS_URS_2023_01/711441559" TargetMode="External" /><Relationship Id="rId36" Type="http://schemas.openxmlformats.org/officeDocument/2006/relationships/hyperlink" Target="https://podminky.urs.cz/item/CS_URS_2023_01/711491172" TargetMode="External" /><Relationship Id="rId37" Type="http://schemas.openxmlformats.org/officeDocument/2006/relationships/hyperlink" Target="https://podminky.urs.cz/item/CS_URS_2023_01/767163121" TargetMode="External" /><Relationship Id="rId3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2103000" TargetMode="External" /><Relationship Id="rId2" Type="http://schemas.openxmlformats.org/officeDocument/2006/relationships/hyperlink" Target="https://podminky.urs.cz/item/CS_URS_2021_01/012203000" TargetMode="External" /><Relationship Id="rId3" Type="http://schemas.openxmlformats.org/officeDocument/2006/relationships/hyperlink" Target="https://podminky.urs.cz/item/CS_URS_2021_01/012303000" TargetMode="External" /><Relationship Id="rId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301111" TargetMode="External" /><Relationship Id="rId2" Type="http://schemas.openxmlformats.org/officeDocument/2006/relationships/hyperlink" Target="https://podminky.urs.cz/item/CS_URS_2023_01/112201111" TargetMode="External" /><Relationship Id="rId3" Type="http://schemas.openxmlformats.org/officeDocument/2006/relationships/hyperlink" Target="https://podminky.urs.cz/item/CS_URS_2023_01/112201112" TargetMode="External" /><Relationship Id="rId4" Type="http://schemas.openxmlformats.org/officeDocument/2006/relationships/hyperlink" Target="https://podminky.urs.cz/item/CS_URS_2023_01/112201113" TargetMode="External" /><Relationship Id="rId5" Type="http://schemas.openxmlformats.org/officeDocument/2006/relationships/hyperlink" Target="https://podminky.urs.cz/item/CS_URS_2023_01/112201114" TargetMode="External" /><Relationship Id="rId6" Type="http://schemas.openxmlformats.org/officeDocument/2006/relationships/hyperlink" Target="https://podminky.urs.cz/item/CS_URS_2023_01/112201115" TargetMode="External" /><Relationship Id="rId7" Type="http://schemas.openxmlformats.org/officeDocument/2006/relationships/hyperlink" Target="https://podminky.urs.cz/item/CS_URS_2023_01/112201117" TargetMode="External" /><Relationship Id="rId8" Type="http://schemas.openxmlformats.org/officeDocument/2006/relationships/hyperlink" Target="https://podminky.urs.cz/item/CS_URS_2023_01/113107223" TargetMode="External" /><Relationship Id="rId9" Type="http://schemas.openxmlformats.org/officeDocument/2006/relationships/hyperlink" Target="https://podminky.urs.cz/item/CS_URS_2023_01/122151106a" TargetMode="External" /><Relationship Id="rId10" Type="http://schemas.openxmlformats.org/officeDocument/2006/relationships/hyperlink" Target="https://podminky.urs.cz/item/CS_URS_2023_01/122151106b" TargetMode="External" /><Relationship Id="rId11" Type="http://schemas.openxmlformats.org/officeDocument/2006/relationships/hyperlink" Target="https://podminky.urs.cz/item/CS_URS_2023_01/122151404" TargetMode="External" /><Relationship Id="rId12" Type="http://schemas.openxmlformats.org/officeDocument/2006/relationships/hyperlink" Target="https://podminky.urs.cz/item/CS_URS_2023_01/122151406" TargetMode="External" /><Relationship Id="rId13" Type="http://schemas.openxmlformats.org/officeDocument/2006/relationships/hyperlink" Target="https://podminky.urs.cz/item/CS_URS_2023_01/131151201" TargetMode="External" /><Relationship Id="rId14" Type="http://schemas.openxmlformats.org/officeDocument/2006/relationships/hyperlink" Target="https://podminky.urs.cz/item/CS_URS_2023_01/132151101" TargetMode="External" /><Relationship Id="rId15" Type="http://schemas.openxmlformats.org/officeDocument/2006/relationships/hyperlink" Target="https://podminky.urs.cz/item/CS_URS_2023_01/132151254" TargetMode="External" /><Relationship Id="rId16" Type="http://schemas.openxmlformats.org/officeDocument/2006/relationships/hyperlink" Target="https://podminky.urs.cz/item/CS_URS_2023_01/162201401" TargetMode="External" /><Relationship Id="rId17" Type="http://schemas.openxmlformats.org/officeDocument/2006/relationships/hyperlink" Target="https://podminky.urs.cz/item/CS_URS_2023_01/162201402" TargetMode="External" /><Relationship Id="rId18" Type="http://schemas.openxmlformats.org/officeDocument/2006/relationships/hyperlink" Target="https://podminky.urs.cz/item/CS_URS_2023_01/162201403" TargetMode="External" /><Relationship Id="rId19" Type="http://schemas.openxmlformats.org/officeDocument/2006/relationships/hyperlink" Target="https://podminky.urs.cz/item/CS_URS_2023_01/162201404" TargetMode="External" /><Relationship Id="rId20" Type="http://schemas.openxmlformats.org/officeDocument/2006/relationships/hyperlink" Target="https://podminky.urs.cz/item/CS_URS_2023_01/162751117" TargetMode="External" /><Relationship Id="rId21" Type="http://schemas.openxmlformats.org/officeDocument/2006/relationships/hyperlink" Target="https://podminky.urs.cz/item/CS_URS_2023_01/171151103" TargetMode="External" /><Relationship Id="rId22" Type="http://schemas.openxmlformats.org/officeDocument/2006/relationships/hyperlink" Target="https://podminky.urs.cz/item/CS_URS_2023_01/171152111" TargetMode="External" /><Relationship Id="rId23" Type="http://schemas.openxmlformats.org/officeDocument/2006/relationships/hyperlink" Target="https://podminky.urs.cz/item/CS_URS_2023_01/171201221" TargetMode="External" /><Relationship Id="rId24" Type="http://schemas.openxmlformats.org/officeDocument/2006/relationships/hyperlink" Target="https://podminky.urs.cz/item/CS_URS_2023_01/171251201" TargetMode="External" /><Relationship Id="rId25" Type="http://schemas.openxmlformats.org/officeDocument/2006/relationships/hyperlink" Target="https://podminky.urs.cz/item/CS_URS_2023_01/174111101" TargetMode="External" /><Relationship Id="rId26" Type="http://schemas.openxmlformats.org/officeDocument/2006/relationships/hyperlink" Target="https://podminky.urs.cz/item/CS_URS_2023_01/175151101" TargetMode="External" /><Relationship Id="rId27" Type="http://schemas.openxmlformats.org/officeDocument/2006/relationships/hyperlink" Target="https://podminky.urs.cz/item/CS_URS_2023_01/181451121" TargetMode="External" /><Relationship Id="rId28" Type="http://schemas.openxmlformats.org/officeDocument/2006/relationships/hyperlink" Target="https://podminky.urs.cz/item/CS_URS_2023_01/181951112" TargetMode="External" /><Relationship Id="rId29" Type="http://schemas.openxmlformats.org/officeDocument/2006/relationships/hyperlink" Target="https://podminky.urs.cz/item/CS_URS_2023_01/182251101" TargetMode="External" /><Relationship Id="rId30" Type="http://schemas.openxmlformats.org/officeDocument/2006/relationships/hyperlink" Target="https://podminky.urs.cz/item/CS_URS_2023_01/182351123" TargetMode="External" /><Relationship Id="rId31" Type="http://schemas.openxmlformats.org/officeDocument/2006/relationships/hyperlink" Target="https://podminky.urs.cz/item/CS_URS_2023_01/211531111R" TargetMode="External" /><Relationship Id="rId32" Type="http://schemas.openxmlformats.org/officeDocument/2006/relationships/hyperlink" Target="https://podminky.urs.cz/item/CS_URS_2023_01/211971122" TargetMode="External" /><Relationship Id="rId33" Type="http://schemas.openxmlformats.org/officeDocument/2006/relationships/hyperlink" Target="https://podminky.urs.cz/item/CS_URS_2023_01/274311127" TargetMode="External" /><Relationship Id="rId34" Type="http://schemas.openxmlformats.org/officeDocument/2006/relationships/hyperlink" Target="https://podminky.urs.cz/item/CS_URS_2023_01/451312111" TargetMode="External" /><Relationship Id="rId35" Type="http://schemas.openxmlformats.org/officeDocument/2006/relationships/hyperlink" Target="https://podminky.urs.cz/item/CS_URS_2023_01/451315114" TargetMode="External" /><Relationship Id="rId36" Type="http://schemas.openxmlformats.org/officeDocument/2006/relationships/hyperlink" Target="https://podminky.urs.cz/item/CS_URS_2023_01/564752111" TargetMode="External" /><Relationship Id="rId37" Type="http://schemas.openxmlformats.org/officeDocument/2006/relationships/hyperlink" Target="https://podminky.urs.cz/item/CS_URS_2023_01/564861111" TargetMode="External" /><Relationship Id="rId38" Type="http://schemas.openxmlformats.org/officeDocument/2006/relationships/hyperlink" Target="https://podminky.urs.cz/item/CS_URS_2023_01/564871111" TargetMode="External" /><Relationship Id="rId39" Type="http://schemas.openxmlformats.org/officeDocument/2006/relationships/hyperlink" Target="https://podminky.urs.cz/item/CS_URS_2023_01/565155111" TargetMode="External" /><Relationship Id="rId40" Type="http://schemas.openxmlformats.org/officeDocument/2006/relationships/hyperlink" Target="https://podminky.urs.cz/item/CS_URS_2023_01/569931132" TargetMode="External" /><Relationship Id="rId41" Type="http://schemas.openxmlformats.org/officeDocument/2006/relationships/hyperlink" Target="https://podminky.urs.cz/item/CS_URS_2023_01/573111112" TargetMode="External" /><Relationship Id="rId42" Type="http://schemas.openxmlformats.org/officeDocument/2006/relationships/hyperlink" Target="https://podminky.urs.cz/item/CS_URS_2023_01/573231107" TargetMode="External" /><Relationship Id="rId43" Type="http://schemas.openxmlformats.org/officeDocument/2006/relationships/hyperlink" Target="https://podminky.urs.cz/item/CS_URS_2023_01/577134111" TargetMode="External" /><Relationship Id="rId44" Type="http://schemas.openxmlformats.org/officeDocument/2006/relationships/hyperlink" Target="https://podminky.urs.cz/item/CS_URS_2021_02/594411111" TargetMode="External" /><Relationship Id="rId45" Type="http://schemas.openxmlformats.org/officeDocument/2006/relationships/hyperlink" Target="https://podminky.urs.cz/item/CS_URS_2023_01/599632111" TargetMode="External" /><Relationship Id="rId46" Type="http://schemas.openxmlformats.org/officeDocument/2006/relationships/hyperlink" Target="https://podminky.urs.cz/item/CS_URS_2023_01/914111111" TargetMode="External" /><Relationship Id="rId47" Type="http://schemas.openxmlformats.org/officeDocument/2006/relationships/hyperlink" Target="https://podminky.urs.cz/item/CS_URS_2023_01/914511111" TargetMode="External" /><Relationship Id="rId48" Type="http://schemas.openxmlformats.org/officeDocument/2006/relationships/hyperlink" Target="https://podminky.urs.cz/item/CS_URS_2023_01/919551112" TargetMode="External" /><Relationship Id="rId49" Type="http://schemas.openxmlformats.org/officeDocument/2006/relationships/hyperlink" Target="https://podminky.urs.cz/item/CS_URS_2023_01/919551114" TargetMode="External" /><Relationship Id="rId50" Type="http://schemas.openxmlformats.org/officeDocument/2006/relationships/hyperlink" Target="https://podminky.urs.cz/item/CS_URS_2023_01/919732211" TargetMode="External" /><Relationship Id="rId51" Type="http://schemas.openxmlformats.org/officeDocument/2006/relationships/hyperlink" Target="https://podminky.urs.cz/item/CS_URS_2023_01/935111211" TargetMode="External" /><Relationship Id="rId52" Type="http://schemas.openxmlformats.org/officeDocument/2006/relationships/hyperlink" Target="https://podminky.urs.cz/item/CS_URS_2023_01/997002511" TargetMode="External" /><Relationship Id="rId53" Type="http://schemas.openxmlformats.org/officeDocument/2006/relationships/hyperlink" Target="https://podminky.urs.cz/item/CS_URS_2023_01/997002519" TargetMode="External" /><Relationship Id="rId54" Type="http://schemas.openxmlformats.org/officeDocument/2006/relationships/hyperlink" Target="https://podminky.urs.cz/item/CS_URS_2023_01/997002611" TargetMode="External" /><Relationship Id="rId55" Type="http://schemas.openxmlformats.org/officeDocument/2006/relationships/hyperlink" Target="https://podminky.urs.cz/item/CS_URS_2023_01/998225111" TargetMode="External" /><Relationship Id="rId56" Type="http://schemas.openxmlformats.org/officeDocument/2006/relationships/hyperlink" Target="https://podminky.urs.cz/item/CS_URS_2023_01/998225194" TargetMode="External" /><Relationship Id="rId5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4151101" TargetMode="External" /><Relationship Id="rId2" Type="http://schemas.openxmlformats.org/officeDocument/2006/relationships/hyperlink" Target="https://podminky.urs.cz/item/CS_URS_2023_01/174151101" TargetMode="External" /><Relationship Id="rId3" Type="http://schemas.openxmlformats.org/officeDocument/2006/relationships/hyperlink" Target="https://podminky.urs.cz/item/CS_URS_2023_01/175253101" TargetMode="External" /><Relationship Id="rId4" Type="http://schemas.openxmlformats.org/officeDocument/2006/relationships/hyperlink" Target="https://podminky.urs.cz/item/CS_URS_2023_01/181351103" TargetMode="External" /><Relationship Id="rId5" Type="http://schemas.openxmlformats.org/officeDocument/2006/relationships/hyperlink" Target="https://podminky.urs.cz/item/CS_URS_2023_01/131151106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71201221" TargetMode="External" /><Relationship Id="rId8" Type="http://schemas.openxmlformats.org/officeDocument/2006/relationships/hyperlink" Target="https://podminky.urs.cz/item/CS_URS_2023_01/171251201" TargetMode="External" /><Relationship Id="rId9" Type="http://schemas.openxmlformats.org/officeDocument/2006/relationships/hyperlink" Target="https://podminky.urs.cz/item/CS_URS_2023_01/212341111" TargetMode="External" /><Relationship Id="rId10" Type="http://schemas.openxmlformats.org/officeDocument/2006/relationships/hyperlink" Target="https://podminky.urs.cz/item/CS_URS_2023_01/212792212" TargetMode="External" /><Relationship Id="rId11" Type="http://schemas.openxmlformats.org/officeDocument/2006/relationships/hyperlink" Target="https://podminky.urs.cz/item/CS_URS_2023_01/273311124" TargetMode="External" /><Relationship Id="rId12" Type="http://schemas.openxmlformats.org/officeDocument/2006/relationships/hyperlink" Target="https://podminky.urs.cz/item/CS_URS_2023_01/273321117" TargetMode="External" /><Relationship Id="rId13" Type="http://schemas.openxmlformats.org/officeDocument/2006/relationships/hyperlink" Target="https://podminky.urs.cz/item/CS_URS_2023_01/273354111" TargetMode="External" /><Relationship Id="rId14" Type="http://schemas.openxmlformats.org/officeDocument/2006/relationships/hyperlink" Target="https://podminky.urs.cz/item/CS_URS_2023_01/273354211" TargetMode="External" /><Relationship Id="rId15" Type="http://schemas.openxmlformats.org/officeDocument/2006/relationships/hyperlink" Target="https://podminky.urs.cz/item/CS_URS_2023_01/273361116" TargetMode="External" /><Relationship Id="rId16" Type="http://schemas.openxmlformats.org/officeDocument/2006/relationships/hyperlink" Target="https://podminky.urs.cz/item/CS_URS_2023_01/311321411" TargetMode="External" /><Relationship Id="rId17" Type="http://schemas.openxmlformats.org/officeDocument/2006/relationships/hyperlink" Target="https://podminky.urs.cz/item/CS_URS_2023_01/311351121" TargetMode="External" /><Relationship Id="rId18" Type="http://schemas.openxmlformats.org/officeDocument/2006/relationships/hyperlink" Target="https://podminky.urs.cz/item/CS_URS_2023_01/311351122" TargetMode="External" /><Relationship Id="rId19" Type="http://schemas.openxmlformats.org/officeDocument/2006/relationships/hyperlink" Target="https://podminky.urs.cz/item/CS_URS_2023_01/311361821" TargetMode="External" /><Relationship Id="rId20" Type="http://schemas.openxmlformats.org/officeDocument/2006/relationships/hyperlink" Target="https://podminky.urs.cz/item/CS_URS_2023_01/317321118" TargetMode="External" /><Relationship Id="rId21" Type="http://schemas.openxmlformats.org/officeDocument/2006/relationships/hyperlink" Target="https://podminky.urs.cz/item/CS_URS_2023_01/317353121" TargetMode="External" /><Relationship Id="rId22" Type="http://schemas.openxmlformats.org/officeDocument/2006/relationships/hyperlink" Target="https://podminky.urs.cz/item/CS_URS_2023_01/317361116" TargetMode="External" /><Relationship Id="rId23" Type="http://schemas.openxmlformats.org/officeDocument/2006/relationships/hyperlink" Target="https://podminky.urs.cz/item/CS_URS_2023_01/317661132" TargetMode="External" /><Relationship Id="rId24" Type="http://schemas.openxmlformats.org/officeDocument/2006/relationships/hyperlink" Target="https://podminky.urs.cz/item/CS_URS_2023_01/321213345" TargetMode="External" /><Relationship Id="rId25" Type="http://schemas.openxmlformats.org/officeDocument/2006/relationships/hyperlink" Target="https://podminky.urs.cz/item/CS_URS_2023_01/334214121" TargetMode="External" /><Relationship Id="rId26" Type="http://schemas.openxmlformats.org/officeDocument/2006/relationships/hyperlink" Target="https://podminky.urs.cz/item/CS_URS_2023_01/348181122" TargetMode="External" /><Relationship Id="rId27" Type="http://schemas.openxmlformats.org/officeDocument/2006/relationships/hyperlink" Target="https://podminky.urs.cz/item/CS_URS_2023_01/348181131" TargetMode="External" /><Relationship Id="rId28" Type="http://schemas.openxmlformats.org/officeDocument/2006/relationships/hyperlink" Target="https://podminky.urs.cz/item/CS_URS_2023_01/463211111" TargetMode="External" /><Relationship Id="rId29" Type="http://schemas.openxmlformats.org/officeDocument/2006/relationships/hyperlink" Target="https://podminky.urs.cz/item/CS_URS_2023_01/935111111" TargetMode="External" /><Relationship Id="rId30" Type="http://schemas.openxmlformats.org/officeDocument/2006/relationships/hyperlink" Target="https://podminky.urs.cz/item/CS_URS_2023_01/711113121" TargetMode="External" /><Relationship Id="rId31" Type="http://schemas.openxmlformats.org/officeDocument/2006/relationships/hyperlink" Target="https://podminky.urs.cz/item/CS_URS_2023_01/711491172" TargetMode="External" /><Relationship Id="rId32" Type="http://schemas.openxmlformats.org/officeDocument/2006/relationships/hyperlink" Target="https://podminky.urs.cz/item/CS_URS_2023_01/711491471" TargetMode="External" /><Relationship Id="rId3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3101115" TargetMode="External" /><Relationship Id="rId2" Type="http://schemas.openxmlformats.org/officeDocument/2006/relationships/hyperlink" Target="https://podminky.urs.cz/item/CS_URS_2023_01/184201111" TargetMode="External" /><Relationship Id="rId3" Type="http://schemas.openxmlformats.org/officeDocument/2006/relationships/hyperlink" Target="https://podminky.urs.cz/item/CS_URS_2023_01/184501121" TargetMode="External" /><Relationship Id="rId4" Type="http://schemas.openxmlformats.org/officeDocument/2006/relationships/hyperlink" Target="https://podminky.urs.cz/item/CS_URS_2023_01/184801121" TargetMode="External" /><Relationship Id="rId5" Type="http://schemas.openxmlformats.org/officeDocument/2006/relationships/hyperlink" Target="https://podminky.urs.cz/item/CS_URS_2023_01/185802114" TargetMode="External" /><Relationship Id="rId6" Type="http://schemas.openxmlformats.org/officeDocument/2006/relationships/hyperlink" Target="https://podminky.urs.cz/item/CS_URS_2023_01/998231311" TargetMode="External" /><Relationship Id="rId7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180028_VZ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Realizace SZ KoPÚ v k.ú. Fulnek 1.etapa - 2023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15. 3. 2023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Státní pozemkový úřad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Dopravoprojekt Ostrava a.s.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ROUND(SUM(AG55:AG65),2)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ROUND(SUM(AS55:AS65),2)</f>
        <v>0</v>
      </c>
      <c r="AT54" s="107">
        <f>ROUND(SUM(AV54:AW54),2)</f>
        <v>0</v>
      </c>
      <c r="AU54" s="108">
        <f>ROUND(SUM(AU55:AU65),5)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ROUND(SUM(AZ55:AZ65),2)</f>
        <v>0</v>
      </c>
      <c r="BA54" s="107">
        <f>ROUND(SUM(BA55:BA65),2)</f>
        <v>0</v>
      </c>
      <c r="BB54" s="107">
        <f>ROUND(SUM(BB55:BB65),2)</f>
        <v>0</v>
      </c>
      <c r="BC54" s="107">
        <f>ROUND(SUM(BC55:BC65),2)</f>
        <v>0</v>
      </c>
      <c r="BD54" s="109">
        <f>ROUND(SUM(BD55:BD65),2)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1" s="7" customFormat="1" ht="24.7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101 - 00 - Vedlejší a 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'SO 101 - 00 - Vedlejší a ...'!P83</f>
        <v>0</v>
      </c>
      <c r="AV55" s="121">
        <f>'SO 101 - 00 - Vedlejší a ...'!J33</f>
        <v>0</v>
      </c>
      <c r="AW55" s="121">
        <f>'SO 101 - 00 - Vedlejší a ...'!J34</f>
        <v>0</v>
      </c>
      <c r="AX55" s="121">
        <f>'SO 101 - 00 - Vedlejší a ...'!J35</f>
        <v>0</v>
      </c>
      <c r="AY55" s="121">
        <f>'SO 101 - 00 - Vedlejší a ...'!J36</f>
        <v>0</v>
      </c>
      <c r="AZ55" s="121">
        <f>'SO 101 - 00 - Vedlejší a ...'!F33</f>
        <v>0</v>
      </c>
      <c r="BA55" s="121">
        <f>'SO 101 - 00 - Vedlejší a ...'!F34</f>
        <v>0</v>
      </c>
      <c r="BB55" s="121">
        <f>'SO 101 - 00 - Vedlejší a ...'!F35</f>
        <v>0</v>
      </c>
      <c r="BC55" s="121">
        <f>'SO 101 - 00 - Vedlejší a ...'!F36</f>
        <v>0</v>
      </c>
      <c r="BD55" s="123">
        <f>'SO 101 - 00 - Vedlejší a ...'!F37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91" s="7" customFormat="1" ht="24.75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101 - 01 - HLAVNÍ POLN...'!J30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0">
        <v>0</v>
      </c>
      <c r="AT56" s="121">
        <f>ROUND(SUM(AV56:AW56),2)</f>
        <v>0</v>
      </c>
      <c r="AU56" s="122">
        <f>'SO 101 - 01 - HLAVNÍ POLN...'!P87</f>
        <v>0</v>
      </c>
      <c r="AV56" s="121">
        <f>'SO 101 - 01 - HLAVNÍ POLN...'!J33</f>
        <v>0</v>
      </c>
      <c r="AW56" s="121">
        <f>'SO 101 - 01 - HLAVNÍ POLN...'!J34</f>
        <v>0</v>
      </c>
      <c r="AX56" s="121">
        <f>'SO 101 - 01 - HLAVNÍ POLN...'!J35</f>
        <v>0</v>
      </c>
      <c r="AY56" s="121">
        <f>'SO 101 - 01 - HLAVNÍ POLN...'!J36</f>
        <v>0</v>
      </c>
      <c r="AZ56" s="121">
        <f>'SO 101 - 01 - HLAVNÍ POLN...'!F33</f>
        <v>0</v>
      </c>
      <c r="BA56" s="121">
        <f>'SO 101 - 01 - HLAVNÍ POLN...'!F34</f>
        <v>0</v>
      </c>
      <c r="BB56" s="121">
        <f>'SO 101 - 01 - HLAVNÍ POLN...'!F35</f>
        <v>0</v>
      </c>
      <c r="BC56" s="121">
        <f>'SO 101 - 01 - HLAVNÍ POLN...'!F36</f>
        <v>0</v>
      </c>
      <c r="BD56" s="123">
        <f>'SO 101 - 01 - HLAVNÍ POLN...'!F37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pans="1:91" s="7" customFormat="1" ht="24.75" customHeight="1">
      <c r="A57" s="112" t="s">
        <v>75</v>
      </c>
      <c r="B57" s="113"/>
      <c r="C57" s="114"/>
      <c r="D57" s="115" t="s">
        <v>85</v>
      </c>
      <c r="E57" s="115"/>
      <c r="F57" s="115"/>
      <c r="G57" s="115"/>
      <c r="H57" s="115"/>
      <c r="I57" s="116"/>
      <c r="J57" s="115" t="s">
        <v>86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101 - 02 - Hlavní poln...'!J30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78</v>
      </c>
      <c r="AR57" s="119"/>
      <c r="AS57" s="120">
        <v>0</v>
      </c>
      <c r="AT57" s="121">
        <f>ROUND(SUM(AV57:AW57),2)</f>
        <v>0</v>
      </c>
      <c r="AU57" s="122">
        <f>'SO 101 - 02 - Hlavní poln...'!P91</f>
        <v>0</v>
      </c>
      <c r="AV57" s="121">
        <f>'SO 101 - 02 - Hlavní poln...'!J33</f>
        <v>0</v>
      </c>
      <c r="AW57" s="121">
        <f>'SO 101 - 02 - Hlavní poln...'!J34</f>
        <v>0</v>
      </c>
      <c r="AX57" s="121">
        <f>'SO 101 - 02 - Hlavní poln...'!J35</f>
        <v>0</v>
      </c>
      <c r="AY57" s="121">
        <f>'SO 101 - 02 - Hlavní poln...'!J36</f>
        <v>0</v>
      </c>
      <c r="AZ57" s="121">
        <f>'SO 101 - 02 - Hlavní poln...'!F33</f>
        <v>0</v>
      </c>
      <c r="BA57" s="121">
        <f>'SO 101 - 02 - Hlavní poln...'!F34</f>
        <v>0</v>
      </c>
      <c r="BB57" s="121">
        <f>'SO 101 - 02 - Hlavní poln...'!F35</f>
        <v>0</v>
      </c>
      <c r="BC57" s="121">
        <f>'SO 101 - 02 - Hlavní poln...'!F36</f>
        <v>0</v>
      </c>
      <c r="BD57" s="123">
        <f>'SO 101 - 02 - Hlavní poln...'!F37</f>
        <v>0</v>
      </c>
      <c r="BE57" s="7"/>
      <c r="BT57" s="124" t="s">
        <v>79</v>
      </c>
      <c r="BV57" s="124" t="s">
        <v>73</v>
      </c>
      <c r="BW57" s="124" t="s">
        <v>87</v>
      </c>
      <c r="BX57" s="124" t="s">
        <v>5</v>
      </c>
      <c r="CL57" s="124" t="s">
        <v>19</v>
      </c>
      <c r="CM57" s="124" t="s">
        <v>81</v>
      </c>
    </row>
    <row r="58" spans="1:91" s="7" customFormat="1" ht="24.75" customHeight="1">
      <c r="A58" s="112" t="s">
        <v>75</v>
      </c>
      <c r="B58" s="113"/>
      <c r="C58" s="114"/>
      <c r="D58" s="115" t="s">
        <v>88</v>
      </c>
      <c r="E58" s="115"/>
      <c r="F58" s="115"/>
      <c r="G58" s="115"/>
      <c r="H58" s="115"/>
      <c r="I58" s="116"/>
      <c r="J58" s="115" t="s">
        <v>89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101 - 03 - Hlavni poln...'!J30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78</v>
      </c>
      <c r="AR58" s="119"/>
      <c r="AS58" s="120">
        <v>0</v>
      </c>
      <c r="AT58" s="121">
        <f>ROUND(SUM(AV58:AW58),2)</f>
        <v>0</v>
      </c>
      <c r="AU58" s="122">
        <f>'SO 101 - 03 - Hlavni poln...'!P90</f>
        <v>0</v>
      </c>
      <c r="AV58" s="121">
        <f>'SO 101 - 03 - Hlavni poln...'!J33</f>
        <v>0</v>
      </c>
      <c r="AW58" s="121">
        <f>'SO 101 - 03 - Hlavni poln...'!J34</f>
        <v>0</v>
      </c>
      <c r="AX58" s="121">
        <f>'SO 101 - 03 - Hlavni poln...'!J35</f>
        <v>0</v>
      </c>
      <c r="AY58" s="121">
        <f>'SO 101 - 03 - Hlavni poln...'!J36</f>
        <v>0</v>
      </c>
      <c r="AZ58" s="121">
        <f>'SO 101 - 03 - Hlavni poln...'!F33</f>
        <v>0</v>
      </c>
      <c r="BA58" s="121">
        <f>'SO 101 - 03 - Hlavni poln...'!F34</f>
        <v>0</v>
      </c>
      <c r="BB58" s="121">
        <f>'SO 101 - 03 - Hlavni poln...'!F35</f>
        <v>0</v>
      </c>
      <c r="BC58" s="121">
        <f>'SO 101 - 03 - Hlavni poln...'!F36</f>
        <v>0</v>
      </c>
      <c r="BD58" s="123">
        <f>'SO 101 - 03 - Hlavni poln...'!F37</f>
        <v>0</v>
      </c>
      <c r="BE58" s="7"/>
      <c r="BT58" s="124" t="s">
        <v>79</v>
      </c>
      <c r="BV58" s="124" t="s">
        <v>73</v>
      </c>
      <c r="BW58" s="124" t="s">
        <v>90</v>
      </c>
      <c r="BX58" s="124" t="s">
        <v>5</v>
      </c>
      <c r="CL58" s="124" t="s">
        <v>19</v>
      </c>
      <c r="CM58" s="124" t="s">
        <v>81</v>
      </c>
    </row>
    <row r="59" spans="1:91" s="7" customFormat="1" ht="24.75" customHeight="1">
      <c r="A59" s="112" t="s">
        <v>75</v>
      </c>
      <c r="B59" s="113"/>
      <c r="C59" s="114"/>
      <c r="D59" s="115" t="s">
        <v>91</v>
      </c>
      <c r="E59" s="115"/>
      <c r="F59" s="115"/>
      <c r="G59" s="115"/>
      <c r="H59" s="115"/>
      <c r="I59" s="116"/>
      <c r="J59" s="115" t="s">
        <v>77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102 - 00 - Vedlejší a 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78</v>
      </c>
      <c r="AR59" s="119"/>
      <c r="AS59" s="120">
        <v>0</v>
      </c>
      <c r="AT59" s="121">
        <f>ROUND(SUM(AV59:AW59),2)</f>
        <v>0</v>
      </c>
      <c r="AU59" s="122">
        <f>'SO 102 - 00 - Vedlejší a ...'!P81</f>
        <v>0</v>
      </c>
      <c r="AV59" s="121">
        <f>'SO 102 - 00 - Vedlejší a ...'!J33</f>
        <v>0</v>
      </c>
      <c r="AW59" s="121">
        <f>'SO 102 - 00 - Vedlejší a ...'!J34</f>
        <v>0</v>
      </c>
      <c r="AX59" s="121">
        <f>'SO 102 - 00 - Vedlejší a ...'!J35</f>
        <v>0</v>
      </c>
      <c r="AY59" s="121">
        <f>'SO 102 - 00 - Vedlejší a ...'!J36</f>
        <v>0</v>
      </c>
      <c r="AZ59" s="121">
        <f>'SO 102 - 00 - Vedlejší a ...'!F33</f>
        <v>0</v>
      </c>
      <c r="BA59" s="121">
        <f>'SO 102 - 00 - Vedlejší a ...'!F34</f>
        <v>0</v>
      </c>
      <c r="BB59" s="121">
        <f>'SO 102 - 00 - Vedlejší a ...'!F35</f>
        <v>0</v>
      </c>
      <c r="BC59" s="121">
        <f>'SO 102 - 00 - Vedlejší a ...'!F36</f>
        <v>0</v>
      </c>
      <c r="BD59" s="123">
        <f>'SO 102 - 00 - Vedlejší a ...'!F37</f>
        <v>0</v>
      </c>
      <c r="BE59" s="7"/>
      <c r="BT59" s="124" t="s">
        <v>79</v>
      </c>
      <c r="BV59" s="124" t="s">
        <v>73</v>
      </c>
      <c r="BW59" s="124" t="s">
        <v>92</v>
      </c>
      <c r="BX59" s="124" t="s">
        <v>5</v>
      </c>
      <c r="CL59" s="124" t="s">
        <v>19</v>
      </c>
      <c r="CM59" s="124" t="s">
        <v>81</v>
      </c>
    </row>
    <row r="60" spans="1:91" s="7" customFormat="1" ht="24.75" customHeight="1">
      <c r="A60" s="112" t="s">
        <v>75</v>
      </c>
      <c r="B60" s="113"/>
      <c r="C60" s="114"/>
      <c r="D60" s="115" t="s">
        <v>93</v>
      </c>
      <c r="E60" s="115"/>
      <c r="F60" s="115"/>
      <c r="G60" s="115"/>
      <c r="H60" s="115"/>
      <c r="I60" s="116"/>
      <c r="J60" s="115" t="s">
        <v>94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102 - 01 - HLAVNÍ POLN...'!J30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78</v>
      </c>
      <c r="AR60" s="119"/>
      <c r="AS60" s="120">
        <v>0</v>
      </c>
      <c r="AT60" s="121">
        <f>ROUND(SUM(AV60:AW60),2)</f>
        <v>0</v>
      </c>
      <c r="AU60" s="122">
        <f>'SO 102 - 01 - HLAVNÍ POLN...'!P88</f>
        <v>0</v>
      </c>
      <c r="AV60" s="121">
        <f>'SO 102 - 01 - HLAVNÍ POLN...'!J33</f>
        <v>0</v>
      </c>
      <c r="AW60" s="121">
        <f>'SO 102 - 01 - HLAVNÍ POLN...'!J34</f>
        <v>0</v>
      </c>
      <c r="AX60" s="121">
        <f>'SO 102 - 01 - HLAVNÍ POLN...'!J35</f>
        <v>0</v>
      </c>
      <c r="AY60" s="121">
        <f>'SO 102 - 01 - HLAVNÍ POLN...'!J36</f>
        <v>0</v>
      </c>
      <c r="AZ60" s="121">
        <f>'SO 102 - 01 - HLAVNÍ POLN...'!F33</f>
        <v>0</v>
      </c>
      <c r="BA60" s="121">
        <f>'SO 102 - 01 - HLAVNÍ POLN...'!F34</f>
        <v>0</v>
      </c>
      <c r="BB60" s="121">
        <f>'SO 102 - 01 - HLAVNÍ POLN...'!F35</f>
        <v>0</v>
      </c>
      <c r="BC60" s="121">
        <f>'SO 102 - 01 - HLAVNÍ POLN...'!F36</f>
        <v>0</v>
      </c>
      <c r="BD60" s="123">
        <f>'SO 102 - 01 - HLAVNÍ POLN...'!F37</f>
        <v>0</v>
      </c>
      <c r="BE60" s="7"/>
      <c r="BT60" s="124" t="s">
        <v>79</v>
      </c>
      <c r="BV60" s="124" t="s">
        <v>73</v>
      </c>
      <c r="BW60" s="124" t="s">
        <v>95</v>
      </c>
      <c r="BX60" s="124" t="s">
        <v>5</v>
      </c>
      <c r="CL60" s="124" t="s">
        <v>19</v>
      </c>
      <c r="CM60" s="124" t="s">
        <v>81</v>
      </c>
    </row>
    <row r="61" spans="1:91" s="7" customFormat="1" ht="24.75" customHeight="1">
      <c r="A61" s="112" t="s">
        <v>75</v>
      </c>
      <c r="B61" s="113"/>
      <c r="C61" s="114"/>
      <c r="D61" s="115" t="s">
        <v>96</v>
      </c>
      <c r="E61" s="115"/>
      <c r="F61" s="115"/>
      <c r="G61" s="115"/>
      <c r="H61" s="115"/>
      <c r="I61" s="116"/>
      <c r="J61" s="115" t="s">
        <v>97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 102 - 02 - HLAVNÍ POLN...'!J30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78</v>
      </c>
      <c r="AR61" s="119"/>
      <c r="AS61" s="120">
        <v>0</v>
      </c>
      <c r="AT61" s="121">
        <f>ROUND(SUM(AV61:AW61),2)</f>
        <v>0</v>
      </c>
      <c r="AU61" s="122">
        <f>'SO 102 - 02 - HLAVNÍ POLN...'!P87</f>
        <v>0</v>
      </c>
      <c r="AV61" s="121">
        <f>'SO 102 - 02 - HLAVNÍ POLN...'!J33</f>
        <v>0</v>
      </c>
      <c r="AW61" s="121">
        <f>'SO 102 - 02 - HLAVNÍ POLN...'!J34</f>
        <v>0</v>
      </c>
      <c r="AX61" s="121">
        <f>'SO 102 - 02 - HLAVNÍ POLN...'!J35</f>
        <v>0</v>
      </c>
      <c r="AY61" s="121">
        <f>'SO 102 - 02 - HLAVNÍ POLN...'!J36</f>
        <v>0</v>
      </c>
      <c r="AZ61" s="121">
        <f>'SO 102 - 02 - HLAVNÍ POLN...'!F33</f>
        <v>0</v>
      </c>
      <c r="BA61" s="121">
        <f>'SO 102 - 02 - HLAVNÍ POLN...'!F34</f>
        <v>0</v>
      </c>
      <c r="BB61" s="121">
        <f>'SO 102 - 02 - HLAVNÍ POLN...'!F35</f>
        <v>0</v>
      </c>
      <c r="BC61" s="121">
        <f>'SO 102 - 02 - HLAVNÍ POLN...'!F36</f>
        <v>0</v>
      </c>
      <c r="BD61" s="123">
        <f>'SO 102 - 02 - HLAVNÍ POLN...'!F37</f>
        <v>0</v>
      </c>
      <c r="BE61" s="7"/>
      <c r="BT61" s="124" t="s">
        <v>79</v>
      </c>
      <c r="BV61" s="124" t="s">
        <v>73</v>
      </c>
      <c r="BW61" s="124" t="s">
        <v>98</v>
      </c>
      <c r="BX61" s="124" t="s">
        <v>5</v>
      </c>
      <c r="CL61" s="124" t="s">
        <v>19</v>
      </c>
      <c r="CM61" s="124" t="s">
        <v>81</v>
      </c>
    </row>
    <row r="62" spans="1:91" s="7" customFormat="1" ht="16.5" customHeight="1">
      <c r="A62" s="112" t="s">
        <v>75</v>
      </c>
      <c r="B62" s="113"/>
      <c r="C62" s="114"/>
      <c r="D62" s="115" t="s">
        <v>99</v>
      </c>
      <c r="E62" s="115"/>
      <c r="F62" s="115"/>
      <c r="G62" s="115"/>
      <c r="H62" s="115"/>
      <c r="I62" s="116"/>
      <c r="J62" s="115" t="s">
        <v>100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'SO 801 - VEGETAČNÍ ÚPRAVY'!J30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78</v>
      </c>
      <c r="AR62" s="119"/>
      <c r="AS62" s="120">
        <v>0</v>
      </c>
      <c r="AT62" s="121">
        <f>ROUND(SUM(AV62:AW62),2)</f>
        <v>0</v>
      </c>
      <c r="AU62" s="122">
        <f>'SO 801 - VEGETAČNÍ ÚPRAVY'!P82</f>
        <v>0</v>
      </c>
      <c r="AV62" s="121">
        <f>'SO 801 - VEGETAČNÍ ÚPRAVY'!J33</f>
        <v>0</v>
      </c>
      <c r="AW62" s="121">
        <f>'SO 801 - VEGETAČNÍ ÚPRAVY'!J34</f>
        <v>0</v>
      </c>
      <c r="AX62" s="121">
        <f>'SO 801 - VEGETAČNÍ ÚPRAVY'!J35</f>
        <v>0</v>
      </c>
      <c r="AY62" s="121">
        <f>'SO 801 - VEGETAČNÍ ÚPRAVY'!J36</f>
        <v>0</v>
      </c>
      <c r="AZ62" s="121">
        <f>'SO 801 - VEGETAČNÍ ÚPRAVY'!F33</f>
        <v>0</v>
      </c>
      <c r="BA62" s="121">
        <f>'SO 801 - VEGETAČNÍ ÚPRAVY'!F34</f>
        <v>0</v>
      </c>
      <c r="BB62" s="121">
        <f>'SO 801 - VEGETAČNÍ ÚPRAVY'!F35</f>
        <v>0</v>
      </c>
      <c r="BC62" s="121">
        <f>'SO 801 - VEGETAČNÍ ÚPRAVY'!F36</f>
        <v>0</v>
      </c>
      <c r="BD62" s="123">
        <f>'SO 801 - VEGETAČNÍ ÚPRAVY'!F37</f>
        <v>0</v>
      </c>
      <c r="BE62" s="7"/>
      <c r="BT62" s="124" t="s">
        <v>79</v>
      </c>
      <c r="BV62" s="124" t="s">
        <v>73</v>
      </c>
      <c r="BW62" s="124" t="s">
        <v>101</v>
      </c>
      <c r="BX62" s="124" t="s">
        <v>5</v>
      </c>
      <c r="CL62" s="124" t="s">
        <v>19</v>
      </c>
      <c r="CM62" s="124" t="s">
        <v>81</v>
      </c>
    </row>
    <row r="63" spans="1:91" s="7" customFormat="1" ht="24.75" customHeight="1">
      <c r="A63" s="112" t="s">
        <v>75</v>
      </c>
      <c r="B63" s="113"/>
      <c r="C63" s="114"/>
      <c r="D63" s="115" t="s">
        <v>102</v>
      </c>
      <c r="E63" s="115"/>
      <c r="F63" s="115"/>
      <c r="G63" s="115"/>
      <c r="H63" s="115"/>
      <c r="I63" s="116"/>
      <c r="J63" s="115" t="s">
        <v>103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'SO 801.1 - Následná péče ...'!J30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78</v>
      </c>
      <c r="AR63" s="119"/>
      <c r="AS63" s="120">
        <v>0</v>
      </c>
      <c r="AT63" s="121">
        <f>ROUND(SUM(AV63:AW63),2)</f>
        <v>0</v>
      </c>
      <c r="AU63" s="122">
        <f>'SO 801.1 - Následná péče ...'!P81</f>
        <v>0</v>
      </c>
      <c r="AV63" s="121">
        <f>'SO 801.1 - Následná péče ...'!J33</f>
        <v>0</v>
      </c>
      <c r="AW63" s="121">
        <f>'SO 801.1 - Následná péče ...'!J34</f>
        <v>0</v>
      </c>
      <c r="AX63" s="121">
        <f>'SO 801.1 - Následná péče ...'!J35</f>
        <v>0</v>
      </c>
      <c r="AY63" s="121">
        <f>'SO 801.1 - Následná péče ...'!J36</f>
        <v>0</v>
      </c>
      <c r="AZ63" s="121">
        <f>'SO 801.1 - Následná péče ...'!F33</f>
        <v>0</v>
      </c>
      <c r="BA63" s="121">
        <f>'SO 801.1 - Následná péče ...'!F34</f>
        <v>0</v>
      </c>
      <c r="BB63" s="121">
        <f>'SO 801.1 - Následná péče ...'!F35</f>
        <v>0</v>
      </c>
      <c r="BC63" s="121">
        <f>'SO 801.1 - Následná péče ...'!F36</f>
        <v>0</v>
      </c>
      <c r="BD63" s="123">
        <f>'SO 801.1 - Následná péče ...'!F37</f>
        <v>0</v>
      </c>
      <c r="BE63" s="7"/>
      <c r="BT63" s="124" t="s">
        <v>79</v>
      </c>
      <c r="BV63" s="124" t="s">
        <v>73</v>
      </c>
      <c r="BW63" s="124" t="s">
        <v>104</v>
      </c>
      <c r="BX63" s="124" t="s">
        <v>5</v>
      </c>
      <c r="CL63" s="124" t="s">
        <v>19</v>
      </c>
      <c r="CM63" s="124" t="s">
        <v>81</v>
      </c>
    </row>
    <row r="64" spans="1:91" s="7" customFormat="1" ht="24.75" customHeight="1">
      <c r="A64" s="112" t="s">
        <v>75</v>
      </c>
      <c r="B64" s="113"/>
      <c r="C64" s="114"/>
      <c r="D64" s="115" t="s">
        <v>105</v>
      </c>
      <c r="E64" s="115"/>
      <c r="F64" s="115"/>
      <c r="G64" s="115"/>
      <c r="H64" s="115"/>
      <c r="I64" s="116"/>
      <c r="J64" s="115" t="s">
        <v>106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'SO 801.2 - Následná péče ...'!J30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78</v>
      </c>
      <c r="AR64" s="119"/>
      <c r="AS64" s="120">
        <v>0</v>
      </c>
      <c r="AT64" s="121">
        <f>ROUND(SUM(AV64:AW64),2)</f>
        <v>0</v>
      </c>
      <c r="AU64" s="122">
        <f>'SO 801.2 - Následná péče ...'!P81</f>
        <v>0</v>
      </c>
      <c r="AV64" s="121">
        <f>'SO 801.2 - Následná péče ...'!J33</f>
        <v>0</v>
      </c>
      <c r="AW64" s="121">
        <f>'SO 801.2 - Následná péče ...'!J34</f>
        <v>0</v>
      </c>
      <c r="AX64" s="121">
        <f>'SO 801.2 - Následná péče ...'!J35</f>
        <v>0</v>
      </c>
      <c r="AY64" s="121">
        <f>'SO 801.2 - Následná péče ...'!J36</f>
        <v>0</v>
      </c>
      <c r="AZ64" s="121">
        <f>'SO 801.2 - Následná péče ...'!F33</f>
        <v>0</v>
      </c>
      <c r="BA64" s="121">
        <f>'SO 801.2 - Následná péče ...'!F34</f>
        <v>0</v>
      </c>
      <c r="BB64" s="121">
        <f>'SO 801.2 - Následná péče ...'!F35</f>
        <v>0</v>
      </c>
      <c r="BC64" s="121">
        <f>'SO 801.2 - Následná péče ...'!F36</f>
        <v>0</v>
      </c>
      <c r="BD64" s="123">
        <f>'SO 801.2 - Následná péče ...'!F37</f>
        <v>0</v>
      </c>
      <c r="BE64" s="7"/>
      <c r="BT64" s="124" t="s">
        <v>79</v>
      </c>
      <c r="BV64" s="124" t="s">
        <v>73</v>
      </c>
      <c r="BW64" s="124" t="s">
        <v>107</v>
      </c>
      <c r="BX64" s="124" t="s">
        <v>5</v>
      </c>
      <c r="CL64" s="124" t="s">
        <v>19</v>
      </c>
      <c r="CM64" s="124" t="s">
        <v>81</v>
      </c>
    </row>
    <row r="65" spans="1:91" s="7" customFormat="1" ht="24.75" customHeight="1">
      <c r="A65" s="112" t="s">
        <v>75</v>
      </c>
      <c r="B65" s="113"/>
      <c r="C65" s="114"/>
      <c r="D65" s="115" t="s">
        <v>108</v>
      </c>
      <c r="E65" s="115"/>
      <c r="F65" s="115"/>
      <c r="G65" s="115"/>
      <c r="H65" s="115"/>
      <c r="I65" s="116"/>
      <c r="J65" s="115" t="s">
        <v>109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7">
        <f>'SO 801.3 - Následná péče ...'!J30</f>
        <v>0</v>
      </c>
      <c r="AH65" s="116"/>
      <c r="AI65" s="116"/>
      <c r="AJ65" s="116"/>
      <c r="AK65" s="116"/>
      <c r="AL65" s="116"/>
      <c r="AM65" s="116"/>
      <c r="AN65" s="117">
        <f>SUM(AG65,AT65)</f>
        <v>0</v>
      </c>
      <c r="AO65" s="116"/>
      <c r="AP65" s="116"/>
      <c r="AQ65" s="118" t="s">
        <v>78</v>
      </c>
      <c r="AR65" s="119"/>
      <c r="AS65" s="125">
        <v>0</v>
      </c>
      <c r="AT65" s="126">
        <f>ROUND(SUM(AV65:AW65),2)</f>
        <v>0</v>
      </c>
      <c r="AU65" s="127">
        <f>'SO 801.3 - Následná péče ...'!P81</f>
        <v>0</v>
      </c>
      <c r="AV65" s="126">
        <f>'SO 801.3 - Následná péče ...'!J33</f>
        <v>0</v>
      </c>
      <c r="AW65" s="126">
        <f>'SO 801.3 - Následná péče ...'!J34</f>
        <v>0</v>
      </c>
      <c r="AX65" s="126">
        <f>'SO 801.3 - Následná péče ...'!J35</f>
        <v>0</v>
      </c>
      <c r="AY65" s="126">
        <f>'SO 801.3 - Následná péče ...'!J36</f>
        <v>0</v>
      </c>
      <c r="AZ65" s="126">
        <f>'SO 801.3 - Následná péče ...'!F33</f>
        <v>0</v>
      </c>
      <c r="BA65" s="126">
        <f>'SO 801.3 - Následná péče ...'!F34</f>
        <v>0</v>
      </c>
      <c r="BB65" s="126">
        <f>'SO 801.3 - Následná péče ...'!F35</f>
        <v>0</v>
      </c>
      <c r="BC65" s="126">
        <f>'SO 801.3 - Následná péče ...'!F36</f>
        <v>0</v>
      </c>
      <c r="BD65" s="128">
        <f>'SO 801.3 - Následná péče ...'!F37</f>
        <v>0</v>
      </c>
      <c r="BE65" s="7"/>
      <c r="BT65" s="124" t="s">
        <v>79</v>
      </c>
      <c r="BV65" s="124" t="s">
        <v>73</v>
      </c>
      <c r="BW65" s="124" t="s">
        <v>110</v>
      </c>
      <c r="BX65" s="124" t="s">
        <v>5</v>
      </c>
      <c r="CL65" s="124" t="s">
        <v>19</v>
      </c>
      <c r="CM65" s="124" t="s">
        <v>81</v>
      </c>
    </row>
    <row r="66" spans="1:57" s="2" customFormat="1" ht="30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5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45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</sheetData>
  <sheetProtection password="CC35" sheet="1" objects="1" scenarios="1" formatColumns="0" formatRows="0"/>
  <mergeCells count="82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54:AP54"/>
  </mergeCells>
  <hyperlinks>
    <hyperlink ref="A55" location="'SO 101 - 00 - Vedlejší a ...'!C2" display="/"/>
    <hyperlink ref="A56" location="'SO 101 - 01 - HLAVNÍ POLN...'!C2" display="/"/>
    <hyperlink ref="A57" location="'SO 101 - 02 - Hlavní poln...'!C2" display="/"/>
    <hyperlink ref="A58" location="'SO 101 - 03 - Hlavni poln...'!C2" display="/"/>
    <hyperlink ref="A59" location="'SO 102 - 00 - Vedlejší a ...'!C2" display="/"/>
    <hyperlink ref="A60" location="'SO 102 - 01 - HLAVNÍ POLN...'!C2" display="/"/>
    <hyperlink ref="A61" location="'SO 102 - 02 - HLAVNÍ POLN...'!C2" display="/"/>
    <hyperlink ref="A62" location="'SO 801 - VEGETAČNÍ ÚPRAVY'!C2" display="/"/>
    <hyperlink ref="A63" location="'SO 801.1 - Následná péče ...'!C2" display="/"/>
    <hyperlink ref="A64" location="'SO 801.2 - Následná péče ...'!C2" display="/"/>
    <hyperlink ref="A65" location="'SO 801.3 - Následná péče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111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Realizace SZ KoPÚ v k.ú. Fulnek 1.etapa - 2023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1336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15. 3. 2023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ROUND((SUM(BE81:BE93)),2)</f>
        <v>0</v>
      </c>
      <c r="G33" s="39"/>
      <c r="H33" s="39"/>
      <c r="I33" s="149">
        <v>0.21</v>
      </c>
      <c r="J33" s="148">
        <f>ROUND(((SUM(BE81:BE93))*I33),2)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ROUND((SUM(BF81:BF93)),2)</f>
        <v>0</v>
      </c>
      <c r="G34" s="39"/>
      <c r="H34" s="39"/>
      <c r="I34" s="149">
        <v>0.15</v>
      </c>
      <c r="J34" s="148">
        <f>ROUND(((SUM(BF81:BF93))*I34),2)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ROUND((SUM(BG81:BG93)),2)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ROUND((SUM(BH81:BH93)),2)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ROUND((SUM(BI81:BI93)),2)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Realizace SZ KoPÚ v k.ú. Fulnek 1.etapa - 2023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801.1 - Následná péče o zeleň - 1.rok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15. 3. 2023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Státní pozemkový úřad</v>
      </c>
      <c r="G54" s="41"/>
      <c r="H54" s="41"/>
      <c r="I54" s="33" t="s">
        <v>31</v>
      </c>
      <c r="J54" s="37" t="str">
        <f>E21</f>
        <v>Dopravoprojekt Ostrava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115</v>
      </c>
      <c r="D57" s="163"/>
      <c r="E57" s="163"/>
      <c r="F57" s="163"/>
      <c r="G57" s="163"/>
      <c r="H57" s="163"/>
      <c r="I57" s="163"/>
      <c r="J57" s="164" t="s">
        <v>116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pans="1:31" s="9" customFormat="1" ht="24.95" customHeight="1">
      <c r="A60" s="9"/>
      <c r="B60" s="166"/>
      <c r="C60" s="167"/>
      <c r="D60" s="168" t="s">
        <v>118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209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122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Realizace SZ KoPÚ v k.ú. Fulnek 1.etapa - 2023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112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801.1 - Následná péče o zeleň - 1.rok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15. 3. 2023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5.65" customHeight="1">
      <c r="A77" s="39"/>
      <c r="B77" s="40"/>
      <c r="C77" s="33" t="s">
        <v>25</v>
      </c>
      <c r="D77" s="41"/>
      <c r="E77" s="41"/>
      <c r="F77" s="28" t="str">
        <f>E15</f>
        <v>Státní pozemkový úřad</v>
      </c>
      <c r="G77" s="41"/>
      <c r="H77" s="41"/>
      <c r="I77" s="33" t="s">
        <v>31</v>
      </c>
      <c r="J77" s="37" t="str">
        <f>E21</f>
        <v>Dopravoprojekt Ostrava a.s.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34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123</v>
      </c>
      <c r="D80" s="181" t="s">
        <v>56</v>
      </c>
      <c r="E80" s="181" t="s">
        <v>52</v>
      </c>
      <c r="F80" s="181" t="s">
        <v>53</v>
      </c>
      <c r="G80" s="181" t="s">
        <v>124</v>
      </c>
      <c r="H80" s="181" t="s">
        <v>125</v>
      </c>
      <c r="I80" s="181" t="s">
        <v>126</v>
      </c>
      <c r="J80" s="181" t="s">
        <v>116</v>
      </c>
      <c r="K80" s="182" t="s">
        <v>127</v>
      </c>
      <c r="L80" s="183"/>
      <c r="M80" s="93" t="s">
        <v>19</v>
      </c>
      <c r="N80" s="94" t="s">
        <v>41</v>
      </c>
      <c r="O80" s="94" t="s">
        <v>128</v>
      </c>
      <c r="P80" s="94" t="s">
        <v>129</v>
      </c>
      <c r="Q80" s="94" t="s">
        <v>130</v>
      </c>
      <c r="R80" s="94" t="s">
        <v>131</v>
      </c>
      <c r="S80" s="94" t="s">
        <v>132</v>
      </c>
      <c r="T80" s="95" t="s">
        <v>133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134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0.0005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70</v>
      </c>
      <c r="AU81" s="18" t="s">
        <v>117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70</v>
      </c>
      <c r="E82" s="192" t="s">
        <v>135</v>
      </c>
      <c r="F82" s="192" t="s">
        <v>136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0.0005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79</v>
      </c>
      <c r="AT82" s="201" t="s">
        <v>70</v>
      </c>
      <c r="AU82" s="201" t="s">
        <v>71</v>
      </c>
      <c r="AY82" s="200" t="s">
        <v>137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70</v>
      </c>
      <c r="E83" s="203" t="s">
        <v>79</v>
      </c>
      <c r="F83" s="203" t="s">
        <v>215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SUM(P84:P93)</f>
        <v>0</v>
      </c>
      <c r="Q83" s="197"/>
      <c r="R83" s="198">
        <f>SUM(R84:R93)</f>
        <v>0.0005</v>
      </c>
      <c r="S83" s="197"/>
      <c r="T83" s="199">
        <f>SUM(T84:T93)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79</v>
      </c>
      <c r="AT83" s="201" t="s">
        <v>70</v>
      </c>
      <c r="AU83" s="201" t="s">
        <v>79</v>
      </c>
      <c r="AY83" s="200" t="s">
        <v>137</v>
      </c>
      <c r="BK83" s="202">
        <f>SUM(BK84:BK93)</f>
        <v>0</v>
      </c>
    </row>
    <row r="84" spans="1:65" s="2" customFormat="1" ht="24.15" customHeight="1">
      <c r="A84" s="39"/>
      <c r="B84" s="40"/>
      <c r="C84" s="205" t="s">
        <v>79</v>
      </c>
      <c r="D84" s="205" t="s">
        <v>144</v>
      </c>
      <c r="E84" s="206" t="s">
        <v>1317</v>
      </c>
      <c r="F84" s="207" t="s">
        <v>1318</v>
      </c>
      <c r="G84" s="208" t="s">
        <v>235</v>
      </c>
      <c r="H84" s="209">
        <v>25</v>
      </c>
      <c r="I84" s="210"/>
      <c r="J84" s="211">
        <f>ROUND(I84*H84,2)</f>
        <v>0</v>
      </c>
      <c r="K84" s="207" t="s">
        <v>219</v>
      </c>
      <c r="L84" s="45"/>
      <c r="M84" s="212" t="s">
        <v>19</v>
      </c>
      <c r="N84" s="213" t="s">
        <v>42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165</v>
      </c>
      <c r="AT84" s="216" t="s">
        <v>144</v>
      </c>
      <c r="AU84" s="216" t="s">
        <v>81</v>
      </c>
      <c r="AY84" s="18" t="s">
        <v>137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79</v>
      </c>
      <c r="BK84" s="217">
        <f>ROUND(I84*H84,2)</f>
        <v>0</v>
      </c>
      <c r="BL84" s="18" t="s">
        <v>165</v>
      </c>
      <c r="BM84" s="216" t="s">
        <v>1337</v>
      </c>
    </row>
    <row r="85" spans="1:47" s="2" customFormat="1" ht="12">
      <c r="A85" s="39"/>
      <c r="B85" s="40"/>
      <c r="C85" s="41"/>
      <c r="D85" s="218" t="s">
        <v>150</v>
      </c>
      <c r="E85" s="41"/>
      <c r="F85" s="219" t="s">
        <v>1320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150</v>
      </c>
      <c r="AU85" s="18" t="s">
        <v>81</v>
      </c>
    </row>
    <row r="86" spans="1:47" s="2" customFormat="1" ht="12">
      <c r="A86" s="39"/>
      <c r="B86" s="40"/>
      <c r="C86" s="41"/>
      <c r="D86" s="224" t="s">
        <v>162</v>
      </c>
      <c r="E86" s="41"/>
      <c r="F86" s="225" t="s">
        <v>1321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162</v>
      </c>
      <c r="AU86" s="18" t="s">
        <v>81</v>
      </c>
    </row>
    <row r="87" spans="1:65" s="2" customFormat="1" ht="16.5" customHeight="1">
      <c r="A87" s="39"/>
      <c r="B87" s="40"/>
      <c r="C87" s="205" t="s">
        <v>81</v>
      </c>
      <c r="D87" s="205" t="s">
        <v>144</v>
      </c>
      <c r="E87" s="206" t="s">
        <v>1338</v>
      </c>
      <c r="F87" s="207" t="s">
        <v>1339</v>
      </c>
      <c r="G87" s="208" t="s">
        <v>235</v>
      </c>
      <c r="H87" s="209">
        <v>25</v>
      </c>
      <c r="I87" s="210"/>
      <c r="J87" s="211">
        <f>ROUND(I87*H87,2)</f>
        <v>0</v>
      </c>
      <c r="K87" s="207" t="s">
        <v>219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2E-05</v>
      </c>
      <c r="R87" s="214">
        <f>Q87*H87</f>
        <v>0.0005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165</v>
      </c>
      <c r="AT87" s="216" t="s">
        <v>144</v>
      </c>
      <c r="AU87" s="216" t="s">
        <v>81</v>
      </c>
      <c r="AY87" s="18" t="s">
        <v>137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165</v>
      </c>
      <c r="BM87" s="216" t="s">
        <v>1340</v>
      </c>
    </row>
    <row r="88" spans="1:47" s="2" customFormat="1" ht="12">
      <c r="A88" s="39"/>
      <c r="B88" s="40"/>
      <c r="C88" s="41"/>
      <c r="D88" s="218" t="s">
        <v>150</v>
      </c>
      <c r="E88" s="41"/>
      <c r="F88" s="219" t="s">
        <v>1341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150</v>
      </c>
      <c r="AU88" s="18" t="s">
        <v>81</v>
      </c>
    </row>
    <row r="89" spans="1:47" s="2" customFormat="1" ht="12">
      <c r="A89" s="39"/>
      <c r="B89" s="40"/>
      <c r="C89" s="41"/>
      <c r="D89" s="224" t="s">
        <v>162</v>
      </c>
      <c r="E89" s="41"/>
      <c r="F89" s="225" t="s">
        <v>1342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162</v>
      </c>
      <c r="AU89" s="18" t="s">
        <v>81</v>
      </c>
    </row>
    <row r="90" spans="1:65" s="2" customFormat="1" ht="16.5" customHeight="1">
      <c r="A90" s="39"/>
      <c r="B90" s="40"/>
      <c r="C90" s="205" t="s">
        <v>157</v>
      </c>
      <c r="D90" s="205" t="s">
        <v>144</v>
      </c>
      <c r="E90" s="206" t="s">
        <v>1343</v>
      </c>
      <c r="F90" s="207" t="s">
        <v>1344</v>
      </c>
      <c r="G90" s="208" t="s">
        <v>280</v>
      </c>
      <c r="H90" s="209">
        <v>2.5</v>
      </c>
      <c r="I90" s="210"/>
      <c r="J90" s="211">
        <f>ROUND(I90*H90,2)</f>
        <v>0</v>
      </c>
      <c r="K90" s="207" t="s">
        <v>219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165</v>
      </c>
      <c r="AT90" s="216" t="s">
        <v>144</v>
      </c>
      <c r="AU90" s="216" t="s">
        <v>81</v>
      </c>
      <c r="AY90" s="18" t="s">
        <v>137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165</v>
      </c>
      <c r="BM90" s="216" t="s">
        <v>1345</v>
      </c>
    </row>
    <row r="91" spans="1:47" s="2" customFormat="1" ht="12">
      <c r="A91" s="39"/>
      <c r="B91" s="40"/>
      <c r="C91" s="41"/>
      <c r="D91" s="218" t="s">
        <v>150</v>
      </c>
      <c r="E91" s="41"/>
      <c r="F91" s="219" t="s">
        <v>1346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150</v>
      </c>
      <c r="AU91" s="18" t="s">
        <v>81</v>
      </c>
    </row>
    <row r="92" spans="1:47" s="2" customFormat="1" ht="12">
      <c r="A92" s="39"/>
      <c r="B92" s="40"/>
      <c r="C92" s="41"/>
      <c r="D92" s="224" t="s">
        <v>162</v>
      </c>
      <c r="E92" s="41"/>
      <c r="F92" s="225" t="s">
        <v>1347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162</v>
      </c>
      <c r="AU92" s="18" t="s">
        <v>81</v>
      </c>
    </row>
    <row r="93" spans="1:51" s="13" customFormat="1" ht="12">
      <c r="A93" s="13"/>
      <c r="B93" s="231"/>
      <c r="C93" s="232"/>
      <c r="D93" s="218" t="s">
        <v>224</v>
      </c>
      <c r="E93" s="233" t="s">
        <v>19</v>
      </c>
      <c r="F93" s="234" t="s">
        <v>1348</v>
      </c>
      <c r="G93" s="232"/>
      <c r="H93" s="235">
        <v>2.5</v>
      </c>
      <c r="I93" s="236"/>
      <c r="J93" s="232"/>
      <c r="K93" s="232"/>
      <c r="L93" s="237"/>
      <c r="M93" s="273"/>
      <c r="N93" s="274"/>
      <c r="O93" s="274"/>
      <c r="P93" s="274"/>
      <c r="Q93" s="274"/>
      <c r="R93" s="274"/>
      <c r="S93" s="274"/>
      <c r="T93" s="27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1" t="s">
        <v>224</v>
      </c>
      <c r="AU93" s="241" t="s">
        <v>81</v>
      </c>
      <c r="AV93" s="13" t="s">
        <v>81</v>
      </c>
      <c r="AW93" s="13" t="s">
        <v>33</v>
      </c>
      <c r="AX93" s="13" t="s">
        <v>79</v>
      </c>
      <c r="AY93" s="241" t="s">
        <v>137</v>
      </c>
    </row>
    <row r="94" spans="1:31" s="2" customFormat="1" ht="6.95" customHeight="1">
      <c r="A94" s="39"/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45"/>
      <c r="M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</sheetData>
  <sheetProtection password="CC35" sheet="1" objects="1" scenarios="1" formatColumns="0" formatRows="0" autoFilter="0"/>
  <autoFilter ref="C80:K9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1/184801121"/>
    <hyperlink ref="F89" r:id="rId2" display="https://podminky.urs.cz/item/CS_URS_2023_01/184911111"/>
    <hyperlink ref="F92" r:id="rId3" display="https://podminky.urs.cz/item/CS_URS_2023_01/185804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111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Realizace SZ KoPÚ v k.ú. Fulnek 1.etapa - 2023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1349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15. 3. 2023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ROUND((SUM(BE81:BE93)),2)</f>
        <v>0</v>
      </c>
      <c r="G33" s="39"/>
      <c r="H33" s="39"/>
      <c r="I33" s="149">
        <v>0.21</v>
      </c>
      <c r="J33" s="148">
        <f>ROUND(((SUM(BE81:BE93))*I33),2)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ROUND((SUM(BF81:BF93)),2)</f>
        <v>0</v>
      </c>
      <c r="G34" s="39"/>
      <c r="H34" s="39"/>
      <c r="I34" s="149">
        <v>0.15</v>
      </c>
      <c r="J34" s="148">
        <f>ROUND(((SUM(BF81:BF93))*I34),2)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ROUND((SUM(BG81:BG93)),2)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ROUND((SUM(BH81:BH93)),2)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ROUND((SUM(BI81:BI93)),2)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Realizace SZ KoPÚ v k.ú. Fulnek 1.etapa - 2023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801.2 - Následná péče o zeleň - 2. rok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15. 3. 2023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Státní pozemkový úřad</v>
      </c>
      <c r="G54" s="41"/>
      <c r="H54" s="41"/>
      <c r="I54" s="33" t="s">
        <v>31</v>
      </c>
      <c r="J54" s="37" t="str">
        <f>E21</f>
        <v>Dopravoprojekt Ostrava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115</v>
      </c>
      <c r="D57" s="163"/>
      <c r="E57" s="163"/>
      <c r="F57" s="163"/>
      <c r="G57" s="163"/>
      <c r="H57" s="163"/>
      <c r="I57" s="163"/>
      <c r="J57" s="164" t="s">
        <v>116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pans="1:31" s="9" customFormat="1" ht="24.95" customHeight="1">
      <c r="A60" s="9"/>
      <c r="B60" s="166"/>
      <c r="C60" s="167"/>
      <c r="D60" s="168" t="s">
        <v>118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209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122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Realizace SZ KoPÚ v k.ú. Fulnek 1.etapa - 2023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112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801.2 - Následná péče o zeleň - 2. rok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15. 3. 2023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5.65" customHeight="1">
      <c r="A77" s="39"/>
      <c r="B77" s="40"/>
      <c r="C77" s="33" t="s">
        <v>25</v>
      </c>
      <c r="D77" s="41"/>
      <c r="E77" s="41"/>
      <c r="F77" s="28" t="str">
        <f>E15</f>
        <v>Státní pozemkový úřad</v>
      </c>
      <c r="G77" s="41"/>
      <c r="H77" s="41"/>
      <c r="I77" s="33" t="s">
        <v>31</v>
      </c>
      <c r="J77" s="37" t="str">
        <f>E21</f>
        <v>Dopravoprojekt Ostrava a.s.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34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123</v>
      </c>
      <c r="D80" s="181" t="s">
        <v>56</v>
      </c>
      <c r="E80" s="181" t="s">
        <v>52</v>
      </c>
      <c r="F80" s="181" t="s">
        <v>53</v>
      </c>
      <c r="G80" s="181" t="s">
        <v>124</v>
      </c>
      <c r="H80" s="181" t="s">
        <v>125</v>
      </c>
      <c r="I80" s="181" t="s">
        <v>126</v>
      </c>
      <c r="J80" s="181" t="s">
        <v>116</v>
      </c>
      <c r="K80" s="182" t="s">
        <v>127</v>
      </c>
      <c r="L80" s="183"/>
      <c r="M80" s="93" t="s">
        <v>19</v>
      </c>
      <c r="N80" s="94" t="s">
        <v>41</v>
      </c>
      <c r="O80" s="94" t="s">
        <v>128</v>
      </c>
      <c r="P80" s="94" t="s">
        <v>129</v>
      </c>
      <c r="Q80" s="94" t="s">
        <v>130</v>
      </c>
      <c r="R80" s="94" t="s">
        <v>131</v>
      </c>
      <c r="S80" s="94" t="s">
        <v>132</v>
      </c>
      <c r="T80" s="95" t="s">
        <v>133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134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0.0005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70</v>
      </c>
      <c r="AU81" s="18" t="s">
        <v>117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70</v>
      </c>
      <c r="E82" s="192" t="s">
        <v>135</v>
      </c>
      <c r="F82" s="192" t="s">
        <v>136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0.0005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79</v>
      </c>
      <c r="AT82" s="201" t="s">
        <v>70</v>
      </c>
      <c r="AU82" s="201" t="s">
        <v>71</v>
      </c>
      <c r="AY82" s="200" t="s">
        <v>137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70</v>
      </c>
      <c r="E83" s="203" t="s">
        <v>79</v>
      </c>
      <c r="F83" s="203" t="s">
        <v>215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SUM(P84:P93)</f>
        <v>0</v>
      </c>
      <c r="Q83" s="197"/>
      <c r="R83" s="198">
        <f>SUM(R84:R93)</f>
        <v>0.0005</v>
      </c>
      <c r="S83" s="197"/>
      <c r="T83" s="199">
        <f>SUM(T84:T93)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79</v>
      </c>
      <c r="AT83" s="201" t="s">
        <v>70</v>
      </c>
      <c r="AU83" s="201" t="s">
        <v>79</v>
      </c>
      <c r="AY83" s="200" t="s">
        <v>137</v>
      </c>
      <c r="BK83" s="202">
        <f>SUM(BK84:BK93)</f>
        <v>0</v>
      </c>
    </row>
    <row r="84" spans="1:65" s="2" customFormat="1" ht="24.15" customHeight="1">
      <c r="A84" s="39"/>
      <c r="B84" s="40"/>
      <c r="C84" s="205" t="s">
        <v>79</v>
      </c>
      <c r="D84" s="205" t="s">
        <v>144</v>
      </c>
      <c r="E84" s="206" t="s">
        <v>1317</v>
      </c>
      <c r="F84" s="207" t="s">
        <v>1318</v>
      </c>
      <c r="G84" s="208" t="s">
        <v>235</v>
      </c>
      <c r="H84" s="209">
        <v>25</v>
      </c>
      <c r="I84" s="210"/>
      <c r="J84" s="211">
        <f>ROUND(I84*H84,2)</f>
        <v>0</v>
      </c>
      <c r="K84" s="207" t="s">
        <v>219</v>
      </c>
      <c r="L84" s="45"/>
      <c r="M84" s="212" t="s">
        <v>19</v>
      </c>
      <c r="N84" s="213" t="s">
        <v>42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165</v>
      </c>
      <c r="AT84" s="216" t="s">
        <v>144</v>
      </c>
      <c r="AU84" s="216" t="s">
        <v>81</v>
      </c>
      <c r="AY84" s="18" t="s">
        <v>137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79</v>
      </c>
      <c r="BK84" s="217">
        <f>ROUND(I84*H84,2)</f>
        <v>0</v>
      </c>
      <c r="BL84" s="18" t="s">
        <v>165</v>
      </c>
      <c r="BM84" s="216" t="s">
        <v>1350</v>
      </c>
    </row>
    <row r="85" spans="1:47" s="2" customFormat="1" ht="12">
      <c r="A85" s="39"/>
      <c r="B85" s="40"/>
      <c r="C85" s="41"/>
      <c r="D85" s="218" t="s">
        <v>150</v>
      </c>
      <c r="E85" s="41"/>
      <c r="F85" s="219" t="s">
        <v>1320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150</v>
      </c>
      <c r="AU85" s="18" t="s">
        <v>81</v>
      </c>
    </row>
    <row r="86" spans="1:47" s="2" customFormat="1" ht="12">
      <c r="A86" s="39"/>
      <c r="B86" s="40"/>
      <c r="C86" s="41"/>
      <c r="D86" s="224" t="s">
        <v>162</v>
      </c>
      <c r="E86" s="41"/>
      <c r="F86" s="225" t="s">
        <v>1321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162</v>
      </c>
      <c r="AU86" s="18" t="s">
        <v>81</v>
      </c>
    </row>
    <row r="87" spans="1:65" s="2" customFormat="1" ht="16.5" customHeight="1">
      <c r="A87" s="39"/>
      <c r="B87" s="40"/>
      <c r="C87" s="205" t="s">
        <v>81</v>
      </c>
      <c r="D87" s="205" t="s">
        <v>144</v>
      </c>
      <c r="E87" s="206" t="s">
        <v>1338</v>
      </c>
      <c r="F87" s="207" t="s">
        <v>1339</v>
      </c>
      <c r="G87" s="208" t="s">
        <v>235</v>
      </c>
      <c r="H87" s="209">
        <v>25</v>
      </c>
      <c r="I87" s="210"/>
      <c r="J87" s="211">
        <f>ROUND(I87*H87,2)</f>
        <v>0</v>
      </c>
      <c r="K87" s="207" t="s">
        <v>219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2E-05</v>
      </c>
      <c r="R87" s="214">
        <f>Q87*H87</f>
        <v>0.0005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165</v>
      </c>
      <c r="AT87" s="216" t="s">
        <v>144</v>
      </c>
      <c r="AU87" s="216" t="s">
        <v>81</v>
      </c>
      <c r="AY87" s="18" t="s">
        <v>137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165</v>
      </c>
      <c r="BM87" s="216" t="s">
        <v>1351</v>
      </c>
    </row>
    <row r="88" spans="1:47" s="2" customFormat="1" ht="12">
      <c r="A88" s="39"/>
      <c r="B88" s="40"/>
      <c r="C88" s="41"/>
      <c r="D88" s="218" t="s">
        <v>150</v>
      </c>
      <c r="E88" s="41"/>
      <c r="F88" s="219" t="s">
        <v>1341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150</v>
      </c>
      <c r="AU88" s="18" t="s">
        <v>81</v>
      </c>
    </row>
    <row r="89" spans="1:47" s="2" customFormat="1" ht="12">
      <c r="A89" s="39"/>
      <c r="B89" s="40"/>
      <c r="C89" s="41"/>
      <c r="D89" s="224" t="s">
        <v>162</v>
      </c>
      <c r="E89" s="41"/>
      <c r="F89" s="225" t="s">
        <v>1342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162</v>
      </c>
      <c r="AU89" s="18" t="s">
        <v>81</v>
      </c>
    </row>
    <row r="90" spans="1:65" s="2" customFormat="1" ht="16.5" customHeight="1">
      <c r="A90" s="39"/>
      <c r="B90" s="40"/>
      <c r="C90" s="205" t="s">
        <v>157</v>
      </c>
      <c r="D90" s="205" t="s">
        <v>144</v>
      </c>
      <c r="E90" s="206" t="s">
        <v>1343</v>
      </c>
      <c r="F90" s="207" t="s">
        <v>1344</v>
      </c>
      <c r="G90" s="208" t="s">
        <v>280</v>
      </c>
      <c r="H90" s="209">
        <v>2.5</v>
      </c>
      <c r="I90" s="210"/>
      <c r="J90" s="211">
        <f>ROUND(I90*H90,2)</f>
        <v>0</v>
      </c>
      <c r="K90" s="207" t="s">
        <v>219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165</v>
      </c>
      <c r="AT90" s="216" t="s">
        <v>144</v>
      </c>
      <c r="AU90" s="216" t="s">
        <v>81</v>
      </c>
      <c r="AY90" s="18" t="s">
        <v>137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165</v>
      </c>
      <c r="BM90" s="216" t="s">
        <v>1352</v>
      </c>
    </row>
    <row r="91" spans="1:47" s="2" customFormat="1" ht="12">
      <c r="A91" s="39"/>
      <c r="B91" s="40"/>
      <c r="C91" s="41"/>
      <c r="D91" s="218" t="s">
        <v>150</v>
      </c>
      <c r="E91" s="41"/>
      <c r="F91" s="219" t="s">
        <v>1346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150</v>
      </c>
      <c r="AU91" s="18" t="s">
        <v>81</v>
      </c>
    </row>
    <row r="92" spans="1:47" s="2" customFormat="1" ht="12">
      <c r="A92" s="39"/>
      <c r="B92" s="40"/>
      <c r="C92" s="41"/>
      <c r="D92" s="224" t="s">
        <v>162</v>
      </c>
      <c r="E92" s="41"/>
      <c r="F92" s="225" t="s">
        <v>1347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162</v>
      </c>
      <c r="AU92" s="18" t="s">
        <v>81</v>
      </c>
    </row>
    <row r="93" spans="1:51" s="13" customFormat="1" ht="12">
      <c r="A93" s="13"/>
      <c r="B93" s="231"/>
      <c r="C93" s="232"/>
      <c r="D93" s="218" t="s">
        <v>224</v>
      </c>
      <c r="E93" s="233" t="s">
        <v>19</v>
      </c>
      <c r="F93" s="234" t="s">
        <v>1348</v>
      </c>
      <c r="G93" s="232"/>
      <c r="H93" s="235">
        <v>2.5</v>
      </c>
      <c r="I93" s="236"/>
      <c r="J93" s="232"/>
      <c r="K93" s="232"/>
      <c r="L93" s="237"/>
      <c r="M93" s="273"/>
      <c r="N93" s="274"/>
      <c r="O93" s="274"/>
      <c r="P93" s="274"/>
      <c r="Q93" s="274"/>
      <c r="R93" s="274"/>
      <c r="S93" s="274"/>
      <c r="T93" s="27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1" t="s">
        <v>224</v>
      </c>
      <c r="AU93" s="241" t="s">
        <v>81</v>
      </c>
      <c r="AV93" s="13" t="s">
        <v>81</v>
      </c>
      <c r="AW93" s="13" t="s">
        <v>33</v>
      </c>
      <c r="AX93" s="13" t="s">
        <v>79</v>
      </c>
      <c r="AY93" s="241" t="s">
        <v>137</v>
      </c>
    </row>
    <row r="94" spans="1:31" s="2" customFormat="1" ht="6.95" customHeight="1">
      <c r="A94" s="39"/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45"/>
      <c r="M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</sheetData>
  <sheetProtection password="CC35" sheet="1" objects="1" scenarios="1" formatColumns="0" formatRows="0" autoFilter="0"/>
  <autoFilter ref="C80:K9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1/184801121"/>
    <hyperlink ref="F89" r:id="rId2" display="https://podminky.urs.cz/item/CS_URS_2023_01/184911111"/>
    <hyperlink ref="F92" r:id="rId3" display="https://podminky.urs.cz/item/CS_URS_2023_01/185804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111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Realizace SZ KoPÚ v k.ú. Fulnek 1.etapa - 2023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1353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15. 3. 2023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ROUND((SUM(BE81:BE93)),2)</f>
        <v>0</v>
      </c>
      <c r="G33" s="39"/>
      <c r="H33" s="39"/>
      <c r="I33" s="149">
        <v>0.21</v>
      </c>
      <c r="J33" s="148">
        <f>ROUND(((SUM(BE81:BE93))*I33),2)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ROUND((SUM(BF81:BF93)),2)</f>
        <v>0</v>
      </c>
      <c r="G34" s="39"/>
      <c r="H34" s="39"/>
      <c r="I34" s="149">
        <v>0.15</v>
      </c>
      <c r="J34" s="148">
        <f>ROUND(((SUM(BF81:BF93))*I34),2)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ROUND((SUM(BG81:BG93)),2)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ROUND((SUM(BH81:BH93)),2)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ROUND((SUM(BI81:BI93)),2)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Realizace SZ KoPÚ v k.ú. Fulnek 1.etapa - 2023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801.3 - Následná péče o zeleň - 3. rok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15. 3. 2023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Státní pozemkový úřad</v>
      </c>
      <c r="G54" s="41"/>
      <c r="H54" s="41"/>
      <c r="I54" s="33" t="s">
        <v>31</v>
      </c>
      <c r="J54" s="37" t="str">
        <f>E21</f>
        <v>Dopravoprojekt Ostrava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115</v>
      </c>
      <c r="D57" s="163"/>
      <c r="E57" s="163"/>
      <c r="F57" s="163"/>
      <c r="G57" s="163"/>
      <c r="H57" s="163"/>
      <c r="I57" s="163"/>
      <c r="J57" s="164" t="s">
        <v>116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pans="1:31" s="9" customFormat="1" ht="24.95" customHeight="1">
      <c r="A60" s="9"/>
      <c r="B60" s="166"/>
      <c r="C60" s="167"/>
      <c r="D60" s="168" t="s">
        <v>118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209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122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Realizace SZ KoPÚ v k.ú. Fulnek 1.etapa - 2023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112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801.3 - Následná péče o zeleň - 3. rok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15. 3. 2023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5.65" customHeight="1">
      <c r="A77" s="39"/>
      <c r="B77" s="40"/>
      <c r="C77" s="33" t="s">
        <v>25</v>
      </c>
      <c r="D77" s="41"/>
      <c r="E77" s="41"/>
      <c r="F77" s="28" t="str">
        <f>E15</f>
        <v>Státní pozemkový úřad</v>
      </c>
      <c r="G77" s="41"/>
      <c r="H77" s="41"/>
      <c r="I77" s="33" t="s">
        <v>31</v>
      </c>
      <c r="J77" s="37" t="str">
        <f>E21</f>
        <v>Dopravoprojekt Ostrava a.s.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34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123</v>
      </c>
      <c r="D80" s="181" t="s">
        <v>56</v>
      </c>
      <c r="E80" s="181" t="s">
        <v>52</v>
      </c>
      <c r="F80" s="181" t="s">
        <v>53</v>
      </c>
      <c r="G80" s="181" t="s">
        <v>124</v>
      </c>
      <c r="H80" s="181" t="s">
        <v>125</v>
      </c>
      <c r="I80" s="181" t="s">
        <v>126</v>
      </c>
      <c r="J80" s="181" t="s">
        <v>116</v>
      </c>
      <c r="K80" s="182" t="s">
        <v>127</v>
      </c>
      <c r="L80" s="183"/>
      <c r="M80" s="93" t="s">
        <v>19</v>
      </c>
      <c r="N80" s="94" t="s">
        <v>41</v>
      </c>
      <c r="O80" s="94" t="s">
        <v>128</v>
      </c>
      <c r="P80" s="94" t="s">
        <v>129</v>
      </c>
      <c r="Q80" s="94" t="s">
        <v>130</v>
      </c>
      <c r="R80" s="94" t="s">
        <v>131</v>
      </c>
      <c r="S80" s="94" t="s">
        <v>132</v>
      </c>
      <c r="T80" s="95" t="s">
        <v>133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134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0.0005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70</v>
      </c>
      <c r="AU81" s="18" t="s">
        <v>117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70</v>
      </c>
      <c r="E82" s="192" t="s">
        <v>135</v>
      </c>
      <c r="F82" s="192" t="s">
        <v>136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0.0005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79</v>
      </c>
      <c r="AT82" s="201" t="s">
        <v>70</v>
      </c>
      <c r="AU82" s="201" t="s">
        <v>71</v>
      </c>
      <c r="AY82" s="200" t="s">
        <v>137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70</v>
      </c>
      <c r="E83" s="203" t="s">
        <v>79</v>
      </c>
      <c r="F83" s="203" t="s">
        <v>215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SUM(P84:P93)</f>
        <v>0</v>
      </c>
      <c r="Q83" s="197"/>
      <c r="R83" s="198">
        <f>SUM(R84:R93)</f>
        <v>0.0005</v>
      </c>
      <c r="S83" s="197"/>
      <c r="T83" s="199">
        <f>SUM(T84:T93)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79</v>
      </c>
      <c r="AT83" s="201" t="s">
        <v>70</v>
      </c>
      <c r="AU83" s="201" t="s">
        <v>79</v>
      </c>
      <c r="AY83" s="200" t="s">
        <v>137</v>
      </c>
      <c r="BK83" s="202">
        <f>SUM(BK84:BK93)</f>
        <v>0</v>
      </c>
    </row>
    <row r="84" spans="1:65" s="2" customFormat="1" ht="24.15" customHeight="1">
      <c r="A84" s="39"/>
      <c r="B84" s="40"/>
      <c r="C84" s="205" t="s">
        <v>79</v>
      </c>
      <c r="D84" s="205" t="s">
        <v>144</v>
      </c>
      <c r="E84" s="206" t="s">
        <v>1317</v>
      </c>
      <c r="F84" s="207" t="s">
        <v>1318</v>
      </c>
      <c r="G84" s="208" t="s">
        <v>235</v>
      </c>
      <c r="H84" s="209">
        <v>25</v>
      </c>
      <c r="I84" s="210"/>
      <c r="J84" s="211">
        <f>ROUND(I84*H84,2)</f>
        <v>0</v>
      </c>
      <c r="K84" s="207" t="s">
        <v>219</v>
      </c>
      <c r="L84" s="45"/>
      <c r="M84" s="212" t="s">
        <v>19</v>
      </c>
      <c r="N84" s="213" t="s">
        <v>42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165</v>
      </c>
      <c r="AT84" s="216" t="s">
        <v>144</v>
      </c>
      <c r="AU84" s="216" t="s">
        <v>81</v>
      </c>
      <c r="AY84" s="18" t="s">
        <v>137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79</v>
      </c>
      <c r="BK84" s="217">
        <f>ROUND(I84*H84,2)</f>
        <v>0</v>
      </c>
      <c r="BL84" s="18" t="s">
        <v>165</v>
      </c>
      <c r="BM84" s="216" t="s">
        <v>1354</v>
      </c>
    </row>
    <row r="85" spans="1:47" s="2" customFormat="1" ht="12">
      <c r="A85" s="39"/>
      <c r="B85" s="40"/>
      <c r="C85" s="41"/>
      <c r="D85" s="218" t="s">
        <v>150</v>
      </c>
      <c r="E85" s="41"/>
      <c r="F85" s="219" t="s">
        <v>1320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150</v>
      </c>
      <c r="AU85" s="18" t="s">
        <v>81</v>
      </c>
    </row>
    <row r="86" spans="1:47" s="2" customFormat="1" ht="12">
      <c r="A86" s="39"/>
      <c r="B86" s="40"/>
      <c r="C86" s="41"/>
      <c r="D86" s="224" t="s">
        <v>162</v>
      </c>
      <c r="E86" s="41"/>
      <c r="F86" s="225" t="s">
        <v>1321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162</v>
      </c>
      <c r="AU86" s="18" t="s">
        <v>81</v>
      </c>
    </row>
    <row r="87" spans="1:65" s="2" customFormat="1" ht="16.5" customHeight="1">
      <c r="A87" s="39"/>
      <c r="B87" s="40"/>
      <c r="C87" s="205" t="s">
        <v>81</v>
      </c>
      <c r="D87" s="205" t="s">
        <v>144</v>
      </c>
      <c r="E87" s="206" t="s">
        <v>1338</v>
      </c>
      <c r="F87" s="207" t="s">
        <v>1339</v>
      </c>
      <c r="G87" s="208" t="s">
        <v>235</v>
      </c>
      <c r="H87" s="209">
        <v>25</v>
      </c>
      <c r="I87" s="210"/>
      <c r="J87" s="211">
        <f>ROUND(I87*H87,2)</f>
        <v>0</v>
      </c>
      <c r="K87" s="207" t="s">
        <v>219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2E-05</v>
      </c>
      <c r="R87" s="214">
        <f>Q87*H87</f>
        <v>0.0005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165</v>
      </c>
      <c r="AT87" s="216" t="s">
        <v>144</v>
      </c>
      <c r="AU87" s="216" t="s">
        <v>81</v>
      </c>
      <c r="AY87" s="18" t="s">
        <v>137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165</v>
      </c>
      <c r="BM87" s="216" t="s">
        <v>1355</v>
      </c>
    </row>
    <row r="88" spans="1:47" s="2" customFormat="1" ht="12">
      <c r="A88" s="39"/>
      <c r="B88" s="40"/>
      <c r="C88" s="41"/>
      <c r="D88" s="218" t="s">
        <v>150</v>
      </c>
      <c r="E88" s="41"/>
      <c r="F88" s="219" t="s">
        <v>1341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150</v>
      </c>
      <c r="AU88" s="18" t="s">
        <v>81</v>
      </c>
    </row>
    <row r="89" spans="1:47" s="2" customFormat="1" ht="12">
      <c r="A89" s="39"/>
      <c r="B89" s="40"/>
      <c r="C89" s="41"/>
      <c r="D89" s="224" t="s">
        <v>162</v>
      </c>
      <c r="E89" s="41"/>
      <c r="F89" s="225" t="s">
        <v>1342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162</v>
      </c>
      <c r="AU89" s="18" t="s">
        <v>81</v>
      </c>
    </row>
    <row r="90" spans="1:65" s="2" customFormat="1" ht="16.5" customHeight="1">
      <c r="A90" s="39"/>
      <c r="B90" s="40"/>
      <c r="C90" s="205" t="s">
        <v>157</v>
      </c>
      <c r="D90" s="205" t="s">
        <v>144</v>
      </c>
      <c r="E90" s="206" t="s">
        <v>1343</v>
      </c>
      <c r="F90" s="207" t="s">
        <v>1344</v>
      </c>
      <c r="G90" s="208" t="s">
        <v>280</v>
      </c>
      <c r="H90" s="209">
        <v>2.5</v>
      </c>
      <c r="I90" s="210"/>
      <c r="J90" s="211">
        <f>ROUND(I90*H90,2)</f>
        <v>0</v>
      </c>
      <c r="K90" s="207" t="s">
        <v>219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165</v>
      </c>
      <c r="AT90" s="216" t="s">
        <v>144</v>
      </c>
      <c r="AU90" s="216" t="s">
        <v>81</v>
      </c>
      <c r="AY90" s="18" t="s">
        <v>137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165</v>
      </c>
      <c r="BM90" s="216" t="s">
        <v>1356</v>
      </c>
    </row>
    <row r="91" spans="1:47" s="2" customFormat="1" ht="12">
      <c r="A91" s="39"/>
      <c r="B91" s="40"/>
      <c r="C91" s="41"/>
      <c r="D91" s="218" t="s">
        <v>150</v>
      </c>
      <c r="E91" s="41"/>
      <c r="F91" s="219" t="s">
        <v>1346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150</v>
      </c>
      <c r="AU91" s="18" t="s">
        <v>81</v>
      </c>
    </row>
    <row r="92" spans="1:47" s="2" customFormat="1" ht="12">
      <c r="A92" s="39"/>
      <c r="B92" s="40"/>
      <c r="C92" s="41"/>
      <c r="D92" s="224" t="s">
        <v>162</v>
      </c>
      <c r="E92" s="41"/>
      <c r="F92" s="225" t="s">
        <v>1347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162</v>
      </c>
      <c r="AU92" s="18" t="s">
        <v>81</v>
      </c>
    </row>
    <row r="93" spans="1:51" s="13" customFormat="1" ht="12">
      <c r="A93" s="13"/>
      <c r="B93" s="231"/>
      <c r="C93" s="232"/>
      <c r="D93" s="218" t="s">
        <v>224</v>
      </c>
      <c r="E93" s="233" t="s">
        <v>19</v>
      </c>
      <c r="F93" s="234" t="s">
        <v>1348</v>
      </c>
      <c r="G93" s="232"/>
      <c r="H93" s="235">
        <v>2.5</v>
      </c>
      <c r="I93" s="236"/>
      <c r="J93" s="232"/>
      <c r="K93" s="232"/>
      <c r="L93" s="237"/>
      <c r="M93" s="273"/>
      <c r="N93" s="274"/>
      <c r="O93" s="274"/>
      <c r="P93" s="274"/>
      <c r="Q93" s="274"/>
      <c r="R93" s="274"/>
      <c r="S93" s="274"/>
      <c r="T93" s="27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1" t="s">
        <v>224</v>
      </c>
      <c r="AU93" s="241" t="s">
        <v>81</v>
      </c>
      <c r="AV93" s="13" t="s">
        <v>81</v>
      </c>
      <c r="AW93" s="13" t="s">
        <v>33</v>
      </c>
      <c r="AX93" s="13" t="s">
        <v>79</v>
      </c>
      <c r="AY93" s="241" t="s">
        <v>137</v>
      </c>
    </row>
    <row r="94" spans="1:31" s="2" customFormat="1" ht="6.95" customHeight="1">
      <c r="A94" s="39"/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45"/>
      <c r="M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</sheetData>
  <sheetProtection password="CC35" sheet="1" objects="1" scenarios="1" formatColumns="0" formatRows="0" autoFilter="0"/>
  <autoFilter ref="C80:K9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1/184801121"/>
    <hyperlink ref="F89" r:id="rId2" display="https://podminky.urs.cz/item/CS_URS_2023_01/184911111"/>
    <hyperlink ref="F92" r:id="rId3" display="https://podminky.urs.cz/item/CS_URS_2023_01/185804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9"/>
      <c r="C3" s="130"/>
      <c r="D3" s="130"/>
      <c r="E3" s="130"/>
      <c r="F3" s="130"/>
      <c r="G3" s="130"/>
      <c r="H3" s="21"/>
    </row>
    <row r="4" spans="2:8" s="1" customFormat="1" ht="24.95" customHeight="1">
      <c r="B4" s="21"/>
      <c r="C4" s="131" t="s">
        <v>1357</v>
      </c>
      <c r="H4" s="21"/>
    </row>
    <row r="5" spans="2:8" s="1" customFormat="1" ht="12" customHeight="1">
      <c r="B5" s="21"/>
      <c r="C5" s="276" t="s">
        <v>13</v>
      </c>
      <c r="D5" s="141" t="s">
        <v>14</v>
      </c>
      <c r="E5" s="1"/>
      <c r="F5" s="1"/>
      <c r="H5" s="21"/>
    </row>
    <row r="6" spans="2:8" s="1" customFormat="1" ht="36.95" customHeight="1">
      <c r="B6" s="21"/>
      <c r="C6" s="277" t="s">
        <v>16</v>
      </c>
      <c r="D6" s="278" t="s">
        <v>17</v>
      </c>
      <c r="E6" s="1"/>
      <c r="F6" s="1"/>
      <c r="H6" s="21"/>
    </row>
    <row r="7" spans="2:8" s="1" customFormat="1" ht="16.5" customHeight="1">
      <c r="B7" s="21"/>
      <c r="C7" s="133" t="s">
        <v>23</v>
      </c>
      <c r="D7" s="138" t="str">
        <f>'Rekapitulace stavby'!AN8</f>
        <v>15. 3. 2023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78"/>
      <c r="B9" s="279"/>
      <c r="C9" s="280" t="s">
        <v>52</v>
      </c>
      <c r="D9" s="281" t="s">
        <v>53</v>
      </c>
      <c r="E9" s="281" t="s">
        <v>124</v>
      </c>
      <c r="F9" s="282" t="s">
        <v>1358</v>
      </c>
      <c r="G9" s="178"/>
      <c r="H9" s="279"/>
    </row>
    <row r="10" spans="1:8" s="2" customFormat="1" ht="26.4" customHeight="1">
      <c r="A10" s="39"/>
      <c r="B10" s="45"/>
      <c r="C10" s="283" t="s">
        <v>1359</v>
      </c>
      <c r="D10" s="283" t="s">
        <v>83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84" t="s">
        <v>206</v>
      </c>
      <c r="D11" s="285" t="s">
        <v>19</v>
      </c>
      <c r="E11" s="286" t="s">
        <v>19</v>
      </c>
      <c r="F11" s="287">
        <v>4440</v>
      </c>
      <c r="G11" s="39"/>
      <c r="H11" s="45"/>
    </row>
    <row r="12" spans="1:8" s="2" customFormat="1" ht="16.8" customHeight="1">
      <c r="A12" s="39"/>
      <c r="B12" s="45"/>
      <c r="C12" s="288" t="s">
        <v>206</v>
      </c>
      <c r="D12" s="288" t="s">
        <v>381</v>
      </c>
      <c r="E12" s="18" t="s">
        <v>19</v>
      </c>
      <c r="F12" s="289">
        <v>4440</v>
      </c>
      <c r="G12" s="39"/>
      <c r="H12" s="45"/>
    </row>
    <row r="13" spans="1:8" s="2" customFormat="1" ht="16.8" customHeight="1">
      <c r="A13" s="39"/>
      <c r="B13" s="45"/>
      <c r="C13" s="290" t="s">
        <v>1360</v>
      </c>
      <c r="D13" s="39"/>
      <c r="E13" s="39"/>
      <c r="F13" s="39"/>
      <c r="G13" s="39"/>
      <c r="H13" s="45"/>
    </row>
    <row r="14" spans="1:8" s="2" customFormat="1" ht="16.8" customHeight="1">
      <c r="A14" s="39"/>
      <c r="B14" s="45"/>
      <c r="C14" s="288" t="s">
        <v>376</v>
      </c>
      <c r="D14" s="288" t="s">
        <v>377</v>
      </c>
      <c r="E14" s="18" t="s">
        <v>280</v>
      </c>
      <c r="F14" s="289">
        <v>4440</v>
      </c>
      <c r="G14" s="39"/>
      <c r="H14" s="45"/>
    </row>
    <row r="15" spans="1:8" s="2" customFormat="1" ht="16.8" customHeight="1">
      <c r="A15" s="39"/>
      <c r="B15" s="45"/>
      <c r="C15" s="288" t="s">
        <v>383</v>
      </c>
      <c r="D15" s="288" t="s">
        <v>384</v>
      </c>
      <c r="E15" s="18" t="s">
        <v>371</v>
      </c>
      <c r="F15" s="289">
        <v>8880</v>
      </c>
      <c r="G15" s="39"/>
      <c r="H15" s="45"/>
    </row>
    <row r="16" spans="1:8" s="2" customFormat="1" ht="26.4" customHeight="1">
      <c r="A16" s="39"/>
      <c r="B16" s="45"/>
      <c r="C16" s="283" t="s">
        <v>1361</v>
      </c>
      <c r="D16" s="283" t="s">
        <v>94</v>
      </c>
      <c r="E16" s="39"/>
      <c r="F16" s="39"/>
      <c r="G16" s="39"/>
      <c r="H16" s="45"/>
    </row>
    <row r="17" spans="1:8" s="2" customFormat="1" ht="16.8" customHeight="1">
      <c r="A17" s="39"/>
      <c r="B17" s="45"/>
      <c r="C17" s="284" t="s">
        <v>206</v>
      </c>
      <c r="D17" s="285" t="s">
        <v>19</v>
      </c>
      <c r="E17" s="286" t="s">
        <v>19</v>
      </c>
      <c r="F17" s="287">
        <v>4278.674</v>
      </c>
      <c r="G17" s="39"/>
      <c r="H17" s="45"/>
    </row>
    <row r="18" spans="1:8" s="2" customFormat="1" ht="16.8" customHeight="1">
      <c r="A18" s="39"/>
      <c r="B18" s="45"/>
      <c r="C18" s="288" t="s">
        <v>206</v>
      </c>
      <c r="D18" s="288" t="s">
        <v>1045</v>
      </c>
      <c r="E18" s="18" t="s">
        <v>19</v>
      </c>
      <c r="F18" s="289">
        <v>4278.674</v>
      </c>
      <c r="G18" s="39"/>
      <c r="H18" s="45"/>
    </row>
    <row r="19" spans="1:8" s="2" customFormat="1" ht="16.8" customHeight="1">
      <c r="A19" s="39"/>
      <c r="B19" s="45"/>
      <c r="C19" s="290" t="s">
        <v>1360</v>
      </c>
      <c r="D19" s="39"/>
      <c r="E19" s="39"/>
      <c r="F19" s="39"/>
      <c r="G19" s="39"/>
      <c r="H19" s="45"/>
    </row>
    <row r="20" spans="1:8" s="2" customFormat="1" ht="16.8" customHeight="1">
      <c r="A20" s="39"/>
      <c r="B20" s="45"/>
      <c r="C20" s="288" t="s">
        <v>376</v>
      </c>
      <c r="D20" s="288" t="s">
        <v>377</v>
      </c>
      <c r="E20" s="18" t="s">
        <v>280</v>
      </c>
      <c r="F20" s="289">
        <v>4278.674</v>
      </c>
      <c r="G20" s="39"/>
      <c r="H20" s="45"/>
    </row>
    <row r="21" spans="1:8" s="2" customFormat="1" ht="16.8" customHeight="1">
      <c r="A21" s="39"/>
      <c r="B21" s="45"/>
      <c r="C21" s="288" t="s">
        <v>383</v>
      </c>
      <c r="D21" s="288" t="s">
        <v>384</v>
      </c>
      <c r="E21" s="18" t="s">
        <v>371</v>
      </c>
      <c r="F21" s="289">
        <v>8557.348</v>
      </c>
      <c r="G21" s="39"/>
      <c r="H21" s="45"/>
    </row>
    <row r="22" spans="1:8" s="2" customFormat="1" ht="7.4" customHeight="1">
      <c r="A22" s="39"/>
      <c r="B22" s="157"/>
      <c r="C22" s="158"/>
      <c r="D22" s="158"/>
      <c r="E22" s="158"/>
      <c r="F22" s="158"/>
      <c r="G22" s="158"/>
      <c r="H22" s="45"/>
    </row>
    <row r="23" spans="1:8" s="2" customFormat="1" ht="12">
      <c r="A23" s="39"/>
      <c r="B23" s="39"/>
      <c r="C23" s="39"/>
      <c r="D23" s="39"/>
      <c r="E23" s="39"/>
      <c r="F23" s="39"/>
      <c r="G23" s="39"/>
      <c r="H23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1" customWidth="1"/>
    <col min="2" max="2" width="1.7109375" style="291" customWidth="1"/>
    <col min="3" max="4" width="5.00390625" style="291" customWidth="1"/>
    <col min="5" max="5" width="11.7109375" style="291" customWidth="1"/>
    <col min="6" max="6" width="9.140625" style="291" customWidth="1"/>
    <col min="7" max="7" width="5.00390625" style="291" customWidth="1"/>
    <col min="8" max="8" width="77.8515625" style="291" customWidth="1"/>
    <col min="9" max="10" width="20.00390625" style="291" customWidth="1"/>
    <col min="11" max="11" width="1.7109375" style="291" customWidth="1"/>
  </cols>
  <sheetData>
    <row r="1" s="1" customFormat="1" ht="37.5" customHeight="1"/>
    <row r="2" spans="2:11" s="1" customFormat="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16" customFormat="1" ht="45" customHeight="1">
      <c r="B3" s="295"/>
      <c r="C3" s="296" t="s">
        <v>1362</v>
      </c>
      <c r="D3" s="296"/>
      <c r="E3" s="296"/>
      <c r="F3" s="296"/>
      <c r="G3" s="296"/>
      <c r="H3" s="296"/>
      <c r="I3" s="296"/>
      <c r="J3" s="296"/>
      <c r="K3" s="297"/>
    </row>
    <row r="4" spans="2:11" s="1" customFormat="1" ht="25.5" customHeight="1">
      <c r="B4" s="298"/>
      <c r="C4" s="299" t="s">
        <v>1363</v>
      </c>
      <c r="D4" s="299"/>
      <c r="E4" s="299"/>
      <c r="F4" s="299"/>
      <c r="G4" s="299"/>
      <c r="H4" s="299"/>
      <c r="I4" s="299"/>
      <c r="J4" s="299"/>
      <c r="K4" s="300"/>
    </row>
    <row r="5" spans="2:11" s="1" customFormat="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s="1" customFormat="1" ht="15" customHeight="1">
      <c r="B6" s="298"/>
      <c r="C6" s="302" t="s">
        <v>1364</v>
      </c>
      <c r="D6" s="302"/>
      <c r="E6" s="302"/>
      <c r="F6" s="302"/>
      <c r="G6" s="302"/>
      <c r="H6" s="302"/>
      <c r="I6" s="302"/>
      <c r="J6" s="302"/>
      <c r="K6" s="300"/>
    </row>
    <row r="7" spans="2:11" s="1" customFormat="1" ht="15" customHeight="1">
      <c r="B7" s="303"/>
      <c r="C7" s="302" t="s">
        <v>1365</v>
      </c>
      <c r="D7" s="302"/>
      <c r="E7" s="302"/>
      <c r="F7" s="302"/>
      <c r="G7" s="302"/>
      <c r="H7" s="302"/>
      <c r="I7" s="302"/>
      <c r="J7" s="302"/>
      <c r="K7" s="300"/>
    </row>
    <row r="8" spans="2:11" s="1" customFormat="1" ht="12.75" customHeight="1">
      <c r="B8" s="303"/>
      <c r="C8" s="302"/>
      <c r="D8" s="302"/>
      <c r="E8" s="302"/>
      <c r="F8" s="302"/>
      <c r="G8" s="302"/>
      <c r="H8" s="302"/>
      <c r="I8" s="302"/>
      <c r="J8" s="302"/>
      <c r="K8" s="300"/>
    </row>
    <row r="9" spans="2:11" s="1" customFormat="1" ht="15" customHeight="1">
      <c r="B9" s="303"/>
      <c r="C9" s="302" t="s">
        <v>1366</v>
      </c>
      <c r="D9" s="302"/>
      <c r="E9" s="302"/>
      <c r="F9" s="302"/>
      <c r="G9" s="302"/>
      <c r="H9" s="302"/>
      <c r="I9" s="302"/>
      <c r="J9" s="302"/>
      <c r="K9" s="300"/>
    </row>
    <row r="10" spans="2:11" s="1" customFormat="1" ht="15" customHeight="1">
      <c r="B10" s="303"/>
      <c r="C10" s="302"/>
      <c r="D10" s="302" t="s">
        <v>1367</v>
      </c>
      <c r="E10" s="302"/>
      <c r="F10" s="302"/>
      <c r="G10" s="302"/>
      <c r="H10" s="302"/>
      <c r="I10" s="302"/>
      <c r="J10" s="302"/>
      <c r="K10" s="300"/>
    </row>
    <row r="11" spans="2:11" s="1" customFormat="1" ht="15" customHeight="1">
      <c r="B11" s="303"/>
      <c r="C11" s="304"/>
      <c r="D11" s="302" t="s">
        <v>1368</v>
      </c>
      <c r="E11" s="302"/>
      <c r="F11" s="302"/>
      <c r="G11" s="302"/>
      <c r="H11" s="302"/>
      <c r="I11" s="302"/>
      <c r="J11" s="302"/>
      <c r="K11" s="300"/>
    </row>
    <row r="12" spans="2:11" s="1" customFormat="1" ht="15" customHeight="1">
      <c r="B12" s="303"/>
      <c r="C12" s="304"/>
      <c r="D12" s="302"/>
      <c r="E12" s="302"/>
      <c r="F12" s="302"/>
      <c r="G12" s="302"/>
      <c r="H12" s="302"/>
      <c r="I12" s="302"/>
      <c r="J12" s="302"/>
      <c r="K12" s="300"/>
    </row>
    <row r="13" spans="2:11" s="1" customFormat="1" ht="15" customHeight="1">
      <c r="B13" s="303"/>
      <c r="C13" s="304"/>
      <c r="D13" s="305" t="s">
        <v>1369</v>
      </c>
      <c r="E13" s="302"/>
      <c r="F13" s="302"/>
      <c r="G13" s="302"/>
      <c r="H13" s="302"/>
      <c r="I13" s="302"/>
      <c r="J13" s="302"/>
      <c r="K13" s="300"/>
    </row>
    <row r="14" spans="2:11" s="1" customFormat="1" ht="12.75" customHeight="1">
      <c r="B14" s="303"/>
      <c r="C14" s="304"/>
      <c r="D14" s="304"/>
      <c r="E14" s="304"/>
      <c r="F14" s="304"/>
      <c r="G14" s="304"/>
      <c r="H14" s="304"/>
      <c r="I14" s="304"/>
      <c r="J14" s="304"/>
      <c r="K14" s="300"/>
    </row>
    <row r="15" spans="2:11" s="1" customFormat="1" ht="15" customHeight="1">
      <c r="B15" s="303"/>
      <c r="C15" s="304"/>
      <c r="D15" s="302" t="s">
        <v>1370</v>
      </c>
      <c r="E15" s="302"/>
      <c r="F15" s="302"/>
      <c r="G15" s="302"/>
      <c r="H15" s="302"/>
      <c r="I15" s="302"/>
      <c r="J15" s="302"/>
      <c r="K15" s="300"/>
    </row>
    <row r="16" spans="2:11" s="1" customFormat="1" ht="15" customHeight="1">
      <c r="B16" s="303"/>
      <c r="C16" s="304"/>
      <c r="D16" s="302" t="s">
        <v>1371</v>
      </c>
      <c r="E16" s="302"/>
      <c r="F16" s="302"/>
      <c r="G16" s="302"/>
      <c r="H16" s="302"/>
      <c r="I16" s="302"/>
      <c r="J16" s="302"/>
      <c r="K16" s="300"/>
    </row>
    <row r="17" spans="2:11" s="1" customFormat="1" ht="15" customHeight="1">
      <c r="B17" s="303"/>
      <c r="C17" s="304"/>
      <c r="D17" s="302" t="s">
        <v>1372</v>
      </c>
      <c r="E17" s="302"/>
      <c r="F17" s="302"/>
      <c r="G17" s="302"/>
      <c r="H17" s="302"/>
      <c r="I17" s="302"/>
      <c r="J17" s="302"/>
      <c r="K17" s="300"/>
    </row>
    <row r="18" spans="2:11" s="1" customFormat="1" ht="15" customHeight="1">
      <c r="B18" s="303"/>
      <c r="C18" s="304"/>
      <c r="D18" s="304"/>
      <c r="E18" s="306" t="s">
        <v>78</v>
      </c>
      <c r="F18" s="302" t="s">
        <v>1373</v>
      </c>
      <c r="G18" s="302"/>
      <c r="H18" s="302"/>
      <c r="I18" s="302"/>
      <c r="J18" s="302"/>
      <c r="K18" s="300"/>
    </row>
    <row r="19" spans="2:11" s="1" customFormat="1" ht="15" customHeight="1">
      <c r="B19" s="303"/>
      <c r="C19" s="304"/>
      <c r="D19" s="304"/>
      <c r="E19" s="306" t="s">
        <v>1374</v>
      </c>
      <c r="F19" s="302" t="s">
        <v>1375</v>
      </c>
      <c r="G19" s="302"/>
      <c r="H19" s="302"/>
      <c r="I19" s="302"/>
      <c r="J19" s="302"/>
      <c r="K19" s="300"/>
    </row>
    <row r="20" spans="2:11" s="1" customFormat="1" ht="15" customHeight="1">
      <c r="B20" s="303"/>
      <c r="C20" s="304"/>
      <c r="D20" s="304"/>
      <c r="E20" s="306" t="s">
        <v>1376</v>
      </c>
      <c r="F20" s="302" t="s">
        <v>1377</v>
      </c>
      <c r="G20" s="302"/>
      <c r="H20" s="302"/>
      <c r="I20" s="302"/>
      <c r="J20" s="302"/>
      <c r="K20" s="300"/>
    </row>
    <row r="21" spans="2:11" s="1" customFormat="1" ht="15" customHeight="1">
      <c r="B21" s="303"/>
      <c r="C21" s="304"/>
      <c r="D21" s="304"/>
      <c r="E21" s="306" t="s">
        <v>1378</v>
      </c>
      <c r="F21" s="302" t="s">
        <v>77</v>
      </c>
      <c r="G21" s="302"/>
      <c r="H21" s="302"/>
      <c r="I21" s="302"/>
      <c r="J21" s="302"/>
      <c r="K21" s="300"/>
    </row>
    <row r="22" spans="2:11" s="1" customFormat="1" ht="15" customHeight="1">
      <c r="B22" s="303"/>
      <c r="C22" s="304"/>
      <c r="D22" s="304"/>
      <c r="E22" s="306" t="s">
        <v>1379</v>
      </c>
      <c r="F22" s="302" t="s">
        <v>1380</v>
      </c>
      <c r="G22" s="302"/>
      <c r="H22" s="302"/>
      <c r="I22" s="302"/>
      <c r="J22" s="302"/>
      <c r="K22" s="300"/>
    </row>
    <row r="23" spans="2:11" s="1" customFormat="1" ht="15" customHeight="1">
      <c r="B23" s="303"/>
      <c r="C23" s="304"/>
      <c r="D23" s="304"/>
      <c r="E23" s="306" t="s">
        <v>1381</v>
      </c>
      <c r="F23" s="302" t="s">
        <v>1382</v>
      </c>
      <c r="G23" s="302"/>
      <c r="H23" s="302"/>
      <c r="I23" s="302"/>
      <c r="J23" s="302"/>
      <c r="K23" s="300"/>
    </row>
    <row r="24" spans="2:11" s="1" customFormat="1" ht="12.75" customHeight="1">
      <c r="B24" s="303"/>
      <c r="C24" s="304"/>
      <c r="D24" s="304"/>
      <c r="E24" s="304"/>
      <c r="F24" s="304"/>
      <c r="G24" s="304"/>
      <c r="H24" s="304"/>
      <c r="I24" s="304"/>
      <c r="J24" s="304"/>
      <c r="K24" s="300"/>
    </row>
    <row r="25" spans="2:11" s="1" customFormat="1" ht="15" customHeight="1">
      <c r="B25" s="303"/>
      <c r="C25" s="302" t="s">
        <v>1383</v>
      </c>
      <c r="D25" s="302"/>
      <c r="E25" s="302"/>
      <c r="F25" s="302"/>
      <c r="G25" s="302"/>
      <c r="H25" s="302"/>
      <c r="I25" s="302"/>
      <c r="J25" s="302"/>
      <c r="K25" s="300"/>
    </row>
    <row r="26" spans="2:11" s="1" customFormat="1" ht="15" customHeight="1">
      <c r="B26" s="303"/>
      <c r="C26" s="302" t="s">
        <v>1384</v>
      </c>
      <c r="D26" s="302"/>
      <c r="E26" s="302"/>
      <c r="F26" s="302"/>
      <c r="G26" s="302"/>
      <c r="H26" s="302"/>
      <c r="I26" s="302"/>
      <c r="J26" s="302"/>
      <c r="K26" s="300"/>
    </row>
    <row r="27" spans="2:11" s="1" customFormat="1" ht="15" customHeight="1">
      <c r="B27" s="303"/>
      <c r="C27" s="302"/>
      <c r="D27" s="302" t="s">
        <v>1385</v>
      </c>
      <c r="E27" s="302"/>
      <c r="F27" s="302"/>
      <c r="G27" s="302"/>
      <c r="H27" s="302"/>
      <c r="I27" s="302"/>
      <c r="J27" s="302"/>
      <c r="K27" s="300"/>
    </row>
    <row r="28" spans="2:11" s="1" customFormat="1" ht="15" customHeight="1">
      <c r="B28" s="303"/>
      <c r="C28" s="304"/>
      <c r="D28" s="302" t="s">
        <v>1386</v>
      </c>
      <c r="E28" s="302"/>
      <c r="F28" s="302"/>
      <c r="G28" s="302"/>
      <c r="H28" s="302"/>
      <c r="I28" s="302"/>
      <c r="J28" s="302"/>
      <c r="K28" s="300"/>
    </row>
    <row r="29" spans="2:11" s="1" customFormat="1" ht="12.75" customHeight="1">
      <c r="B29" s="303"/>
      <c r="C29" s="304"/>
      <c r="D29" s="304"/>
      <c r="E29" s="304"/>
      <c r="F29" s="304"/>
      <c r="G29" s="304"/>
      <c r="H29" s="304"/>
      <c r="I29" s="304"/>
      <c r="J29" s="304"/>
      <c r="K29" s="300"/>
    </row>
    <row r="30" spans="2:11" s="1" customFormat="1" ht="15" customHeight="1">
      <c r="B30" s="303"/>
      <c r="C30" s="304"/>
      <c r="D30" s="302" t="s">
        <v>1387</v>
      </c>
      <c r="E30" s="302"/>
      <c r="F30" s="302"/>
      <c r="G30" s="302"/>
      <c r="H30" s="302"/>
      <c r="I30" s="302"/>
      <c r="J30" s="302"/>
      <c r="K30" s="300"/>
    </row>
    <row r="31" spans="2:11" s="1" customFormat="1" ht="15" customHeight="1">
      <c r="B31" s="303"/>
      <c r="C31" s="304"/>
      <c r="D31" s="302" t="s">
        <v>1388</v>
      </c>
      <c r="E31" s="302"/>
      <c r="F31" s="302"/>
      <c r="G31" s="302"/>
      <c r="H31" s="302"/>
      <c r="I31" s="302"/>
      <c r="J31" s="302"/>
      <c r="K31" s="300"/>
    </row>
    <row r="32" spans="2:11" s="1" customFormat="1" ht="12.75" customHeight="1">
      <c r="B32" s="303"/>
      <c r="C32" s="304"/>
      <c r="D32" s="304"/>
      <c r="E32" s="304"/>
      <c r="F32" s="304"/>
      <c r="G32" s="304"/>
      <c r="H32" s="304"/>
      <c r="I32" s="304"/>
      <c r="J32" s="304"/>
      <c r="K32" s="300"/>
    </row>
    <row r="33" spans="2:11" s="1" customFormat="1" ht="15" customHeight="1">
      <c r="B33" s="303"/>
      <c r="C33" s="304"/>
      <c r="D33" s="302" t="s">
        <v>1389</v>
      </c>
      <c r="E33" s="302"/>
      <c r="F33" s="302"/>
      <c r="G33" s="302"/>
      <c r="H33" s="302"/>
      <c r="I33" s="302"/>
      <c r="J33" s="302"/>
      <c r="K33" s="300"/>
    </row>
    <row r="34" spans="2:11" s="1" customFormat="1" ht="15" customHeight="1">
      <c r="B34" s="303"/>
      <c r="C34" s="304"/>
      <c r="D34" s="302" t="s">
        <v>1390</v>
      </c>
      <c r="E34" s="302"/>
      <c r="F34" s="302"/>
      <c r="G34" s="302"/>
      <c r="H34" s="302"/>
      <c r="I34" s="302"/>
      <c r="J34" s="302"/>
      <c r="K34" s="300"/>
    </row>
    <row r="35" spans="2:11" s="1" customFormat="1" ht="15" customHeight="1">
      <c r="B35" s="303"/>
      <c r="C35" s="304"/>
      <c r="D35" s="302" t="s">
        <v>1391</v>
      </c>
      <c r="E35" s="302"/>
      <c r="F35" s="302"/>
      <c r="G35" s="302"/>
      <c r="H35" s="302"/>
      <c r="I35" s="302"/>
      <c r="J35" s="302"/>
      <c r="K35" s="300"/>
    </row>
    <row r="36" spans="2:11" s="1" customFormat="1" ht="15" customHeight="1">
      <c r="B36" s="303"/>
      <c r="C36" s="304"/>
      <c r="D36" s="302"/>
      <c r="E36" s="305" t="s">
        <v>123</v>
      </c>
      <c r="F36" s="302"/>
      <c r="G36" s="302" t="s">
        <v>1392</v>
      </c>
      <c r="H36" s="302"/>
      <c r="I36" s="302"/>
      <c r="J36" s="302"/>
      <c r="K36" s="300"/>
    </row>
    <row r="37" spans="2:11" s="1" customFormat="1" ht="30.75" customHeight="1">
      <c r="B37" s="303"/>
      <c r="C37" s="304"/>
      <c r="D37" s="302"/>
      <c r="E37" s="305" t="s">
        <v>1393</v>
      </c>
      <c r="F37" s="302"/>
      <c r="G37" s="302" t="s">
        <v>1394</v>
      </c>
      <c r="H37" s="302"/>
      <c r="I37" s="302"/>
      <c r="J37" s="302"/>
      <c r="K37" s="300"/>
    </row>
    <row r="38" spans="2:11" s="1" customFormat="1" ht="15" customHeight="1">
      <c r="B38" s="303"/>
      <c r="C38" s="304"/>
      <c r="D38" s="302"/>
      <c r="E38" s="305" t="s">
        <v>52</v>
      </c>
      <c r="F38" s="302"/>
      <c r="G38" s="302" t="s">
        <v>1395</v>
      </c>
      <c r="H38" s="302"/>
      <c r="I38" s="302"/>
      <c r="J38" s="302"/>
      <c r="K38" s="300"/>
    </row>
    <row r="39" spans="2:11" s="1" customFormat="1" ht="15" customHeight="1">
      <c r="B39" s="303"/>
      <c r="C39" s="304"/>
      <c r="D39" s="302"/>
      <c r="E39" s="305" t="s">
        <v>53</v>
      </c>
      <c r="F39" s="302"/>
      <c r="G39" s="302" t="s">
        <v>1396</v>
      </c>
      <c r="H39" s="302"/>
      <c r="I39" s="302"/>
      <c r="J39" s="302"/>
      <c r="K39" s="300"/>
    </row>
    <row r="40" spans="2:11" s="1" customFormat="1" ht="15" customHeight="1">
      <c r="B40" s="303"/>
      <c r="C40" s="304"/>
      <c r="D40" s="302"/>
      <c r="E40" s="305" t="s">
        <v>124</v>
      </c>
      <c r="F40" s="302"/>
      <c r="G40" s="302" t="s">
        <v>1397</v>
      </c>
      <c r="H40" s="302"/>
      <c r="I40" s="302"/>
      <c r="J40" s="302"/>
      <c r="K40" s="300"/>
    </row>
    <row r="41" spans="2:11" s="1" customFormat="1" ht="15" customHeight="1">
      <c r="B41" s="303"/>
      <c r="C41" s="304"/>
      <c r="D41" s="302"/>
      <c r="E41" s="305" t="s">
        <v>125</v>
      </c>
      <c r="F41" s="302"/>
      <c r="G41" s="302" t="s">
        <v>1398</v>
      </c>
      <c r="H41" s="302"/>
      <c r="I41" s="302"/>
      <c r="J41" s="302"/>
      <c r="K41" s="300"/>
    </row>
    <row r="42" spans="2:11" s="1" customFormat="1" ht="15" customHeight="1">
      <c r="B42" s="303"/>
      <c r="C42" s="304"/>
      <c r="D42" s="302"/>
      <c r="E42" s="305" t="s">
        <v>1399</v>
      </c>
      <c r="F42" s="302"/>
      <c r="G42" s="302" t="s">
        <v>1400</v>
      </c>
      <c r="H42" s="302"/>
      <c r="I42" s="302"/>
      <c r="J42" s="302"/>
      <c r="K42" s="300"/>
    </row>
    <row r="43" spans="2:11" s="1" customFormat="1" ht="15" customHeight="1">
      <c r="B43" s="303"/>
      <c r="C43" s="304"/>
      <c r="D43" s="302"/>
      <c r="E43" s="305"/>
      <c r="F43" s="302"/>
      <c r="G43" s="302" t="s">
        <v>1401</v>
      </c>
      <c r="H43" s="302"/>
      <c r="I43" s="302"/>
      <c r="J43" s="302"/>
      <c r="K43" s="300"/>
    </row>
    <row r="44" spans="2:11" s="1" customFormat="1" ht="15" customHeight="1">
      <c r="B44" s="303"/>
      <c r="C44" s="304"/>
      <c r="D44" s="302"/>
      <c r="E44" s="305" t="s">
        <v>1402</v>
      </c>
      <c r="F44" s="302"/>
      <c r="G44" s="302" t="s">
        <v>1403</v>
      </c>
      <c r="H44" s="302"/>
      <c r="I44" s="302"/>
      <c r="J44" s="302"/>
      <c r="K44" s="300"/>
    </row>
    <row r="45" spans="2:11" s="1" customFormat="1" ht="15" customHeight="1">
      <c r="B45" s="303"/>
      <c r="C45" s="304"/>
      <c r="D45" s="302"/>
      <c r="E45" s="305" t="s">
        <v>127</v>
      </c>
      <c r="F45" s="302"/>
      <c r="G45" s="302" t="s">
        <v>1404</v>
      </c>
      <c r="H45" s="302"/>
      <c r="I45" s="302"/>
      <c r="J45" s="302"/>
      <c r="K45" s="300"/>
    </row>
    <row r="46" spans="2:11" s="1" customFormat="1" ht="12.75" customHeight="1">
      <c r="B46" s="303"/>
      <c r="C46" s="304"/>
      <c r="D46" s="302"/>
      <c r="E46" s="302"/>
      <c r="F46" s="302"/>
      <c r="G46" s="302"/>
      <c r="H46" s="302"/>
      <c r="I46" s="302"/>
      <c r="J46" s="302"/>
      <c r="K46" s="300"/>
    </row>
    <row r="47" spans="2:11" s="1" customFormat="1" ht="15" customHeight="1">
      <c r="B47" s="303"/>
      <c r="C47" s="304"/>
      <c r="D47" s="302" t="s">
        <v>1405</v>
      </c>
      <c r="E47" s="302"/>
      <c r="F47" s="302"/>
      <c r="G47" s="302"/>
      <c r="H47" s="302"/>
      <c r="I47" s="302"/>
      <c r="J47" s="302"/>
      <c r="K47" s="300"/>
    </row>
    <row r="48" spans="2:11" s="1" customFormat="1" ht="15" customHeight="1">
      <c r="B48" s="303"/>
      <c r="C48" s="304"/>
      <c r="D48" s="304"/>
      <c r="E48" s="302" t="s">
        <v>1406</v>
      </c>
      <c r="F48" s="302"/>
      <c r="G48" s="302"/>
      <c r="H48" s="302"/>
      <c r="I48" s="302"/>
      <c r="J48" s="302"/>
      <c r="K48" s="300"/>
    </row>
    <row r="49" spans="2:11" s="1" customFormat="1" ht="15" customHeight="1">
      <c r="B49" s="303"/>
      <c r="C49" s="304"/>
      <c r="D49" s="304"/>
      <c r="E49" s="302" t="s">
        <v>1407</v>
      </c>
      <c r="F49" s="302"/>
      <c r="G49" s="302"/>
      <c r="H49" s="302"/>
      <c r="I49" s="302"/>
      <c r="J49" s="302"/>
      <c r="K49" s="300"/>
    </row>
    <row r="50" spans="2:11" s="1" customFormat="1" ht="15" customHeight="1">
      <c r="B50" s="303"/>
      <c r="C50" s="304"/>
      <c r="D50" s="304"/>
      <c r="E50" s="302" t="s">
        <v>1408</v>
      </c>
      <c r="F50" s="302"/>
      <c r="G50" s="302"/>
      <c r="H50" s="302"/>
      <c r="I50" s="302"/>
      <c r="J50" s="302"/>
      <c r="K50" s="300"/>
    </row>
    <row r="51" spans="2:11" s="1" customFormat="1" ht="15" customHeight="1">
      <c r="B51" s="303"/>
      <c r="C51" s="304"/>
      <c r="D51" s="302" t="s">
        <v>1409</v>
      </c>
      <c r="E51" s="302"/>
      <c r="F51" s="302"/>
      <c r="G51" s="302"/>
      <c r="H51" s="302"/>
      <c r="I51" s="302"/>
      <c r="J51" s="302"/>
      <c r="K51" s="300"/>
    </row>
    <row r="52" spans="2:11" s="1" customFormat="1" ht="25.5" customHeight="1">
      <c r="B52" s="298"/>
      <c r="C52" s="299" t="s">
        <v>1410</v>
      </c>
      <c r="D52" s="299"/>
      <c r="E52" s="299"/>
      <c r="F52" s="299"/>
      <c r="G52" s="299"/>
      <c r="H52" s="299"/>
      <c r="I52" s="299"/>
      <c r="J52" s="299"/>
      <c r="K52" s="300"/>
    </row>
    <row r="53" spans="2:11" s="1" customFormat="1" ht="5.25" customHeight="1">
      <c r="B53" s="298"/>
      <c r="C53" s="301"/>
      <c r="D53" s="301"/>
      <c r="E53" s="301"/>
      <c r="F53" s="301"/>
      <c r="G53" s="301"/>
      <c r="H53" s="301"/>
      <c r="I53" s="301"/>
      <c r="J53" s="301"/>
      <c r="K53" s="300"/>
    </row>
    <row r="54" spans="2:11" s="1" customFormat="1" ht="15" customHeight="1">
      <c r="B54" s="298"/>
      <c r="C54" s="302" t="s">
        <v>1411</v>
      </c>
      <c r="D54" s="302"/>
      <c r="E54" s="302"/>
      <c r="F54" s="302"/>
      <c r="G54" s="302"/>
      <c r="H54" s="302"/>
      <c r="I54" s="302"/>
      <c r="J54" s="302"/>
      <c r="K54" s="300"/>
    </row>
    <row r="55" spans="2:11" s="1" customFormat="1" ht="15" customHeight="1">
      <c r="B55" s="298"/>
      <c r="C55" s="302" t="s">
        <v>1412</v>
      </c>
      <c r="D55" s="302"/>
      <c r="E55" s="302"/>
      <c r="F55" s="302"/>
      <c r="G55" s="302"/>
      <c r="H55" s="302"/>
      <c r="I55" s="302"/>
      <c r="J55" s="302"/>
      <c r="K55" s="300"/>
    </row>
    <row r="56" spans="2:11" s="1" customFormat="1" ht="12.75" customHeight="1">
      <c r="B56" s="298"/>
      <c r="C56" s="302"/>
      <c r="D56" s="302"/>
      <c r="E56" s="302"/>
      <c r="F56" s="302"/>
      <c r="G56" s="302"/>
      <c r="H56" s="302"/>
      <c r="I56" s="302"/>
      <c r="J56" s="302"/>
      <c r="K56" s="300"/>
    </row>
    <row r="57" spans="2:11" s="1" customFormat="1" ht="15" customHeight="1">
      <c r="B57" s="298"/>
      <c r="C57" s="302" t="s">
        <v>1413</v>
      </c>
      <c r="D57" s="302"/>
      <c r="E57" s="302"/>
      <c r="F57" s="302"/>
      <c r="G57" s="302"/>
      <c r="H57" s="302"/>
      <c r="I57" s="302"/>
      <c r="J57" s="302"/>
      <c r="K57" s="300"/>
    </row>
    <row r="58" spans="2:11" s="1" customFormat="1" ht="15" customHeight="1">
      <c r="B58" s="298"/>
      <c r="C58" s="304"/>
      <c r="D58" s="302" t="s">
        <v>1414</v>
      </c>
      <c r="E58" s="302"/>
      <c r="F58" s="302"/>
      <c r="G58" s="302"/>
      <c r="H58" s="302"/>
      <c r="I58" s="302"/>
      <c r="J58" s="302"/>
      <c r="K58" s="300"/>
    </row>
    <row r="59" spans="2:11" s="1" customFormat="1" ht="15" customHeight="1">
      <c r="B59" s="298"/>
      <c r="C59" s="304"/>
      <c r="D59" s="302" t="s">
        <v>1415</v>
      </c>
      <c r="E59" s="302"/>
      <c r="F59" s="302"/>
      <c r="G59" s="302"/>
      <c r="H59" s="302"/>
      <c r="I59" s="302"/>
      <c r="J59" s="302"/>
      <c r="K59" s="300"/>
    </row>
    <row r="60" spans="2:11" s="1" customFormat="1" ht="15" customHeight="1">
      <c r="B60" s="298"/>
      <c r="C60" s="304"/>
      <c r="D60" s="302" t="s">
        <v>1416</v>
      </c>
      <c r="E60" s="302"/>
      <c r="F60" s="302"/>
      <c r="G60" s="302"/>
      <c r="H60" s="302"/>
      <c r="I60" s="302"/>
      <c r="J60" s="302"/>
      <c r="K60" s="300"/>
    </row>
    <row r="61" spans="2:11" s="1" customFormat="1" ht="15" customHeight="1">
      <c r="B61" s="298"/>
      <c r="C61" s="304"/>
      <c r="D61" s="302" t="s">
        <v>1417</v>
      </c>
      <c r="E61" s="302"/>
      <c r="F61" s="302"/>
      <c r="G61" s="302"/>
      <c r="H61" s="302"/>
      <c r="I61" s="302"/>
      <c r="J61" s="302"/>
      <c r="K61" s="300"/>
    </row>
    <row r="62" spans="2:11" s="1" customFormat="1" ht="15" customHeight="1">
      <c r="B62" s="298"/>
      <c r="C62" s="304"/>
      <c r="D62" s="307" t="s">
        <v>1418</v>
      </c>
      <c r="E62" s="307"/>
      <c r="F62" s="307"/>
      <c r="G62" s="307"/>
      <c r="H62" s="307"/>
      <c r="I62" s="307"/>
      <c r="J62" s="307"/>
      <c r="K62" s="300"/>
    </row>
    <row r="63" spans="2:11" s="1" customFormat="1" ht="15" customHeight="1">
      <c r="B63" s="298"/>
      <c r="C63" s="304"/>
      <c r="D63" s="302" t="s">
        <v>1419</v>
      </c>
      <c r="E63" s="302"/>
      <c r="F63" s="302"/>
      <c r="G63" s="302"/>
      <c r="H63" s="302"/>
      <c r="I63" s="302"/>
      <c r="J63" s="302"/>
      <c r="K63" s="300"/>
    </row>
    <row r="64" spans="2:11" s="1" customFormat="1" ht="12.75" customHeight="1">
      <c r="B64" s="298"/>
      <c r="C64" s="304"/>
      <c r="D64" s="304"/>
      <c r="E64" s="308"/>
      <c r="F64" s="304"/>
      <c r="G64" s="304"/>
      <c r="H64" s="304"/>
      <c r="I64" s="304"/>
      <c r="J64" s="304"/>
      <c r="K64" s="300"/>
    </row>
    <row r="65" spans="2:11" s="1" customFormat="1" ht="15" customHeight="1">
      <c r="B65" s="298"/>
      <c r="C65" s="304"/>
      <c r="D65" s="302" t="s">
        <v>1420</v>
      </c>
      <c r="E65" s="302"/>
      <c r="F65" s="302"/>
      <c r="G65" s="302"/>
      <c r="H65" s="302"/>
      <c r="I65" s="302"/>
      <c r="J65" s="302"/>
      <c r="K65" s="300"/>
    </row>
    <row r="66" spans="2:11" s="1" customFormat="1" ht="15" customHeight="1">
      <c r="B66" s="298"/>
      <c r="C66" s="304"/>
      <c r="D66" s="307" t="s">
        <v>1421</v>
      </c>
      <c r="E66" s="307"/>
      <c r="F66" s="307"/>
      <c r="G66" s="307"/>
      <c r="H66" s="307"/>
      <c r="I66" s="307"/>
      <c r="J66" s="307"/>
      <c r="K66" s="300"/>
    </row>
    <row r="67" spans="2:11" s="1" customFormat="1" ht="15" customHeight="1">
      <c r="B67" s="298"/>
      <c r="C67" s="304"/>
      <c r="D67" s="302" t="s">
        <v>1422</v>
      </c>
      <c r="E67" s="302"/>
      <c r="F67" s="302"/>
      <c r="G67" s="302"/>
      <c r="H67" s="302"/>
      <c r="I67" s="302"/>
      <c r="J67" s="302"/>
      <c r="K67" s="300"/>
    </row>
    <row r="68" spans="2:11" s="1" customFormat="1" ht="15" customHeight="1">
      <c r="B68" s="298"/>
      <c r="C68" s="304"/>
      <c r="D68" s="302" t="s">
        <v>1423</v>
      </c>
      <c r="E68" s="302"/>
      <c r="F68" s="302"/>
      <c r="G68" s="302"/>
      <c r="H68" s="302"/>
      <c r="I68" s="302"/>
      <c r="J68" s="302"/>
      <c r="K68" s="300"/>
    </row>
    <row r="69" spans="2:11" s="1" customFormat="1" ht="15" customHeight="1">
      <c r="B69" s="298"/>
      <c r="C69" s="304"/>
      <c r="D69" s="302" t="s">
        <v>1424</v>
      </c>
      <c r="E69" s="302"/>
      <c r="F69" s="302"/>
      <c r="G69" s="302"/>
      <c r="H69" s="302"/>
      <c r="I69" s="302"/>
      <c r="J69" s="302"/>
      <c r="K69" s="300"/>
    </row>
    <row r="70" spans="2:11" s="1" customFormat="1" ht="15" customHeight="1">
      <c r="B70" s="298"/>
      <c r="C70" s="304"/>
      <c r="D70" s="302" t="s">
        <v>1425</v>
      </c>
      <c r="E70" s="302"/>
      <c r="F70" s="302"/>
      <c r="G70" s="302"/>
      <c r="H70" s="302"/>
      <c r="I70" s="302"/>
      <c r="J70" s="302"/>
      <c r="K70" s="300"/>
    </row>
    <row r="71" spans="2:11" s="1" customFormat="1" ht="12.75" customHeight="1">
      <c r="B71" s="309"/>
      <c r="C71" s="310"/>
      <c r="D71" s="310"/>
      <c r="E71" s="310"/>
      <c r="F71" s="310"/>
      <c r="G71" s="310"/>
      <c r="H71" s="310"/>
      <c r="I71" s="310"/>
      <c r="J71" s="310"/>
      <c r="K71" s="311"/>
    </row>
    <row r="72" spans="2:11" s="1" customFormat="1" ht="18.75" customHeight="1">
      <c r="B72" s="312"/>
      <c r="C72" s="312"/>
      <c r="D72" s="312"/>
      <c r="E72" s="312"/>
      <c r="F72" s="312"/>
      <c r="G72" s="312"/>
      <c r="H72" s="312"/>
      <c r="I72" s="312"/>
      <c r="J72" s="312"/>
      <c r="K72" s="313"/>
    </row>
    <row r="73" spans="2:11" s="1" customFormat="1" ht="18.75" customHeight="1">
      <c r="B73" s="313"/>
      <c r="C73" s="313"/>
      <c r="D73" s="313"/>
      <c r="E73" s="313"/>
      <c r="F73" s="313"/>
      <c r="G73" s="313"/>
      <c r="H73" s="313"/>
      <c r="I73" s="313"/>
      <c r="J73" s="313"/>
      <c r="K73" s="313"/>
    </row>
    <row r="74" spans="2:11" s="1" customFormat="1" ht="7.5" customHeight="1">
      <c r="B74" s="314"/>
      <c r="C74" s="315"/>
      <c r="D74" s="315"/>
      <c r="E74" s="315"/>
      <c r="F74" s="315"/>
      <c r="G74" s="315"/>
      <c r="H74" s="315"/>
      <c r="I74" s="315"/>
      <c r="J74" s="315"/>
      <c r="K74" s="316"/>
    </row>
    <row r="75" spans="2:11" s="1" customFormat="1" ht="45" customHeight="1">
      <c r="B75" s="317"/>
      <c r="C75" s="318" t="s">
        <v>1426</v>
      </c>
      <c r="D75" s="318"/>
      <c r="E75" s="318"/>
      <c r="F75" s="318"/>
      <c r="G75" s="318"/>
      <c r="H75" s="318"/>
      <c r="I75" s="318"/>
      <c r="J75" s="318"/>
      <c r="K75" s="319"/>
    </row>
    <row r="76" spans="2:11" s="1" customFormat="1" ht="17.25" customHeight="1">
      <c r="B76" s="317"/>
      <c r="C76" s="320" t="s">
        <v>1427</v>
      </c>
      <c r="D76" s="320"/>
      <c r="E76" s="320"/>
      <c r="F76" s="320" t="s">
        <v>1428</v>
      </c>
      <c r="G76" s="321"/>
      <c r="H76" s="320" t="s">
        <v>53</v>
      </c>
      <c r="I76" s="320" t="s">
        <v>56</v>
      </c>
      <c r="J76" s="320" t="s">
        <v>1429</v>
      </c>
      <c r="K76" s="319"/>
    </row>
    <row r="77" spans="2:11" s="1" customFormat="1" ht="17.25" customHeight="1">
      <c r="B77" s="317"/>
      <c r="C77" s="322" t="s">
        <v>1430</v>
      </c>
      <c r="D77" s="322"/>
      <c r="E77" s="322"/>
      <c r="F77" s="323" t="s">
        <v>1431</v>
      </c>
      <c r="G77" s="324"/>
      <c r="H77" s="322"/>
      <c r="I77" s="322"/>
      <c r="J77" s="322" t="s">
        <v>1432</v>
      </c>
      <c r="K77" s="319"/>
    </row>
    <row r="78" spans="2:11" s="1" customFormat="1" ht="5.25" customHeight="1">
      <c r="B78" s="317"/>
      <c r="C78" s="325"/>
      <c r="D78" s="325"/>
      <c r="E78" s="325"/>
      <c r="F78" s="325"/>
      <c r="G78" s="326"/>
      <c r="H78" s="325"/>
      <c r="I78" s="325"/>
      <c r="J78" s="325"/>
      <c r="K78" s="319"/>
    </row>
    <row r="79" spans="2:11" s="1" customFormat="1" ht="15" customHeight="1">
      <c r="B79" s="317"/>
      <c r="C79" s="305" t="s">
        <v>52</v>
      </c>
      <c r="D79" s="327"/>
      <c r="E79" s="327"/>
      <c r="F79" s="328" t="s">
        <v>1433</v>
      </c>
      <c r="G79" s="329"/>
      <c r="H79" s="305" t="s">
        <v>1434</v>
      </c>
      <c r="I79" s="305" t="s">
        <v>1435</v>
      </c>
      <c r="J79" s="305">
        <v>20</v>
      </c>
      <c r="K79" s="319"/>
    </row>
    <row r="80" spans="2:11" s="1" customFormat="1" ht="15" customHeight="1">
      <c r="B80" s="317"/>
      <c r="C80" s="305" t="s">
        <v>1436</v>
      </c>
      <c r="D80" s="305"/>
      <c r="E80" s="305"/>
      <c r="F80" s="328" t="s">
        <v>1433</v>
      </c>
      <c r="G80" s="329"/>
      <c r="H80" s="305" t="s">
        <v>1437</v>
      </c>
      <c r="I80" s="305" t="s">
        <v>1435</v>
      </c>
      <c r="J80" s="305">
        <v>120</v>
      </c>
      <c r="K80" s="319"/>
    </row>
    <row r="81" spans="2:11" s="1" customFormat="1" ht="15" customHeight="1">
      <c r="B81" s="330"/>
      <c r="C81" s="305" t="s">
        <v>1438</v>
      </c>
      <c r="D81" s="305"/>
      <c r="E81" s="305"/>
      <c r="F81" s="328" t="s">
        <v>1439</v>
      </c>
      <c r="G81" s="329"/>
      <c r="H81" s="305" t="s">
        <v>1440</v>
      </c>
      <c r="I81" s="305" t="s">
        <v>1435</v>
      </c>
      <c r="J81" s="305">
        <v>50</v>
      </c>
      <c r="K81" s="319"/>
    </row>
    <row r="82" spans="2:11" s="1" customFormat="1" ht="15" customHeight="1">
      <c r="B82" s="330"/>
      <c r="C82" s="305" t="s">
        <v>1441</v>
      </c>
      <c r="D82" s="305"/>
      <c r="E82" s="305"/>
      <c r="F82" s="328" t="s">
        <v>1433</v>
      </c>
      <c r="G82" s="329"/>
      <c r="H82" s="305" t="s">
        <v>1442</v>
      </c>
      <c r="I82" s="305" t="s">
        <v>1443</v>
      </c>
      <c r="J82" s="305"/>
      <c r="K82" s="319"/>
    </row>
    <row r="83" spans="2:11" s="1" customFormat="1" ht="15" customHeight="1">
      <c r="B83" s="330"/>
      <c r="C83" s="331" t="s">
        <v>1444</v>
      </c>
      <c r="D83" s="331"/>
      <c r="E83" s="331"/>
      <c r="F83" s="332" t="s">
        <v>1439</v>
      </c>
      <c r="G83" s="331"/>
      <c r="H83" s="331" t="s">
        <v>1445</v>
      </c>
      <c r="I83" s="331" t="s">
        <v>1435</v>
      </c>
      <c r="J83" s="331">
        <v>15</v>
      </c>
      <c r="K83" s="319"/>
    </row>
    <row r="84" spans="2:11" s="1" customFormat="1" ht="15" customHeight="1">
      <c r="B84" s="330"/>
      <c r="C84" s="331" t="s">
        <v>1446</v>
      </c>
      <c r="D84" s="331"/>
      <c r="E84" s="331"/>
      <c r="F84" s="332" t="s">
        <v>1439</v>
      </c>
      <c r="G84" s="331"/>
      <c r="H84" s="331" t="s">
        <v>1447</v>
      </c>
      <c r="I84" s="331" t="s">
        <v>1435</v>
      </c>
      <c r="J84" s="331">
        <v>15</v>
      </c>
      <c r="K84" s="319"/>
    </row>
    <row r="85" spans="2:11" s="1" customFormat="1" ht="15" customHeight="1">
      <c r="B85" s="330"/>
      <c r="C85" s="331" t="s">
        <v>1448</v>
      </c>
      <c r="D85" s="331"/>
      <c r="E85" s="331"/>
      <c r="F85" s="332" t="s">
        <v>1439</v>
      </c>
      <c r="G85" s="331"/>
      <c r="H85" s="331" t="s">
        <v>1449</v>
      </c>
      <c r="I85" s="331" t="s">
        <v>1435</v>
      </c>
      <c r="J85" s="331">
        <v>20</v>
      </c>
      <c r="K85" s="319"/>
    </row>
    <row r="86" spans="2:11" s="1" customFormat="1" ht="15" customHeight="1">
      <c r="B86" s="330"/>
      <c r="C86" s="331" t="s">
        <v>1450</v>
      </c>
      <c r="D86" s="331"/>
      <c r="E86" s="331"/>
      <c r="F86" s="332" t="s">
        <v>1439</v>
      </c>
      <c r="G86" s="331"/>
      <c r="H86" s="331" t="s">
        <v>1451</v>
      </c>
      <c r="I86" s="331" t="s">
        <v>1435</v>
      </c>
      <c r="J86" s="331">
        <v>20</v>
      </c>
      <c r="K86" s="319"/>
    </row>
    <row r="87" spans="2:11" s="1" customFormat="1" ht="15" customHeight="1">
      <c r="B87" s="330"/>
      <c r="C87" s="305" t="s">
        <v>1452</v>
      </c>
      <c r="D87" s="305"/>
      <c r="E87" s="305"/>
      <c r="F87" s="328" t="s">
        <v>1439</v>
      </c>
      <c r="G87" s="329"/>
      <c r="H87" s="305" t="s">
        <v>1453</v>
      </c>
      <c r="I87" s="305" t="s">
        <v>1435</v>
      </c>
      <c r="J87" s="305">
        <v>50</v>
      </c>
      <c r="K87" s="319"/>
    </row>
    <row r="88" spans="2:11" s="1" customFormat="1" ht="15" customHeight="1">
      <c r="B88" s="330"/>
      <c r="C88" s="305" t="s">
        <v>1454</v>
      </c>
      <c r="D88" s="305"/>
      <c r="E88" s="305"/>
      <c r="F88" s="328" t="s">
        <v>1439</v>
      </c>
      <c r="G88" s="329"/>
      <c r="H88" s="305" t="s">
        <v>1455</v>
      </c>
      <c r="I88" s="305" t="s">
        <v>1435</v>
      </c>
      <c r="J88" s="305">
        <v>20</v>
      </c>
      <c r="K88" s="319"/>
    </row>
    <row r="89" spans="2:11" s="1" customFormat="1" ht="15" customHeight="1">
      <c r="B89" s="330"/>
      <c r="C89" s="305" t="s">
        <v>1456</v>
      </c>
      <c r="D89" s="305"/>
      <c r="E89" s="305"/>
      <c r="F89" s="328" t="s">
        <v>1439</v>
      </c>
      <c r="G89" s="329"/>
      <c r="H89" s="305" t="s">
        <v>1457</v>
      </c>
      <c r="I89" s="305" t="s">
        <v>1435</v>
      </c>
      <c r="J89" s="305">
        <v>20</v>
      </c>
      <c r="K89" s="319"/>
    </row>
    <row r="90" spans="2:11" s="1" customFormat="1" ht="15" customHeight="1">
      <c r="B90" s="330"/>
      <c r="C90" s="305" t="s">
        <v>1458</v>
      </c>
      <c r="D90" s="305"/>
      <c r="E90" s="305"/>
      <c r="F90" s="328" t="s">
        <v>1439</v>
      </c>
      <c r="G90" s="329"/>
      <c r="H90" s="305" t="s">
        <v>1459</v>
      </c>
      <c r="I90" s="305" t="s">
        <v>1435</v>
      </c>
      <c r="J90" s="305">
        <v>50</v>
      </c>
      <c r="K90" s="319"/>
    </row>
    <row r="91" spans="2:11" s="1" customFormat="1" ht="15" customHeight="1">
      <c r="B91" s="330"/>
      <c r="C91" s="305" t="s">
        <v>1460</v>
      </c>
      <c r="D91" s="305"/>
      <c r="E91" s="305"/>
      <c r="F91" s="328" t="s">
        <v>1439</v>
      </c>
      <c r="G91" s="329"/>
      <c r="H91" s="305" t="s">
        <v>1460</v>
      </c>
      <c r="I91" s="305" t="s">
        <v>1435</v>
      </c>
      <c r="J91" s="305">
        <v>50</v>
      </c>
      <c r="K91" s="319"/>
    </row>
    <row r="92" spans="2:11" s="1" customFormat="1" ht="15" customHeight="1">
      <c r="B92" s="330"/>
      <c r="C92" s="305" t="s">
        <v>1461</v>
      </c>
      <c r="D92" s="305"/>
      <c r="E92" s="305"/>
      <c r="F92" s="328" t="s">
        <v>1439</v>
      </c>
      <c r="G92" s="329"/>
      <c r="H92" s="305" t="s">
        <v>1462</v>
      </c>
      <c r="I92" s="305" t="s">
        <v>1435</v>
      </c>
      <c r="J92" s="305">
        <v>255</v>
      </c>
      <c r="K92" s="319"/>
    </row>
    <row r="93" spans="2:11" s="1" customFormat="1" ht="15" customHeight="1">
      <c r="B93" s="330"/>
      <c r="C93" s="305" t="s">
        <v>1463</v>
      </c>
      <c r="D93" s="305"/>
      <c r="E93" s="305"/>
      <c r="F93" s="328" t="s">
        <v>1433</v>
      </c>
      <c r="G93" s="329"/>
      <c r="H93" s="305" t="s">
        <v>1464</v>
      </c>
      <c r="I93" s="305" t="s">
        <v>1465</v>
      </c>
      <c r="J93" s="305"/>
      <c r="K93" s="319"/>
    </row>
    <row r="94" spans="2:11" s="1" customFormat="1" ht="15" customHeight="1">
      <c r="B94" s="330"/>
      <c r="C94" s="305" t="s">
        <v>1466</v>
      </c>
      <c r="D94" s="305"/>
      <c r="E94" s="305"/>
      <c r="F94" s="328" t="s">
        <v>1433</v>
      </c>
      <c r="G94" s="329"/>
      <c r="H94" s="305" t="s">
        <v>1467</v>
      </c>
      <c r="I94" s="305" t="s">
        <v>1468</v>
      </c>
      <c r="J94" s="305"/>
      <c r="K94" s="319"/>
    </row>
    <row r="95" spans="2:11" s="1" customFormat="1" ht="15" customHeight="1">
      <c r="B95" s="330"/>
      <c r="C95" s="305" t="s">
        <v>1469</v>
      </c>
      <c r="D95" s="305"/>
      <c r="E95" s="305"/>
      <c r="F95" s="328" t="s">
        <v>1433</v>
      </c>
      <c r="G95" s="329"/>
      <c r="H95" s="305" t="s">
        <v>1469</v>
      </c>
      <c r="I95" s="305" t="s">
        <v>1468</v>
      </c>
      <c r="J95" s="305"/>
      <c r="K95" s="319"/>
    </row>
    <row r="96" spans="2:11" s="1" customFormat="1" ht="15" customHeight="1">
      <c r="B96" s="330"/>
      <c r="C96" s="305" t="s">
        <v>37</v>
      </c>
      <c r="D96" s="305"/>
      <c r="E96" s="305"/>
      <c r="F96" s="328" t="s">
        <v>1433</v>
      </c>
      <c r="G96" s="329"/>
      <c r="H96" s="305" t="s">
        <v>1470</v>
      </c>
      <c r="I96" s="305" t="s">
        <v>1468</v>
      </c>
      <c r="J96" s="305"/>
      <c r="K96" s="319"/>
    </row>
    <row r="97" spans="2:11" s="1" customFormat="1" ht="15" customHeight="1">
      <c r="B97" s="330"/>
      <c r="C97" s="305" t="s">
        <v>47</v>
      </c>
      <c r="D97" s="305"/>
      <c r="E97" s="305"/>
      <c r="F97" s="328" t="s">
        <v>1433</v>
      </c>
      <c r="G97" s="329"/>
      <c r="H97" s="305" t="s">
        <v>1471</v>
      </c>
      <c r="I97" s="305" t="s">
        <v>1468</v>
      </c>
      <c r="J97" s="305"/>
      <c r="K97" s="319"/>
    </row>
    <row r="98" spans="2:11" s="1" customFormat="1" ht="15" customHeight="1">
      <c r="B98" s="333"/>
      <c r="C98" s="334"/>
      <c r="D98" s="334"/>
      <c r="E98" s="334"/>
      <c r="F98" s="334"/>
      <c r="G98" s="334"/>
      <c r="H98" s="334"/>
      <c r="I98" s="334"/>
      <c r="J98" s="334"/>
      <c r="K98" s="335"/>
    </row>
    <row r="99" spans="2:11" s="1" customFormat="1" ht="18.75" customHeight="1">
      <c r="B99" s="336"/>
      <c r="C99" s="337"/>
      <c r="D99" s="337"/>
      <c r="E99" s="337"/>
      <c r="F99" s="337"/>
      <c r="G99" s="337"/>
      <c r="H99" s="337"/>
      <c r="I99" s="337"/>
      <c r="J99" s="337"/>
      <c r="K99" s="336"/>
    </row>
    <row r="100" spans="2:11" s="1" customFormat="1" ht="18.75" customHeight="1"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</row>
    <row r="101" spans="2:11" s="1" customFormat="1" ht="7.5" customHeight="1">
      <c r="B101" s="314"/>
      <c r="C101" s="315"/>
      <c r="D101" s="315"/>
      <c r="E101" s="315"/>
      <c r="F101" s="315"/>
      <c r="G101" s="315"/>
      <c r="H101" s="315"/>
      <c r="I101" s="315"/>
      <c r="J101" s="315"/>
      <c r="K101" s="316"/>
    </row>
    <row r="102" spans="2:11" s="1" customFormat="1" ht="45" customHeight="1">
      <c r="B102" s="317"/>
      <c r="C102" s="318" t="s">
        <v>1472</v>
      </c>
      <c r="D102" s="318"/>
      <c r="E102" s="318"/>
      <c r="F102" s="318"/>
      <c r="G102" s="318"/>
      <c r="H102" s="318"/>
      <c r="I102" s="318"/>
      <c r="J102" s="318"/>
      <c r="K102" s="319"/>
    </row>
    <row r="103" spans="2:11" s="1" customFormat="1" ht="17.25" customHeight="1">
      <c r="B103" s="317"/>
      <c r="C103" s="320" t="s">
        <v>1427</v>
      </c>
      <c r="D103" s="320"/>
      <c r="E103" s="320"/>
      <c r="F103" s="320" t="s">
        <v>1428</v>
      </c>
      <c r="G103" s="321"/>
      <c r="H103" s="320" t="s">
        <v>53</v>
      </c>
      <c r="I103" s="320" t="s">
        <v>56</v>
      </c>
      <c r="J103" s="320" t="s">
        <v>1429</v>
      </c>
      <c r="K103" s="319"/>
    </row>
    <row r="104" spans="2:11" s="1" customFormat="1" ht="17.25" customHeight="1">
      <c r="B104" s="317"/>
      <c r="C104" s="322" t="s">
        <v>1430</v>
      </c>
      <c r="D104" s="322"/>
      <c r="E104" s="322"/>
      <c r="F104" s="323" t="s">
        <v>1431</v>
      </c>
      <c r="G104" s="324"/>
      <c r="H104" s="322"/>
      <c r="I104" s="322"/>
      <c r="J104" s="322" t="s">
        <v>1432</v>
      </c>
      <c r="K104" s="319"/>
    </row>
    <row r="105" spans="2:11" s="1" customFormat="1" ht="5.25" customHeight="1">
      <c r="B105" s="317"/>
      <c r="C105" s="320"/>
      <c r="D105" s="320"/>
      <c r="E105" s="320"/>
      <c r="F105" s="320"/>
      <c r="G105" s="338"/>
      <c r="H105" s="320"/>
      <c r="I105" s="320"/>
      <c r="J105" s="320"/>
      <c r="K105" s="319"/>
    </row>
    <row r="106" spans="2:11" s="1" customFormat="1" ht="15" customHeight="1">
      <c r="B106" s="317"/>
      <c r="C106" s="305" t="s">
        <v>52</v>
      </c>
      <c r="D106" s="327"/>
      <c r="E106" s="327"/>
      <c r="F106" s="328" t="s">
        <v>1433</v>
      </c>
      <c r="G106" s="305"/>
      <c r="H106" s="305" t="s">
        <v>1473</v>
      </c>
      <c r="I106" s="305" t="s">
        <v>1435</v>
      </c>
      <c r="J106" s="305">
        <v>20</v>
      </c>
      <c r="K106" s="319"/>
    </row>
    <row r="107" spans="2:11" s="1" customFormat="1" ht="15" customHeight="1">
      <c r="B107" s="317"/>
      <c r="C107" s="305" t="s">
        <v>1436</v>
      </c>
      <c r="D107" s="305"/>
      <c r="E107" s="305"/>
      <c r="F107" s="328" t="s">
        <v>1433</v>
      </c>
      <c r="G107" s="305"/>
      <c r="H107" s="305" t="s">
        <v>1473</v>
      </c>
      <c r="I107" s="305" t="s">
        <v>1435</v>
      </c>
      <c r="J107" s="305">
        <v>120</v>
      </c>
      <c r="K107" s="319"/>
    </row>
    <row r="108" spans="2:11" s="1" customFormat="1" ht="15" customHeight="1">
      <c r="B108" s="330"/>
      <c r="C108" s="305" t="s">
        <v>1438</v>
      </c>
      <c r="D108" s="305"/>
      <c r="E108" s="305"/>
      <c r="F108" s="328" t="s">
        <v>1439</v>
      </c>
      <c r="G108" s="305"/>
      <c r="H108" s="305" t="s">
        <v>1473</v>
      </c>
      <c r="I108" s="305" t="s">
        <v>1435</v>
      </c>
      <c r="J108" s="305">
        <v>50</v>
      </c>
      <c r="K108" s="319"/>
    </row>
    <row r="109" spans="2:11" s="1" customFormat="1" ht="15" customHeight="1">
      <c r="B109" s="330"/>
      <c r="C109" s="305" t="s">
        <v>1441</v>
      </c>
      <c r="D109" s="305"/>
      <c r="E109" s="305"/>
      <c r="F109" s="328" t="s">
        <v>1433</v>
      </c>
      <c r="G109" s="305"/>
      <c r="H109" s="305" t="s">
        <v>1473</v>
      </c>
      <c r="I109" s="305" t="s">
        <v>1443</v>
      </c>
      <c r="J109" s="305"/>
      <c r="K109" s="319"/>
    </row>
    <row r="110" spans="2:11" s="1" customFormat="1" ht="15" customHeight="1">
      <c r="B110" s="330"/>
      <c r="C110" s="305" t="s">
        <v>1452</v>
      </c>
      <c r="D110" s="305"/>
      <c r="E110" s="305"/>
      <c r="F110" s="328" t="s">
        <v>1439</v>
      </c>
      <c r="G110" s="305"/>
      <c r="H110" s="305" t="s">
        <v>1473</v>
      </c>
      <c r="I110" s="305" t="s">
        <v>1435</v>
      </c>
      <c r="J110" s="305">
        <v>50</v>
      </c>
      <c r="K110" s="319"/>
    </row>
    <row r="111" spans="2:11" s="1" customFormat="1" ht="15" customHeight="1">
      <c r="B111" s="330"/>
      <c r="C111" s="305" t="s">
        <v>1460</v>
      </c>
      <c r="D111" s="305"/>
      <c r="E111" s="305"/>
      <c r="F111" s="328" t="s">
        <v>1439</v>
      </c>
      <c r="G111" s="305"/>
      <c r="H111" s="305" t="s">
        <v>1473</v>
      </c>
      <c r="I111" s="305" t="s">
        <v>1435</v>
      </c>
      <c r="J111" s="305">
        <v>50</v>
      </c>
      <c r="K111" s="319"/>
    </row>
    <row r="112" spans="2:11" s="1" customFormat="1" ht="15" customHeight="1">
      <c r="B112" s="330"/>
      <c r="C112" s="305" t="s">
        <v>1458</v>
      </c>
      <c r="D112" s="305"/>
      <c r="E112" s="305"/>
      <c r="F112" s="328" t="s">
        <v>1439</v>
      </c>
      <c r="G112" s="305"/>
      <c r="H112" s="305" t="s">
        <v>1473</v>
      </c>
      <c r="I112" s="305" t="s">
        <v>1435</v>
      </c>
      <c r="J112" s="305">
        <v>50</v>
      </c>
      <c r="K112" s="319"/>
    </row>
    <row r="113" spans="2:11" s="1" customFormat="1" ht="15" customHeight="1">
      <c r="B113" s="330"/>
      <c r="C113" s="305" t="s">
        <v>52</v>
      </c>
      <c r="D113" s="305"/>
      <c r="E113" s="305"/>
      <c r="F113" s="328" t="s">
        <v>1433</v>
      </c>
      <c r="G113" s="305"/>
      <c r="H113" s="305" t="s">
        <v>1474</v>
      </c>
      <c r="I113" s="305" t="s">
        <v>1435</v>
      </c>
      <c r="J113" s="305">
        <v>20</v>
      </c>
      <c r="K113" s="319"/>
    </row>
    <row r="114" spans="2:11" s="1" customFormat="1" ht="15" customHeight="1">
      <c r="B114" s="330"/>
      <c r="C114" s="305" t="s">
        <v>1475</v>
      </c>
      <c r="D114" s="305"/>
      <c r="E114" s="305"/>
      <c r="F114" s="328" t="s">
        <v>1433</v>
      </c>
      <c r="G114" s="305"/>
      <c r="H114" s="305" t="s">
        <v>1476</v>
      </c>
      <c r="I114" s="305" t="s">
        <v>1435</v>
      </c>
      <c r="J114" s="305">
        <v>120</v>
      </c>
      <c r="K114" s="319"/>
    </row>
    <row r="115" spans="2:11" s="1" customFormat="1" ht="15" customHeight="1">
      <c r="B115" s="330"/>
      <c r="C115" s="305" t="s">
        <v>37</v>
      </c>
      <c r="D115" s="305"/>
      <c r="E115" s="305"/>
      <c r="F115" s="328" t="s">
        <v>1433</v>
      </c>
      <c r="G115" s="305"/>
      <c r="H115" s="305" t="s">
        <v>1477</v>
      </c>
      <c r="I115" s="305" t="s">
        <v>1468</v>
      </c>
      <c r="J115" s="305"/>
      <c r="K115" s="319"/>
    </row>
    <row r="116" spans="2:11" s="1" customFormat="1" ht="15" customHeight="1">
      <c r="B116" s="330"/>
      <c r="C116" s="305" t="s">
        <v>47</v>
      </c>
      <c r="D116" s="305"/>
      <c r="E116" s="305"/>
      <c r="F116" s="328" t="s">
        <v>1433</v>
      </c>
      <c r="G116" s="305"/>
      <c r="H116" s="305" t="s">
        <v>1478</v>
      </c>
      <c r="I116" s="305" t="s">
        <v>1468</v>
      </c>
      <c r="J116" s="305"/>
      <c r="K116" s="319"/>
    </row>
    <row r="117" spans="2:11" s="1" customFormat="1" ht="15" customHeight="1">
      <c r="B117" s="330"/>
      <c r="C117" s="305" t="s">
        <v>56</v>
      </c>
      <c r="D117" s="305"/>
      <c r="E117" s="305"/>
      <c r="F117" s="328" t="s">
        <v>1433</v>
      </c>
      <c r="G117" s="305"/>
      <c r="H117" s="305" t="s">
        <v>1479</v>
      </c>
      <c r="I117" s="305" t="s">
        <v>1480</v>
      </c>
      <c r="J117" s="305"/>
      <c r="K117" s="319"/>
    </row>
    <row r="118" spans="2:11" s="1" customFormat="1" ht="15" customHeight="1">
      <c r="B118" s="333"/>
      <c r="C118" s="339"/>
      <c r="D118" s="339"/>
      <c r="E118" s="339"/>
      <c r="F118" s="339"/>
      <c r="G118" s="339"/>
      <c r="H118" s="339"/>
      <c r="I118" s="339"/>
      <c r="J118" s="339"/>
      <c r="K118" s="335"/>
    </row>
    <row r="119" spans="2:11" s="1" customFormat="1" ht="18.75" customHeight="1">
      <c r="B119" s="340"/>
      <c r="C119" s="341"/>
      <c r="D119" s="341"/>
      <c r="E119" s="341"/>
      <c r="F119" s="342"/>
      <c r="G119" s="341"/>
      <c r="H119" s="341"/>
      <c r="I119" s="341"/>
      <c r="J119" s="341"/>
      <c r="K119" s="340"/>
    </row>
    <row r="120" spans="2:11" s="1" customFormat="1" ht="18.75" customHeight="1"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</row>
    <row r="121" spans="2:11" s="1" customFormat="1" ht="7.5" customHeight="1">
      <c r="B121" s="343"/>
      <c r="C121" s="344"/>
      <c r="D121" s="344"/>
      <c r="E121" s="344"/>
      <c r="F121" s="344"/>
      <c r="G121" s="344"/>
      <c r="H121" s="344"/>
      <c r="I121" s="344"/>
      <c r="J121" s="344"/>
      <c r="K121" s="345"/>
    </row>
    <row r="122" spans="2:11" s="1" customFormat="1" ht="45" customHeight="1">
      <c r="B122" s="346"/>
      <c r="C122" s="296" t="s">
        <v>1481</v>
      </c>
      <c r="D122" s="296"/>
      <c r="E122" s="296"/>
      <c r="F122" s="296"/>
      <c r="G122" s="296"/>
      <c r="H122" s="296"/>
      <c r="I122" s="296"/>
      <c r="J122" s="296"/>
      <c r="K122" s="347"/>
    </row>
    <row r="123" spans="2:11" s="1" customFormat="1" ht="17.25" customHeight="1">
      <c r="B123" s="348"/>
      <c r="C123" s="320" t="s">
        <v>1427</v>
      </c>
      <c r="D123" s="320"/>
      <c r="E123" s="320"/>
      <c r="F123" s="320" t="s">
        <v>1428</v>
      </c>
      <c r="G123" s="321"/>
      <c r="H123" s="320" t="s">
        <v>53</v>
      </c>
      <c r="I123" s="320" t="s">
        <v>56</v>
      </c>
      <c r="J123" s="320" t="s">
        <v>1429</v>
      </c>
      <c r="K123" s="349"/>
    </row>
    <row r="124" spans="2:11" s="1" customFormat="1" ht="17.25" customHeight="1">
      <c r="B124" s="348"/>
      <c r="C124" s="322" t="s">
        <v>1430</v>
      </c>
      <c r="D124" s="322"/>
      <c r="E124" s="322"/>
      <c r="F124" s="323" t="s">
        <v>1431</v>
      </c>
      <c r="G124" s="324"/>
      <c r="H124" s="322"/>
      <c r="I124" s="322"/>
      <c r="J124" s="322" t="s">
        <v>1432</v>
      </c>
      <c r="K124" s="349"/>
    </row>
    <row r="125" spans="2:11" s="1" customFormat="1" ht="5.25" customHeight="1">
      <c r="B125" s="350"/>
      <c r="C125" s="325"/>
      <c r="D125" s="325"/>
      <c r="E125" s="325"/>
      <c r="F125" s="325"/>
      <c r="G125" s="351"/>
      <c r="H125" s="325"/>
      <c r="I125" s="325"/>
      <c r="J125" s="325"/>
      <c r="K125" s="352"/>
    </row>
    <row r="126" spans="2:11" s="1" customFormat="1" ht="15" customHeight="1">
      <c r="B126" s="350"/>
      <c r="C126" s="305" t="s">
        <v>1436</v>
      </c>
      <c r="D126" s="327"/>
      <c r="E126" s="327"/>
      <c r="F126" s="328" t="s">
        <v>1433</v>
      </c>
      <c r="G126" s="305"/>
      <c r="H126" s="305" t="s">
        <v>1473</v>
      </c>
      <c r="I126" s="305" t="s">
        <v>1435</v>
      </c>
      <c r="J126" s="305">
        <v>120</v>
      </c>
      <c r="K126" s="353"/>
    </row>
    <row r="127" spans="2:11" s="1" customFormat="1" ht="15" customHeight="1">
      <c r="B127" s="350"/>
      <c r="C127" s="305" t="s">
        <v>1482</v>
      </c>
      <c r="D127" s="305"/>
      <c r="E127" s="305"/>
      <c r="F127" s="328" t="s">
        <v>1433</v>
      </c>
      <c r="G127" s="305"/>
      <c r="H127" s="305" t="s">
        <v>1483</v>
      </c>
      <c r="I127" s="305" t="s">
        <v>1435</v>
      </c>
      <c r="J127" s="305" t="s">
        <v>1484</v>
      </c>
      <c r="K127" s="353"/>
    </row>
    <row r="128" spans="2:11" s="1" customFormat="1" ht="15" customHeight="1">
      <c r="B128" s="350"/>
      <c r="C128" s="305" t="s">
        <v>1381</v>
      </c>
      <c r="D128" s="305"/>
      <c r="E128" s="305"/>
      <c r="F128" s="328" t="s">
        <v>1433</v>
      </c>
      <c r="G128" s="305"/>
      <c r="H128" s="305" t="s">
        <v>1485</v>
      </c>
      <c r="I128" s="305" t="s">
        <v>1435</v>
      </c>
      <c r="J128" s="305" t="s">
        <v>1484</v>
      </c>
      <c r="K128" s="353"/>
    </row>
    <row r="129" spans="2:11" s="1" customFormat="1" ht="15" customHeight="1">
      <c r="B129" s="350"/>
      <c r="C129" s="305" t="s">
        <v>1444</v>
      </c>
      <c r="D129" s="305"/>
      <c r="E129" s="305"/>
      <c r="F129" s="328" t="s">
        <v>1439</v>
      </c>
      <c r="G129" s="305"/>
      <c r="H129" s="305" t="s">
        <v>1445</v>
      </c>
      <c r="I129" s="305" t="s">
        <v>1435</v>
      </c>
      <c r="J129" s="305">
        <v>15</v>
      </c>
      <c r="K129" s="353"/>
    </row>
    <row r="130" spans="2:11" s="1" customFormat="1" ht="15" customHeight="1">
      <c r="B130" s="350"/>
      <c r="C130" s="331" t="s">
        <v>1446</v>
      </c>
      <c r="D130" s="331"/>
      <c r="E130" s="331"/>
      <c r="F130" s="332" t="s">
        <v>1439</v>
      </c>
      <c r="G130" s="331"/>
      <c r="H130" s="331" t="s">
        <v>1447</v>
      </c>
      <c r="I130" s="331" t="s">
        <v>1435</v>
      </c>
      <c r="J130" s="331">
        <v>15</v>
      </c>
      <c r="K130" s="353"/>
    </row>
    <row r="131" spans="2:11" s="1" customFormat="1" ht="15" customHeight="1">
      <c r="B131" s="350"/>
      <c r="C131" s="331" t="s">
        <v>1448</v>
      </c>
      <c r="D131" s="331"/>
      <c r="E131" s="331"/>
      <c r="F131" s="332" t="s">
        <v>1439</v>
      </c>
      <c r="G131" s="331"/>
      <c r="H131" s="331" t="s">
        <v>1449</v>
      </c>
      <c r="I131" s="331" t="s">
        <v>1435</v>
      </c>
      <c r="J131" s="331">
        <v>20</v>
      </c>
      <c r="K131" s="353"/>
    </row>
    <row r="132" spans="2:11" s="1" customFormat="1" ht="15" customHeight="1">
      <c r="B132" s="350"/>
      <c r="C132" s="331" t="s">
        <v>1450</v>
      </c>
      <c r="D132" s="331"/>
      <c r="E132" s="331"/>
      <c r="F132" s="332" t="s">
        <v>1439</v>
      </c>
      <c r="G132" s="331"/>
      <c r="H132" s="331" t="s">
        <v>1451</v>
      </c>
      <c r="I132" s="331" t="s">
        <v>1435</v>
      </c>
      <c r="J132" s="331">
        <v>20</v>
      </c>
      <c r="K132" s="353"/>
    </row>
    <row r="133" spans="2:11" s="1" customFormat="1" ht="15" customHeight="1">
      <c r="B133" s="350"/>
      <c r="C133" s="305" t="s">
        <v>1438</v>
      </c>
      <c r="D133" s="305"/>
      <c r="E133" s="305"/>
      <c r="F133" s="328" t="s">
        <v>1439</v>
      </c>
      <c r="G133" s="305"/>
      <c r="H133" s="305" t="s">
        <v>1473</v>
      </c>
      <c r="I133" s="305" t="s">
        <v>1435</v>
      </c>
      <c r="J133" s="305">
        <v>50</v>
      </c>
      <c r="K133" s="353"/>
    </row>
    <row r="134" spans="2:11" s="1" customFormat="1" ht="15" customHeight="1">
      <c r="B134" s="350"/>
      <c r="C134" s="305" t="s">
        <v>1452</v>
      </c>
      <c r="D134" s="305"/>
      <c r="E134" s="305"/>
      <c r="F134" s="328" t="s">
        <v>1439</v>
      </c>
      <c r="G134" s="305"/>
      <c r="H134" s="305" t="s">
        <v>1473</v>
      </c>
      <c r="I134" s="305" t="s">
        <v>1435</v>
      </c>
      <c r="J134" s="305">
        <v>50</v>
      </c>
      <c r="K134" s="353"/>
    </row>
    <row r="135" spans="2:11" s="1" customFormat="1" ht="15" customHeight="1">
      <c r="B135" s="350"/>
      <c r="C135" s="305" t="s">
        <v>1458</v>
      </c>
      <c r="D135" s="305"/>
      <c r="E135" s="305"/>
      <c r="F135" s="328" t="s">
        <v>1439</v>
      </c>
      <c r="G135" s="305"/>
      <c r="H135" s="305" t="s">
        <v>1473</v>
      </c>
      <c r="I135" s="305" t="s">
        <v>1435</v>
      </c>
      <c r="J135" s="305">
        <v>50</v>
      </c>
      <c r="K135" s="353"/>
    </row>
    <row r="136" spans="2:11" s="1" customFormat="1" ht="15" customHeight="1">
      <c r="B136" s="350"/>
      <c r="C136" s="305" t="s">
        <v>1460</v>
      </c>
      <c r="D136" s="305"/>
      <c r="E136" s="305"/>
      <c r="F136" s="328" t="s">
        <v>1439</v>
      </c>
      <c r="G136" s="305"/>
      <c r="H136" s="305" t="s">
        <v>1473</v>
      </c>
      <c r="I136" s="305" t="s">
        <v>1435</v>
      </c>
      <c r="J136" s="305">
        <v>50</v>
      </c>
      <c r="K136" s="353"/>
    </row>
    <row r="137" spans="2:11" s="1" customFormat="1" ht="15" customHeight="1">
      <c r="B137" s="350"/>
      <c r="C137" s="305" t="s">
        <v>1461</v>
      </c>
      <c r="D137" s="305"/>
      <c r="E137" s="305"/>
      <c r="F137" s="328" t="s">
        <v>1439</v>
      </c>
      <c r="G137" s="305"/>
      <c r="H137" s="305" t="s">
        <v>1486</v>
      </c>
      <c r="I137" s="305" t="s">
        <v>1435</v>
      </c>
      <c r="J137" s="305">
        <v>255</v>
      </c>
      <c r="K137" s="353"/>
    </row>
    <row r="138" spans="2:11" s="1" customFormat="1" ht="15" customHeight="1">
      <c r="B138" s="350"/>
      <c r="C138" s="305" t="s">
        <v>1463</v>
      </c>
      <c r="D138" s="305"/>
      <c r="E138" s="305"/>
      <c r="F138" s="328" t="s">
        <v>1433</v>
      </c>
      <c r="G138" s="305"/>
      <c r="H138" s="305" t="s">
        <v>1487</v>
      </c>
      <c r="I138" s="305" t="s">
        <v>1465</v>
      </c>
      <c r="J138" s="305"/>
      <c r="K138" s="353"/>
    </row>
    <row r="139" spans="2:11" s="1" customFormat="1" ht="15" customHeight="1">
      <c r="B139" s="350"/>
      <c r="C139" s="305" t="s">
        <v>1466</v>
      </c>
      <c r="D139" s="305"/>
      <c r="E139" s="305"/>
      <c r="F139" s="328" t="s">
        <v>1433</v>
      </c>
      <c r="G139" s="305"/>
      <c r="H139" s="305" t="s">
        <v>1488</v>
      </c>
      <c r="I139" s="305" t="s">
        <v>1468</v>
      </c>
      <c r="J139" s="305"/>
      <c r="K139" s="353"/>
    </row>
    <row r="140" spans="2:11" s="1" customFormat="1" ht="15" customHeight="1">
      <c r="B140" s="350"/>
      <c r="C140" s="305" t="s">
        <v>1469</v>
      </c>
      <c r="D140" s="305"/>
      <c r="E140" s="305"/>
      <c r="F140" s="328" t="s">
        <v>1433</v>
      </c>
      <c r="G140" s="305"/>
      <c r="H140" s="305" t="s">
        <v>1469</v>
      </c>
      <c r="I140" s="305" t="s">
        <v>1468</v>
      </c>
      <c r="J140" s="305"/>
      <c r="K140" s="353"/>
    </row>
    <row r="141" spans="2:11" s="1" customFormat="1" ht="15" customHeight="1">
      <c r="B141" s="350"/>
      <c r="C141" s="305" t="s">
        <v>37</v>
      </c>
      <c r="D141" s="305"/>
      <c r="E141" s="305"/>
      <c r="F141" s="328" t="s">
        <v>1433</v>
      </c>
      <c r="G141" s="305"/>
      <c r="H141" s="305" t="s">
        <v>1489</v>
      </c>
      <c r="I141" s="305" t="s">
        <v>1468</v>
      </c>
      <c r="J141" s="305"/>
      <c r="K141" s="353"/>
    </row>
    <row r="142" spans="2:11" s="1" customFormat="1" ht="15" customHeight="1">
      <c r="B142" s="350"/>
      <c r="C142" s="305" t="s">
        <v>1490</v>
      </c>
      <c r="D142" s="305"/>
      <c r="E142" s="305"/>
      <c r="F142" s="328" t="s">
        <v>1433</v>
      </c>
      <c r="G142" s="305"/>
      <c r="H142" s="305" t="s">
        <v>1491</v>
      </c>
      <c r="I142" s="305" t="s">
        <v>1468</v>
      </c>
      <c r="J142" s="305"/>
      <c r="K142" s="353"/>
    </row>
    <row r="143" spans="2:11" s="1" customFormat="1" ht="15" customHeight="1">
      <c r="B143" s="354"/>
      <c r="C143" s="355"/>
      <c r="D143" s="355"/>
      <c r="E143" s="355"/>
      <c r="F143" s="355"/>
      <c r="G143" s="355"/>
      <c r="H143" s="355"/>
      <c r="I143" s="355"/>
      <c r="J143" s="355"/>
      <c r="K143" s="356"/>
    </row>
    <row r="144" spans="2:11" s="1" customFormat="1" ht="18.75" customHeight="1">
      <c r="B144" s="341"/>
      <c r="C144" s="341"/>
      <c r="D144" s="341"/>
      <c r="E144" s="341"/>
      <c r="F144" s="342"/>
      <c r="G144" s="341"/>
      <c r="H144" s="341"/>
      <c r="I144" s="341"/>
      <c r="J144" s="341"/>
      <c r="K144" s="341"/>
    </row>
    <row r="145" spans="2:11" s="1" customFormat="1" ht="18.75" customHeight="1"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</row>
    <row r="146" spans="2:11" s="1" customFormat="1" ht="7.5" customHeight="1">
      <c r="B146" s="314"/>
      <c r="C146" s="315"/>
      <c r="D146" s="315"/>
      <c r="E146" s="315"/>
      <c r="F146" s="315"/>
      <c r="G146" s="315"/>
      <c r="H146" s="315"/>
      <c r="I146" s="315"/>
      <c r="J146" s="315"/>
      <c r="K146" s="316"/>
    </row>
    <row r="147" spans="2:11" s="1" customFormat="1" ht="45" customHeight="1">
      <c r="B147" s="317"/>
      <c r="C147" s="318" t="s">
        <v>1492</v>
      </c>
      <c r="D147" s="318"/>
      <c r="E147" s="318"/>
      <c r="F147" s="318"/>
      <c r="G147" s="318"/>
      <c r="H147" s="318"/>
      <c r="I147" s="318"/>
      <c r="J147" s="318"/>
      <c r="K147" s="319"/>
    </row>
    <row r="148" spans="2:11" s="1" customFormat="1" ht="17.25" customHeight="1">
      <c r="B148" s="317"/>
      <c r="C148" s="320" t="s">
        <v>1427</v>
      </c>
      <c r="D148" s="320"/>
      <c r="E148" s="320"/>
      <c r="F148" s="320" t="s">
        <v>1428</v>
      </c>
      <c r="G148" s="321"/>
      <c r="H148" s="320" t="s">
        <v>53</v>
      </c>
      <c r="I148" s="320" t="s">
        <v>56</v>
      </c>
      <c r="J148" s="320" t="s">
        <v>1429</v>
      </c>
      <c r="K148" s="319"/>
    </row>
    <row r="149" spans="2:11" s="1" customFormat="1" ht="17.25" customHeight="1">
      <c r="B149" s="317"/>
      <c r="C149" s="322" t="s">
        <v>1430</v>
      </c>
      <c r="D149" s="322"/>
      <c r="E149" s="322"/>
      <c r="F149" s="323" t="s">
        <v>1431</v>
      </c>
      <c r="G149" s="324"/>
      <c r="H149" s="322"/>
      <c r="I149" s="322"/>
      <c r="J149" s="322" t="s">
        <v>1432</v>
      </c>
      <c r="K149" s="319"/>
    </row>
    <row r="150" spans="2:11" s="1" customFormat="1" ht="5.25" customHeight="1">
      <c r="B150" s="330"/>
      <c r="C150" s="325"/>
      <c r="D150" s="325"/>
      <c r="E150" s="325"/>
      <c r="F150" s="325"/>
      <c r="G150" s="326"/>
      <c r="H150" s="325"/>
      <c r="I150" s="325"/>
      <c r="J150" s="325"/>
      <c r="K150" s="353"/>
    </row>
    <row r="151" spans="2:11" s="1" customFormat="1" ht="15" customHeight="1">
      <c r="B151" s="330"/>
      <c r="C151" s="357" t="s">
        <v>1436</v>
      </c>
      <c r="D151" s="305"/>
      <c r="E151" s="305"/>
      <c r="F151" s="358" t="s">
        <v>1433</v>
      </c>
      <c r="G151" s="305"/>
      <c r="H151" s="357" t="s">
        <v>1473</v>
      </c>
      <c r="I151" s="357" t="s">
        <v>1435</v>
      </c>
      <c r="J151" s="357">
        <v>120</v>
      </c>
      <c r="K151" s="353"/>
    </row>
    <row r="152" spans="2:11" s="1" customFormat="1" ht="15" customHeight="1">
      <c r="B152" s="330"/>
      <c r="C152" s="357" t="s">
        <v>1482</v>
      </c>
      <c r="D152" s="305"/>
      <c r="E152" s="305"/>
      <c r="F152" s="358" t="s">
        <v>1433</v>
      </c>
      <c r="G152" s="305"/>
      <c r="H152" s="357" t="s">
        <v>1493</v>
      </c>
      <c r="I152" s="357" t="s">
        <v>1435</v>
      </c>
      <c r="J152" s="357" t="s">
        <v>1484</v>
      </c>
      <c r="K152" s="353"/>
    </row>
    <row r="153" spans="2:11" s="1" customFormat="1" ht="15" customHeight="1">
      <c r="B153" s="330"/>
      <c r="C153" s="357" t="s">
        <v>1381</v>
      </c>
      <c r="D153" s="305"/>
      <c r="E153" s="305"/>
      <c r="F153" s="358" t="s">
        <v>1433</v>
      </c>
      <c r="G153" s="305"/>
      <c r="H153" s="357" t="s">
        <v>1494</v>
      </c>
      <c r="I153" s="357" t="s">
        <v>1435</v>
      </c>
      <c r="J153" s="357" t="s">
        <v>1484</v>
      </c>
      <c r="K153" s="353"/>
    </row>
    <row r="154" spans="2:11" s="1" customFormat="1" ht="15" customHeight="1">
      <c r="B154" s="330"/>
      <c r="C154" s="357" t="s">
        <v>1438</v>
      </c>
      <c r="D154" s="305"/>
      <c r="E154" s="305"/>
      <c r="F154" s="358" t="s">
        <v>1439</v>
      </c>
      <c r="G154" s="305"/>
      <c r="H154" s="357" t="s">
        <v>1473</v>
      </c>
      <c r="I154" s="357" t="s">
        <v>1435</v>
      </c>
      <c r="J154" s="357">
        <v>50</v>
      </c>
      <c r="K154" s="353"/>
    </row>
    <row r="155" spans="2:11" s="1" customFormat="1" ht="15" customHeight="1">
      <c r="B155" s="330"/>
      <c r="C155" s="357" t="s">
        <v>1441</v>
      </c>
      <c r="D155" s="305"/>
      <c r="E155" s="305"/>
      <c r="F155" s="358" t="s">
        <v>1433</v>
      </c>
      <c r="G155" s="305"/>
      <c r="H155" s="357" t="s">
        <v>1473</v>
      </c>
      <c r="I155" s="357" t="s">
        <v>1443</v>
      </c>
      <c r="J155" s="357"/>
      <c r="K155" s="353"/>
    </row>
    <row r="156" spans="2:11" s="1" customFormat="1" ht="15" customHeight="1">
      <c r="B156" s="330"/>
      <c r="C156" s="357" t="s">
        <v>1452</v>
      </c>
      <c r="D156" s="305"/>
      <c r="E156" s="305"/>
      <c r="F156" s="358" t="s">
        <v>1439</v>
      </c>
      <c r="G156" s="305"/>
      <c r="H156" s="357" t="s">
        <v>1473</v>
      </c>
      <c r="I156" s="357" t="s">
        <v>1435</v>
      </c>
      <c r="J156" s="357">
        <v>50</v>
      </c>
      <c r="K156" s="353"/>
    </row>
    <row r="157" spans="2:11" s="1" customFormat="1" ht="15" customHeight="1">
      <c r="B157" s="330"/>
      <c r="C157" s="357" t="s">
        <v>1460</v>
      </c>
      <c r="D157" s="305"/>
      <c r="E157" s="305"/>
      <c r="F157" s="358" t="s">
        <v>1439</v>
      </c>
      <c r="G157" s="305"/>
      <c r="H157" s="357" t="s">
        <v>1473</v>
      </c>
      <c r="I157" s="357" t="s">
        <v>1435</v>
      </c>
      <c r="J157" s="357">
        <v>50</v>
      </c>
      <c r="K157" s="353"/>
    </row>
    <row r="158" spans="2:11" s="1" customFormat="1" ht="15" customHeight="1">
      <c r="B158" s="330"/>
      <c r="C158" s="357" t="s">
        <v>1458</v>
      </c>
      <c r="D158" s="305"/>
      <c r="E158" s="305"/>
      <c r="F158" s="358" t="s">
        <v>1439</v>
      </c>
      <c r="G158" s="305"/>
      <c r="H158" s="357" t="s">
        <v>1473</v>
      </c>
      <c r="I158" s="357" t="s">
        <v>1435</v>
      </c>
      <c r="J158" s="357">
        <v>50</v>
      </c>
      <c r="K158" s="353"/>
    </row>
    <row r="159" spans="2:11" s="1" customFormat="1" ht="15" customHeight="1">
      <c r="B159" s="330"/>
      <c r="C159" s="357" t="s">
        <v>115</v>
      </c>
      <c r="D159" s="305"/>
      <c r="E159" s="305"/>
      <c r="F159" s="358" t="s">
        <v>1433</v>
      </c>
      <c r="G159" s="305"/>
      <c r="H159" s="357" t="s">
        <v>1495</v>
      </c>
      <c r="I159" s="357" t="s">
        <v>1435</v>
      </c>
      <c r="J159" s="357" t="s">
        <v>1496</v>
      </c>
      <c r="K159" s="353"/>
    </row>
    <row r="160" spans="2:11" s="1" customFormat="1" ht="15" customHeight="1">
      <c r="B160" s="330"/>
      <c r="C160" s="357" t="s">
        <v>1497</v>
      </c>
      <c r="D160" s="305"/>
      <c r="E160" s="305"/>
      <c r="F160" s="358" t="s">
        <v>1433</v>
      </c>
      <c r="G160" s="305"/>
      <c r="H160" s="357" t="s">
        <v>1498</v>
      </c>
      <c r="I160" s="357" t="s">
        <v>1468</v>
      </c>
      <c r="J160" s="357"/>
      <c r="K160" s="353"/>
    </row>
    <row r="161" spans="2:11" s="1" customFormat="1" ht="15" customHeight="1">
      <c r="B161" s="359"/>
      <c r="C161" s="339"/>
      <c r="D161" s="339"/>
      <c r="E161" s="339"/>
      <c r="F161" s="339"/>
      <c r="G161" s="339"/>
      <c r="H161" s="339"/>
      <c r="I161" s="339"/>
      <c r="J161" s="339"/>
      <c r="K161" s="360"/>
    </row>
    <row r="162" spans="2:11" s="1" customFormat="1" ht="18.75" customHeight="1">
      <c r="B162" s="341"/>
      <c r="C162" s="351"/>
      <c r="D162" s="351"/>
      <c r="E162" s="351"/>
      <c r="F162" s="361"/>
      <c r="G162" s="351"/>
      <c r="H162" s="351"/>
      <c r="I162" s="351"/>
      <c r="J162" s="351"/>
      <c r="K162" s="341"/>
    </row>
    <row r="163" spans="2:11" s="1" customFormat="1" ht="18.75" customHeight="1"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</row>
    <row r="164" spans="2:11" s="1" customFormat="1" ht="7.5" customHeight="1">
      <c r="B164" s="292"/>
      <c r="C164" s="293"/>
      <c r="D164" s="293"/>
      <c r="E164" s="293"/>
      <c r="F164" s="293"/>
      <c r="G164" s="293"/>
      <c r="H164" s="293"/>
      <c r="I164" s="293"/>
      <c r="J164" s="293"/>
      <c r="K164" s="294"/>
    </row>
    <row r="165" spans="2:11" s="1" customFormat="1" ht="45" customHeight="1">
      <c r="B165" s="295"/>
      <c r="C165" s="296" t="s">
        <v>1499</v>
      </c>
      <c r="D165" s="296"/>
      <c r="E165" s="296"/>
      <c r="F165" s="296"/>
      <c r="G165" s="296"/>
      <c r="H165" s="296"/>
      <c r="I165" s="296"/>
      <c r="J165" s="296"/>
      <c r="K165" s="297"/>
    </row>
    <row r="166" spans="2:11" s="1" customFormat="1" ht="17.25" customHeight="1">
      <c r="B166" s="295"/>
      <c r="C166" s="320" t="s">
        <v>1427</v>
      </c>
      <c r="D166" s="320"/>
      <c r="E166" s="320"/>
      <c r="F166" s="320" t="s">
        <v>1428</v>
      </c>
      <c r="G166" s="362"/>
      <c r="H166" s="363" t="s">
        <v>53</v>
      </c>
      <c r="I166" s="363" t="s">
        <v>56</v>
      </c>
      <c r="J166" s="320" t="s">
        <v>1429</v>
      </c>
      <c r="K166" s="297"/>
    </row>
    <row r="167" spans="2:11" s="1" customFormat="1" ht="17.25" customHeight="1">
      <c r="B167" s="298"/>
      <c r="C167" s="322" t="s">
        <v>1430</v>
      </c>
      <c r="D167" s="322"/>
      <c r="E167" s="322"/>
      <c r="F167" s="323" t="s">
        <v>1431</v>
      </c>
      <c r="G167" s="364"/>
      <c r="H167" s="365"/>
      <c r="I167" s="365"/>
      <c r="J167" s="322" t="s">
        <v>1432</v>
      </c>
      <c r="K167" s="300"/>
    </row>
    <row r="168" spans="2:11" s="1" customFormat="1" ht="5.25" customHeight="1">
      <c r="B168" s="330"/>
      <c r="C168" s="325"/>
      <c r="D168" s="325"/>
      <c r="E168" s="325"/>
      <c r="F168" s="325"/>
      <c r="G168" s="326"/>
      <c r="H168" s="325"/>
      <c r="I168" s="325"/>
      <c r="J168" s="325"/>
      <c r="K168" s="353"/>
    </row>
    <row r="169" spans="2:11" s="1" customFormat="1" ht="15" customHeight="1">
      <c r="B169" s="330"/>
      <c r="C169" s="305" t="s">
        <v>1436</v>
      </c>
      <c r="D169" s="305"/>
      <c r="E169" s="305"/>
      <c r="F169" s="328" t="s">
        <v>1433</v>
      </c>
      <c r="G169" s="305"/>
      <c r="H169" s="305" t="s">
        <v>1473</v>
      </c>
      <c r="I169" s="305" t="s">
        <v>1435</v>
      </c>
      <c r="J169" s="305">
        <v>120</v>
      </c>
      <c r="K169" s="353"/>
    </row>
    <row r="170" spans="2:11" s="1" customFormat="1" ht="15" customHeight="1">
      <c r="B170" s="330"/>
      <c r="C170" s="305" t="s">
        <v>1482</v>
      </c>
      <c r="D170" s="305"/>
      <c r="E170" s="305"/>
      <c r="F170" s="328" t="s">
        <v>1433</v>
      </c>
      <c r="G170" s="305"/>
      <c r="H170" s="305" t="s">
        <v>1483</v>
      </c>
      <c r="I170" s="305" t="s">
        <v>1435</v>
      </c>
      <c r="J170" s="305" t="s">
        <v>1484</v>
      </c>
      <c r="K170" s="353"/>
    </row>
    <row r="171" spans="2:11" s="1" customFormat="1" ht="15" customHeight="1">
      <c r="B171" s="330"/>
      <c r="C171" s="305" t="s">
        <v>1381</v>
      </c>
      <c r="D171" s="305"/>
      <c r="E171" s="305"/>
      <c r="F171" s="328" t="s">
        <v>1433</v>
      </c>
      <c r="G171" s="305"/>
      <c r="H171" s="305" t="s">
        <v>1500</v>
      </c>
      <c r="I171" s="305" t="s">
        <v>1435</v>
      </c>
      <c r="J171" s="305" t="s">
        <v>1484</v>
      </c>
      <c r="K171" s="353"/>
    </row>
    <row r="172" spans="2:11" s="1" customFormat="1" ht="15" customHeight="1">
      <c r="B172" s="330"/>
      <c r="C172" s="305" t="s">
        <v>1438</v>
      </c>
      <c r="D172" s="305"/>
      <c r="E172" s="305"/>
      <c r="F172" s="328" t="s">
        <v>1439</v>
      </c>
      <c r="G172" s="305"/>
      <c r="H172" s="305" t="s">
        <v>1500</v>
      </c>
      <c r="I172" s="305" t="s">
        <v>1435</v>
      </c>
      <c r="J172" s="305">
        <v>50</v>
      </c>
      <c r="K172" s="353"/>
    </row>
    <row r="173" spans="2:11" s="1" customFormat="1" ht="15" customHeight="1">
      <c r="B173" s="330"/>
      <c r="C173" s="305" t="s">
        <v>1441</v>
      </c>
      <c r="D173" s="305"/>
      <c r="E173" s="305"/>
      <c r="F173" s="328" t="s">
        <v>1433</v>
      </c>
      <c r="G173" s="305"/>
      <c r="H173" s="305" t="s">
        <v>1500</v>
      </c>
      <c r="I173" s="305" t="s">
        <v>1443</v>
      </c>
      <c r="J173" s="305"/>
      <c r="K173" s="353"/>
    </row>
    <row r="174" spans="2:11" s="1" customFormat="1" ht="15" customHeight="1">
      <c r="B174" s="330"/>
      <c r="C174" s="305" t="s">
        <v>1452</v>
      </c>
      <c r="D174" s="305"/>
      <c r="E174" s="305"/>
      <c r="F174" s="328" t="s">
        <v>1439</v>
      </c>
      <c r="G174" s="305"/>
      <c r="H174" s="305" t="s">
        <v>1500</v>
      </c>
      <c r="I174" s="305" t="s">
        <v>1435</v>
      </c>
      <c r="J174" s="305">
        <v>50</v>
      </c>
      <c r="K174" s="353"/>
    </row>
    <row r="175" spans="2:11" s="1" customFormat="1" ht="15" customHeight="1">
      <c r="B175" s="330"/>
      <c r="C175" s="305" t="s">
        <v>1460</v>
      </c>
      <c r="D175" s="305"/>
      <c r="E175" s="305"/>
      <c r="F175" s="328" t="s">
        <v>1439</v>
      </c>
      <c r="G175" s="305"/>
      <c r="H175" s="305" t="s">
        <v>1500</v>
      </c>
      <c r="I175" s="305" t="s">
        <v>1435</v>
      </c>
      <c r="J175" s="305">
        <v>50</v>
      </c>
      <c r="K175" s="353"/>
    </row>
    <row r="176" spans="2:11" s="1" customFormat="1" ht="15" customHeight="1">
      <c r="B176" s="330"/>
      <c r="C176" s="305" t="s">
        <v>1458</v>
      </c>
      <c r="D176" s="305"/>
      <c r="E176" s="305"/>
      <c r="F176" s="328" t="s">
        <v>1439</v>
      </c>
      <c r="G176" s="305"/>
      <c r="H176" s="305" t="s">
        <v>1500</v>
      </c>
      <c r="I176" s="305" t="s">
        <v>1435</v>
      </c>
      <c r="J176" s="305">
        <v>50</v>
      </c>
      <c r="K176" s="353"/>
    </row>
    <row r="177" spans="2:11" s="1" customFormat="1" ht="15" customHeight="1">
      <c r="B177" s="330"/>
      <c r="C177" s="305" t="s">
        <v>123</v>
      </c>
      <c r="D177" s="305"/>
      <c r="E177" s="305"/>
      <c r="F177" s="328" t="s">
        <v>1433</v>
      </c>
      <c r="G177" s="305"/>
      <c r="H177" s="305" t="s">
        <v>1501</v>
      </c>
      <c r="I177" s="305" t="s">
        <v>1502</v>
      </c>
      <c r="J177" s="305"/>
      <c r="K177" s="353"/>
    </row>
    <row r="178" spans="2:11" s="1" customFormat="1" ht="15" customHeight="1">
      <c r="B178" s="330"/>
      <c r="C178" s="305" t="s">
        <v>56</v>
      </c>
      <c r="D178" s="305"/>
      <c r="E178" s="305"/>
      <c r="F178" s="328" t="s">
        <v>1433</v>
      </c>
      <c r="G178" s="305"/>
      <c r="H178" s="305" t="s">
        <v>1503</v>
      </c>
      <c r="I178" s="305" t="s">
        <v>1504</v>
      </c>
      <c r="J178" s="305">
        <v>1</v>
      </c>
      <c r="K178" s="353"/>
    </row>
    <row r="179" spans="2:11" s="1" customFormat="1" ht="15" customHeight="1">
      <c r="B179" s="330"/>
      <c r="C179" s="305" t="s">
        <v>52</v>
      </c>
      <c r="D179" s="305"/>
      <c r="E179" s="305"/>
      <c r="F179" s="328" t="s">
        <v>1433</v>
      </c>
      <c r="G179" s="305"/>
      <c r="H179" s="305" t="s">
        <v>1505</v>
      </c>
      <c r="I179" s="305" t="s">
        <v>1435</v>
      </c>
      <c r="J179" s="305">
        <v>20</v>
      </c>
      <c r="K179" s="353"/>
    </row>
    <row r="180" spans="2:11" s="1" customFormat="1" ht="15" customHeight="1">
      <c r="B180" s="330"/>
      <c r="C180" s="305" t="s">
        <v>53</v>
      </c>
      <c r="D180" s="305"/>
      <c r="E180" s="305"/>
      <c r="F180" s="328" t="s">
        <v>1433</v>
      </c>
      <c r="G180" s="305"/>
      <c r="H180" s="305" t="s">
        <v>1506</v>
      </c>
      <c r="I180" s="305" t="s">
        <v>1435</v>
      </c>
      <c r="J180" s="305">
        <v>255</v>
      </c>
      <c r="K180" s="353"/>
    </row>
    <row r="181" spans="2:11" s="1" customFormat="1" ht="15" customHeight="1">
      <c r="B181" s="330"/>
      <c r="C181" s="305" t="s">
        <v>124</v>
      </c>
      <c r="D181" s="305"/>
      <c r="E181" s="305"/>
      <c r="F181" s="328" t="s">
        <v>1433</v>
      </c>
      <c r="G181" s="305"/>
      <c r="H181" s="305" t="s">
        <v>1397</v>
      </c>
      <c r="I181" s="305" t="s">
        <v>1435</v>
      </c>
      <c r="J181" s="305">
        <v>10</v>
      </c>
      <c r="K181" s="353"/>
    </row>
    <row r="182" spans="2:11" s="1" customFormat="1" ht="15" customHeight="1">
      <c r="B182" s="330"/>
      <c r="C182" s="305" t="s">
        <v>125</v>
      </c>
      <c r="D182" s="305"/>
      <c r="E182" s="305"/>
      <c r="F182" s="328" t="s">
        <v>1433</v>
      </c>
      <c r="G182" s="305"/>
      <c r="H182" s="305" t="s">
        <v>1507</v>
      </c>
      <c r="I182" s="305" t="s">
        <v>1468</v>
      </c>
      <c r="J182" s="305"/>
      <c r="K182" s="353"/>
    </row>
    <row r="183" spans="2:11" s="1" customFormat="1" ht="15" customHeight="1">
      <c r="B183" s="330"/>
      <c r="C183" s="305" t="s">
        <v>1508</v>
      </c>
      <c r="D183" s="305"/>
      <c r="E183" s="305"/>
      <c r="F183" s="328" t="s">
        <v>1433</v>
      </c>
      <c r="G183" s="305"/>
      <c r="H183" s="305" t="s">
        <v>1509</v>
      </c>
      <c r="I183" s="305" t="s">
        <v>1468</v>
      </c>
      <c r="J183" s="305"/>
      <c r="K183" s="353"/>
    </row>
    <row r="184" spans="2:11" s="1" customFormat="1" ht="15" customHeight="1">
      <c r="B184" s="330"/>
      <c r="C184" s="305" t="s">
        <v>1497</v>
      </c>
      <c r="D184" s="305"/>
      <c r="E184" s="305"/>
      <c r="F184" s="328" t="s">
        <v>1433</v>
      </c>
      <c r="G184" s="305"/>
      <c r="H184" s="305" t="s">
        <v>1510</v>
      </c>
      <c r="I184" s="305" t="s">
        <v>1468</v>
      </c>
      <c r="J184" s="305"/>
      <c r="K184" s="353"/>
    </row>
    <row r="185" spans="2:11" s="1" customFormat="1" ht="15" customHeight="1">
      <c r="B185" s="330"/>
      <c r="C185" s="305" t="s">
        <v>127</v>
      </c>
      <c r="D185" s="305"/>
      <c r="E185" s="305"/>
      <c r="F185" s="328" t="s">
        <v>1439</v>
      </c>
      <c r="G185" s="305"/>
      <c r="H185" s="305" t="s">
        <v>1511</v>
      </c>
      <c r="I185" s="305" t="s">
        <v>1435</v>
      </c>
      <c r="J185" s="305">
        <v>50</v>
      </c>
      <c r="K185" s="353"/>
    </row>
    <row r="186" spans="2:11" s="1" customFormat="1" ht="15" customHeight="1">
      <c r="B186" s="330"/>
      <c r="C186" s="305" t="s">
        <v>1512</v>
      </c>
      <c r="D186" s="305"/>
      <c r="E186" s="305"/>
      <c r="F186" s="328" t="s">
        <v>1439</v>
      </c>
      <c r="G186" s="305"/>
      <c r="H186" s="305" t="s">
        <v>1513</v>
      </c>
      <c r="I186" s="305" t="s">
        <v>1514</v>
      </c>
      <c r="J186" s="305"/>
      <c r="K186" s="353"/>
    </row>
    <row r="187" spans="2:11" s="1" customFormat="1" ht="15" customHeight="1">
      <c r="B187" s="330"/>
      <c r="C187" s="305" t="s">
        <v>1515</v>
      </c>
      <c r="D187" s="305"/>
      <c r="E187" s="305"/>
      <c r="F187" s="328" t="s">
        <v>1439</v>
      </c>
      <c r="G187" s="305"/>
      <c r="H187" s="305" t="s">
        <v>1516</v>
      </c>
      <c r="I187" s="305" t="s">
        <v>1514</v>
      </c>
      <c r="J187" s="305"/>
      <c r="K187" s="353"/>
    </row>
    <row r="188" spans="2:11" s="1" customFormat="1" ht="15" customHeight="1">
      <c r="B188" s="330"/>
      <c r="C188" s="305" t="s">
        <v>1517</v>
      </c>
      <c r="D188" s="305"/>
      <c r="E188" s="305"/>
      <c r="F188" s="328" t="s">
        <v>1439</v>
      </c>
      <c r="G188" s="305"/>
      <c r="H188" s="305" t="s">
        <v>1518</v>
      </c>
      <c r="I188" s="305" t="s">
        <v>1514</v>
      </c>
      <c r="J188" s="305"/>
      <c r="K188" s="353"/>
    </row>
    <row r="189" spans="2:11" s="1" customFormat="1" ht="15" customHeight="1">
      <c r="B189" s="330"/>
      <c r="C189" s="366" t="s">
        <v>1519</v>
      </c>
      <c r="D189" s="305"/>
      <c r="E189" s="305"/>
      <c r="F189" s="328" t="s">
        <v>1439</v>
      </c>
      <c r="G189" s="305"/>
      <c r="H189" s="305" t="s">
        <v>1520</v>
      </c>
      <c r="I189" s="305" t="s">
        <v>1521</v>
      </c>
      <c r="J189" s="367" t="s">
        <v>1522</v>
      </c>
      <c r="K189" s="353"/>
    </row>
    <row r="190" spans="2:11" s="1" customFormat="1" ht="15" customHeight="1">
      <c r="B190" s="330"/>
      <c r="C190" s="366" t="s">
        <v>41</v>
      </c>
      <c r="D190" s="305"/>
      <c r="E190" s="305"/>
      <c r="F190" s="328" t="s">
        <v>1433</v>
      </c>
      <c r="G190" s="305"/>
      <c r="H190" s="302" t="s">
        <v>1523</v>
      </c>
      <c r="I190" s="305" t="s">
        <v>1524</v>
      </c>
      <c r="J190" s="305"/>
      <c r="K190" s="353"/>
    </row>
    <row r="191" spans="2:11" s="1" customFormat="1" ht="15" customHeight="1">
      <c r="B191" s="330"/>
      <c r="C191" s="366" t="s">
        <v>1525</v>
      </c>
      <c r="D191" s="305"/>
      <c r="E191" s="305"/>
      <c r="F191" s="328" t="s">
        <v>1433</v>
      </c>
      <c r="G191" s="305"/>
      <c r="H191" s="305" t="s">
        <v>1526</v>
      </c>
      <c r="I191" s="305" t="s">
        <v>1468</v>
      </c>
      <c r="J191" s="305"/>
      <c r="K191" s="353"/>
    </row>
    <row r="192" spans="2:11" s="1" customFormat="1" ht="15" customHeight="1">
      <c r="B192" s="330"/>
      <c r="C192" s="366" t="s">
        <v>1527</v>
      </c>
      <c r="D192" s="305"/>
      <c r="E192" s="305"/>
      <c r="F192" s="328" t="s">
        <v>1433</v>
      </c>
      <c r="G192" s="305"/>
      <c r="H192" s="305" t="s">
        <v>1528</v>
      </c>
      <c r="I192" s="305" t="s">
        <v>1468</v>
      </c>
      <c r="J192" s="305"/>
      <c r="K192" s="353"/>
    </row>
    <row r="193" spans="2:11" s="1" customFormat="1" ht="15" customHeight="1">
      <c r="B193" s="330"/>
      <c r="C193" s="366" t="s">
        <v>1529</v>
      </c>
      <c r="D193" s="305"/>
      <c r="E193" s="305"/>
      <c r="F193" s="328" t="s">
        <v>1439</v>
      </c>
      <c r="G193" s="305"/>
      <c r="H193" s="305" t="s">
        <v>1530</v>
      </c>
      <c r="I193" s="305" t="s">
        <v>1468</v>
      </c>
      <c r="J193" s="305"/>
      <c r="K193" s="353"/>
    </row>
    <row r="194" spans="2:11" s="1" customFormat="1" ht="15" customHeight="1">
      <c r="B194" s="359"/>
      <c r="C194" s="368"/>
      <c r="D194" s="339"/>
      <c r="E194" s="339"/>
      <c r="F194" s="339"/>
      <c r="G194" s="339"/>
      <c r="H194" s="339"/>
      <c r="I194" s="339"/>
      <c r="J194" s="339"/>
      <c r="K194" s="360"/>
    </row>
    <row r="195" spans="2:11" s="1" customFormat="1" ht="18.75" customHeight="1">
      <c r="B195" s="341"/>
      <c r="C195" s="351"/>
      <c r="D195" s="351"/>
      <c r="E195" s="351"/>
      <c r="F195" s="361"/>
      <c r="G195" s="351"/>
      <c r="H195" s="351"/>
      <c r="I195" s="351"/>
      <c r="J195" s="351"/>
      <c r="K195" s="341"/>
    </row>
    <row r="196" spans="2:11" s="1" customFormat="1" ht="18.75" customHeight="1">
      <c r="B196" s="341"/>
      <c r="C196" s="351"/>
      <c r="D196" s="351"/>
      <c r="E196" s="351"/>
      <c r="F196" s="361"/>
      <c r="G196" s="351"/>
      <c r="H196" s="351"/>
      <c r="I196" s="351"/>
      <c r="J196" s="351"/>
      <c r="K196" s="341"/>
    </row>
    <row r="197" spans="2:11" s="1" customFormat="1" ht="18.75" customHeight="1">
      <c r="B197" s="313"/>
      <c r="C197" s="313"/>
      <c r="D197" s="313"/>
      <c r="E197" s="313"/>
      <c r="F197" s="313"/>
      <c r="G197" s="313"/>
      <c r="H197" s="313"/>
      <c r="I197" s="313"/>
      <c r="J197" s="313"/>
      <c r="K197" s="313"/>
    </row>
    <row r="198" spans="2:11" s="1" customFormat="1" ht="13.5">
      <c r="B198" s="292"/>
      <c r="C198" s="293"/>
      <c r="D198" s="293"/>
      <c r="E198" s="293"/>
      <c r="F198" s="293"/>
      <c r="G198" s="293"/>
      <c r="H198" s="293"/>
      <c r="I198" s="293"/>
      <c r="J198" s="293"/>
      <c r="K198" s="294"/>
    </row>
    <row r="199" spans="2:11" s="1" customFormat="1" ht="21">
      <c r="B199" s="295"/>
      <c r="C199" s="296" t="s">
        <v>1531</v>
      </c>
      <c r="D199" s="296"/>
      <c r="E199" s="296"/>
      <c r="F199" s="296"/>
      <c r="G199" s="296"/>
      <c r="H199" s="296"/>
      <c r="I199" s="296"/>
      <c r="J199" s="296"/>
      <c r="K199" s="297"/>
    </row>
    <row r="200" spans="2:11" s="1" customFormat="1" ht="25.5" customHeight="1">
      <c r="B200" s="295"/>
      <c r="C200" s="369" t="s">
        <v>1532</v>
      </c>
      <c r="D200" s="369"/>
      <c r="E200" s="369"/>
      <c r="F200" s="369" t="s">
        <v>1533</v>
      </c>
      <c r="G200" s="370"/>
      <c r="H200" s="369" t="s">
        <v>1534</v>
      </c>
      <c r="I200" s="369"/>
      <c r="J200" s="369"/>
      <c r="K200" s="297"/>
    </row>
    <row r="201" spans="2:11" s="1" customFormat="1" ht="5.25" customHeight="1">
      <c r="B201" s="330"/>
      <c r="C201" s="325"/>
      <c r="D201" s="325"/>
      <c r="E201" s="325"/>
      <c r="F201" s="325"/>
      <c r="G201" s="351"/>
      <c r="H201" s="325"/>
      <c r="I201" s="325"/>
      <c r="J201" s="325"/>
      <c r="K201" s="353"/>
    </row>
    <row r="202" spans="2:11" s="1" customFormat="1" ht="15" customHeight="1">
      <c r="B202" s="330"/>
      <c r="C202" s="305" t="s">
        <v>1524</v>
      </c>
      <c r="D202" s="305"/>
      <c r="E202" s="305"/>
      <c r="F202" s="328" t="s">
        <v>42</v>
      </c>
      <c r="G202" s="305"/>
      <c r="H202" s="305" t="s">
        <v>1535</v>
      </c>
      <c r="I202" s="305"/>
      <c r="J202" s="305"/>
      <c r="K202" s="353"/>
    </row>
    <row r="203" spans="2:11" s="1" customFormat="1" ht="15" customHeight="1">
      <c r="B203" s="330"/>
      <c r="C203" s="305"/>
      <c r="D203" s="305"/>
      <c r="E203" s="305"/>
      <c r="F203" s="328" t="s">
        <v>43</v>
      </c>
      <c r="G203" s="305"/>
      <c r="H203" s="305" t="s">
        <v>1536</v>
      </c>
      <c r="I203" s="305"/>
      <c r="J203" s="305"/>
      <c r="K203" s="353"/>
    </row>
    <row r="204" spans="2:11" s="1" customFormat="1" ht="15" customHeight="1">
      <c r="B204" s="330"/>
      <c r="C204" s="305"/>
      <c r="D204" s="305"/>
      <c r="E204" s="305"/>
      <c r="F204" s="328" t="s">
        <v>46</v>
      </c>
      <c r="G204" s="305"/>
      <c r="H204" s="305" t="s">
        <v>1537</v>
      </c>
      <c r="I204" s="305"/>
      <c r="J204" s="305"/>
      <c r="K204" s="353"/>
    </row>
    <row r="205" spans="2:11" s="1" customFormat="1" ht="15" customHeight="1">
      <c r="B205" s="330"/>
      <c r="C205" s="305"/>
      <c r="D205" s="305"/>
      <c r="E205" s="305"/>
      <c r="F205" s="328" t="s">
        <v>44</v>
      </c>
      <c r="G205" s="305"/>
      <c r="H205" s="305" t="s">
        <v>1538</v>
      </c>
      <c r="I205" s="305"/>
      <c r="J205" s="305"/>
      <c r="K205" s="353"/>
    </row>
    <row r="206" spans="2:11" s="1" customFormat="1" ht="15" customHeight="1">
      <c r="B206" s="330"/>
      <c r="C206" s="305"/>
      <c r="D206" s="305"/>
      <c r="E206" s="305"/>
      <c r="F206" s="328" t="s">
        <v>45</v>
      </c>
      <c r="G206" s="305"/>
      <c r="H206" s="305" t="s">
        <v>1539</v>
      </c>
      <c r="I206" s="305"/>
      <c r="J206" s="305"/>
      <c r="K206" s="353"/>
    </row>
    <row r="207" spans="2:11" s="1" customFormat="1" ht="15" customHeight="1">
      <c r="B207" s="330"/>
      <c r="C207" s="305"/>
      <c r="D207" s="305"/>
      <c r="E207" s="305"/>
      <c r="F207" s="328"/>
      <c r="G207" s="305"/>
      <c r="H207" s="305"/>
      <c r="I207" s="305"/>
      <c r="J207" s="305"/>
      <c r="K207" s="353"/>
    </row>
    <row r="208" spans="2:11" s="1" customFormat="1" ht="15" customHeight="1">
      <c r="B208" s="330"/>
      <c r="C208" s="305" t="s">
        <v>1480</v>
      </c>
      <c r="D208" s="305"/>
      <c r="E208" s="305"/>
      <c r="F208" s="328" t="s">
        <v>78</v>
      </c>
      <c r="G208" s="305"/>
      <c r="H208" s="305" t="s">
        <v>1540</v>
      </c>
      <c r="I208" s="305"/>
      <c r="J208" s="305"/>
      <c r="K208" s="353"/>
    </row>
    <row r="209" spans="2:11" s="1" customFormat="1" ht="15" customHeight="1">
      <c r="B209" s="330"/>
      <c r="C209" s="305"/>
      <c r="D209" s="305"/>
      <c r="E209" s="305"/>
      <c r="F209" s="328" t="s">
        <v>1376</v>
      </c>
      <c r="G209" s="305"/>
      <c r="H209" s="305" t="s">
        <v>1377</v>
      </c>
      <c r="I209" s="305"/>
      <c r="J209" s="305"/>
      <c r="K209" s="353"/>
    </row>
    <row r="210" spans="2:11" s="1" customFormat="1" ht="15" customHeight="1">
      <c r="B210" s="330"/>
      <c r="C210" s="305"/>
      <c r="D210" s="305"/>
      <c r="E210" s="305"/>
      <c r="F210" s="328" t="s">
        <v>1374</v>
      </c>
      <c r="G210" s="305"/>
      <c r="H210" s="305" t="s">
        <v>1541</v>
      </c>
      <c r="I210" s="305"/>
      <c r="J210" s="305"/>
      <c r="K210" s="353"/>
    </row>
    <row r="211" spans="2:11" s="1" customFormat="1" ht="15" customHeight="1">
      <c r="B211" s="371"/>
      <c r="C211" s="305"/>
      <c r="D211" s="305"/>
      <c r="E211" s="305"/>
      <c r="F211" s="328" t="s">
        <v>1378</v>
      </c>
      <c r="G211" s="366"/>
      <c r="H211" s="357" t="s">
        <v>77</v>
      </c>
      <c r="I211" s="357"/>
      <c r="J211" s="357"/>
      <c r="K211" s="372"/>
    </row>
    <row r="212" spans="2:11" s="1" customFormat="1" ht="15" customHeight="1">
      <c r="B212" s="371"/>
      <c r="C212" s="305"/>
      <c r="D212" s="305"/>
      <c r="E212" s="305"/>
      <c r="F212" s="328" t="s">
        <v>1379</v>
      </c>
      <c r="G212" s="366"/>
      <c r="H212" s="357" t="s">
        <v>1542</v>
      </c>
      <c r="I212" s="357"/>
      <c r="J212" s="357"/>
      <c r="K212" s="372"/>
    </row>
    <row r="213" spans="2:11" s="1" customFormat="1" ht="15" customHeight="1">
      <c r="B213" s="371"/>
      <c r="C213" s="305"/>
      <c r="D213" s="305"/>
      <c r="E213" s="305"/>
      <c r="F213" s="328"/>
      <c r="G213" s="366"/>
      <c r="H213" s="357"/>
      <c r="I213" s="357"/>
      <c r="J213" s="357"/>
      <c r="K213" s="372"/>
    </row>
    <row r="214" spans="2:11" s="1" customFormat="1" ht="15" customHeight="1">
      <c r="B214" s="371"/>
      <c r="C214" s="305" t="s">
        <v>1504</v>
      </c>
      <c r="D214" s="305"/>
      <c r="E214" s="305"/>
      <c r="F214" s="328">
        <v>1</v>
      </c>
      <c r="G214" s="366"/>
      <c r="H214" s="357" t="s">
        <v>1543</v>
      </c>
      <c r="I214" s="357"/>
      <c r="J214" s="357"/>
      <c r="K214" s="372"/>
    </row>
    <row r="215" spans="2:11" s="1" customFormat="1" ht="15" customHeight="1">
      <c r="B215" s="371"/>
      <c r="C215" s="305"/>
      <c r="D215" s="305"/>
      <c r="E215" s="305"/>
      <c r="F215" s="328">
        <v>2</v>
      </c>
      <c r="G215" s="366"/>
      <c r="H215" s="357" t="s">
        <v>1544</v>
      </c>
      <c r="I215" s="357"/>
      <c r="J215" s="357"/>
      <c r="K215" s="372"/>
    </row>
    <row r="216" spans="2:11" s="1" customFormat="1" ht="15" customHeight="1">
      <c r="B216" s="371"/>
      <c r="C216" s="305"/>
      <c r="D216" s="305"/>
      <c r="E216" s="305"/>
      <c r="F216" s="328">
        <v>3</v>
      </c>
      <c r="G216" s="366"/>
      <c r="H216" s="357" t="s">
        <v>1545</v>
      </c>
      <c r="I216" s="357"/>
      <c r="J216" s="357"/>
      <c r="K216" s="372"/>
    </row>
    <row r="217" spans="2:11" s="1" customFormat="1" ht="15" customHeight="1">
      <c r="B217" s="371"/>
      <c r="C217" s="305"/>
      <c r="D217" s="305"/>
      <c r="E217" s="305"/>
      <c r="F217" s="328">
        <v>4</v>
      </c>
      <c r="G217" s="366"/>
      <c r="H217" s="357" t="s">
        <v>1546</v>
      </c>
      <c r="I217" s="357"/>
      <c r="J217" s="357"/>
      <c r="K217" s="372"/>
    </row>
    <row r="218" spans="2:11" s="1" customFormat="1" ht="12.75" customHeight="1">
      <c r="B218" s="373"/>
      <c r="C218" s="374"/>
      <c r="D218" s="374"/>
      <c r="E218" s="374"/>
      <c r="F218" s="374"/>
      <c r="G218" s="374"/>
      <c r="H218" s="374"/>
      <c r="I218" s="374"/>
      <c r="J218" s="374"/>
      <c r="K218" s="37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111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Realizace SZ KoPÚ v k.ú. Fulnek 1.etapa - 2023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113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15. 3. 2023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ROUND((SUM(BE83:BE129)),2)</f>
        <v>0</v>
      </c>
      <c r="G33" s="39"/>
      <c r="H33" s="39"/>
      <c r="I33" s="149">
        <v>0.21</v>
      </c>
      <c r="J33" s="148">
        <f>ROUND(((SUM(BE83:BE129))*I33),2)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ROUND((SUM(BF83:BF129)),2)</f>
        <v>0</v>
      </c>
      <c r="G34" s="39"/>
      <c r="H34" s="39"/>
      <c r="I34" s="149">
        <v>0.15</v>
      </c>
      <c r="J34" s="148">
        <f>ROUND(((SUM(BF83:BF129))*I34),2)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ROUND((SUM(BG83:BG129)),2)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ROUND((SUM(BH83:BH129)),2)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ROUND((SUM(BI83:BI129)),2)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Realizace SZ KoPÚ v k.ú. Fulnek 1.etapa - 2023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101 - 00 -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15. 3. 2023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Státní pozemkový úřad</v>
      </c>
      <c r="G54" s="41"/>
      <c r="H54" s="41"/>
      <c r="I54" s="33" t="s">
        <v>31</v>
      </c>
      <c r="J54" s="37" t="str">
        <f>E21</f>
        <v>Dopravoprojekt Ostrava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115</v>
      </c>
      <c r="D57" s="163"/>
      <c r="E57" s="163"/>
      <c r="F57" s="163"/>
      <c r="G57" s="163"/>
      <c r="H57" s="163"/>
      <c r="I57" s="163"/>
      <c r="J57" s="164" t="s">
        <v>116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pans="1:31" s="9" customFormat="1" ht="24.95" customHeight="1">
      <c r="A60" s="9"/>
      <c r="B60" s="166"/>
      <c r="C60" s="167"/>
      <c r="D60" s="168" t="s">
        <v>118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119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120</v>
      </c>
      <c r="E62" s="169"/>
      <c r="F62" s="169"/>
      <c r="G62" s="169"/>
      <c r="H62" s="169"/>
      <c r="I62" s="169"/>
      <c r="J62" s="170">
        <f>J86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121</v>
      </c>
      <c r="E63" s="175"/>
      <c r="F63" s="175"/>
      <c r="G63" s="175"/>
      <c r="H63" s="175"/>
      <c r="I63" s="175"/>
      <c r="J63" s="176">
        <f>J87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122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Realizace SZ KoPÚ v k.ú. Fulnek 1.etapa - 2023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112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 101 - 00 - Vedlejší a ostatní náklady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15. 3. 2023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25</v>
      </c>
      <c r="D79" s="41"/>
      <c r="E79" s="41"/>
      <c r="F79" s="28" t="str">
        <f>E15</f>
        <v>Státní pozemkový úřad</v>
      </c>
      <c r="G79" s="41"/>
      <c r="H79" s="41"/>
      <c r="I79" s="33" t="s">
        <v>31</v>
      </c>
      <c r="J79" s="37" t="str">
        <f>E21</f>
        <v>Dopravoprojekt Ostrava a.s.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123</v>
      </c>
      <c r="D82" s="181" t="s">
        <v>56</v>
      </c>
      <c r="E82" s="181" t="s">
        <v>52</v>
      </c>
      <c r="F82" s="181" t="s">
        <v>53</v>
      </c>
      <c r="G82" s="181" t="s">
        <v>124</v>
      </c>
      <c r="H82" s="181" t="s">
        <v>125</v>
      </c>
      <c r="I82" s="181" t="s">
        <v>126</v>
      </c>
      <c r="J82" s="181" t="s">
        <v>116</v>
      </c>
      <c r="K82" s="182" t="s">
        <v>127</v>
      </c>
      <c r="L82" s="183"/>
      <c r="M82" s="93" t="s">
        <v>19</v>
      </c>
      <c r="N82" s="94" t="s">
        <v>41</v>
      </c>
      <c r="O82" s="94" t="s">
        <v>128</v>
      </c>
      <c r="P82" s="94" t="s">
        <v>129</v>
      </c>
      <c r="Q82" s="94" t="s">
        <v>130</v>
      </c>
      <c r="R82" s="94" t="s">
        <v>131</v>
      </c>
      <c r="S82" s="94" t="s">
        <v>132</v>
      </c>
      <c r="T82" s="95" t="s">
        <v>133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134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P84+P86</f>
        <v>0</v>
      </c>
      <c r="Q83" s="97"/>
      <c r="R83" s="186">
        <f>R84+R86</f>
        <v>0</v>
      </c>
      <c r="S83" s="97"/>
      <c r="T83" s="187">
        <f>T84+T86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70</v>
      </c>
      <c r="AU83" s="18" t="s">
        <v>117</v>
      </c>
      <c r="BK83" s="188">
        <f>BK84+BK86</f>
        <v>0</v>
      </c>
    </row>
    <row r="84" spans="1:63" s="12" customFormat="1" ht="25.9" customHeight="1">
      <c r="A84" s="12"/>
      <c r="B84" s="189"/>
      <c r="C84" s="190"/>
      <c r="D84" s="191" t="s">
        <v>70</v>
      </c>
      <c r="E84" s="192" t="s">
        <v>135</v>
      </c>
      <c r="F84" s="192" t="s">
        <v>136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79</v>
      </c>
      <c r="AT84" s="201" t="s">
        <v>70</v>
      </c>
      <c r="AU84" s="201" t="s">
        <v>71</v>
      </c>
      <c r="AY84" s="200" t="s">
        <v>137</v>
      </c>
      <c r="BK84" s="202">
        <f>BK85</f>
        <v>0</v>
      </c>
    </row>
    <row r="85" spans="1:63" s="12" customFormat="1" ht="22.8" customHeight="1">
      <c r="A85" s="12"/>
      <c r="B85" s="189"/>
      <c r="C85" s="190"/>
      <c r="D85" s="191" t="s">
        <v>70</v>
      </c>
      <c r="E85" s="203" t="s">
        <v>81</v>
      </c>
      <c r="F85" s="203" t="s">
        <v>138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v>0</v>
      </c>
      <c r="Q85" s="197"/>
      <c r="R85" s="198">
        <v>0</v>
      </c>
      <c r="S85" s="197"/>
      <c r="T85" s="199"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79</v>
      </c>
      <c r="AT85" s="201" t="s">
        <v>70</v>
      </c>
      <c r="AU85" s="201" t="s">
        <v>79</v>
      </c>
      <c r="AY85" s="200" t="s">
        <v>137</v>
      </c>
      <c r="BK85" s="202">
        <v>0</v>
      </c>
    </row>
    <row r="86" spans="1:63" s="12" customFormat="1" ht="25.9" customHeight="1">
      <c r="A86" s="12"/>
      <c r="B86" s="189"/>
      <c r="C86" s="190"/>
      <c r="D86" s="191" t="s">
        <v>70</v>
      </c>
      <c r="E86" s="192" t="s">
        <v>139</v>
      </c>
      <c r="F86" s="192" t="s">
        <v>140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</f>
        <v>0</v>
      </c>
      <c r="Q86" s="197"/>
      <c r="R86" s="198">
        <f>R87</f>
        <v>0</v>
      </c>
      <c r="S86" s="197"/>
      <c r="T86" s="199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141</v>
      </c>
      <c r="AT86" s="201" t="s">
        <v>70</v>
      </c>
      <c r="AU86" s="201" t="s">
        <v>71</v>
      </c>
      <c r="AY86" s="200" t="s">
        <v>137</v>
      </c>
      <c r="BK86" s="202">
        <f>BK87</f>
        <v>0</v>
      </c>
    </row>
    <row r="87" spans="1:63" s="12" customFormat="1" ht="22.8" customHeight="1">
      <c r="A87" s="12"/>
      <c r="B87" s="189"/>
      <c r="C87" s="190"/>
      <c r="D87" s="191" t="s">
        <v>70</v>
      </c>
      <c r="E87" s="203" t="s">
        <v>142</v>
      </c>
      <c r="F87" s="203" t="s">
        <v>143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SUM(P88:P129)</f>
        <v>0</v>
      </c>
      <c r="Q87" s="197"/>
      <c r="R87" s="198">
        <f>SUM(R88:R129)</f>
        <v>0</v>
      </c>
      <c r="S87" s="197"/>
      <c r="T87" s="199">
        <f>SUM(T88:T129)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141</v>
      </c>
      <c r="AT87" s="201" t="s">
        <v>70</v>
      </c>
      <c r="AU87" s="201" t="s">
        <v>79</v>
      </c>
      <c r="AY87" s="200" t="s">
        <v>137</v>
      </c>
      <c r="BK87" s="202">
        <f>SUM(BK88:BK129)</f>
        <v>0</v>
      </c>
    </row>
    <row r="88" spans="1:65" s="2" customFormat="1" ht="16.5" customHeight="1">
      <c r="A88" s="39"/>
      <c r="B88" s="40"/>
      <c r="C88" s="205" t="s">
        <v>79</v>
      </c>
      <c r="D88" s="205" t="s">
        <v>144</v>
      </c>
      <c r="E88" s="206" t="s">
        <v>145</v>
      </c>
      <c r="F88" s="207" t="s">
        <v>146</v>
      </c>
      <c r="G88" s="208" t="s">
        <v>147</v>
      </c>
      <c r="H88" s="209">
        <v>1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42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148</v>
      </c>
      <c r="AT88" s="216" t="s">
        <v>144</v>
      </c>
      <c r="AU88" s="216" t="s">
        <v>81</v>
      </c>
      <c r="AY88" s="18" t="s">
        <v>137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148</v>
      </c>
      <c r="BM88" s="216" t="s">
        <v>149</v>
      </c>
    </row>
    <row r="89" spans="1:47" s="2" customFormat="1" ht="12">
      <c r="A89" s="39"/>
      <c r="B89" s="40"/>
      <c r="C89" s="41"/>
      <c r="D89" s="218" t="s">
        <v>150</v>
      </c>
      <c r="E89" s="41"/>
      <c r="F89" s="219" t="s">
        <v>146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150</v>
      </c>
      <c r="AU89" s="18" t="s">
        <v>81</v>
      </c>
    </row>
    <row r="90" spans="1:47" s="2" customFormat="1" ht="12">
      <c r="A90" s="39"/>
      <c r="B90" s="40"/>
      <c r="C90" s="41"/>
      <c r="D90" s="218" t="s">
        <v>151</v>
      </c>
      <c r="E90" s="41"/>
      <c r="F90" s="223" t="s">
        <v>152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151</v>
      </c>
      <c r="AU90" s="18" t="s">
        <v>81</v>
      </c>
    </row>
    <row r="91" spans="1:65" s="2" customFormat="1" ht="16.5" customHeight="1">
      <c r="A91" s="39"/>
      <c r="B91" s="40"/>
      <c r="C91" s="205" t="s">
        <v>81</v>
      </c>
      <c r="D91" s="205" t="s">
        <v>144</v>
      </c>
      <c r="E91" s="206" t="s">
        <v>153</v>
      </c>
      <c r="F91" s="207" t="s">
        <v>154</v>
      </c>
      <c r="G91" s="208" t="s">
        <v>147</v>
      </c>
      <c r="H91" s="209">
        <v>1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148</v>
      </c>
      <c r="AT91" s="216" t="s">
        <v>144</v>
      </c>
      <c r="AU91" s="216" t="s">
        <v>81</v>
      </c>
      <c r="AY91" s="18" t="s">
        <v>137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148</v>
      </c>
      <c r="BM91" s="216" t="s">
        <v>155</v>
      </c>
    </row>
    <row r="92" spans="1:47" s="2" customFormat="1" ht="12">
      <c r="A92" s="39"/>
      <c r="B92" s="40"/>
      <c r="C92" s="41"/>
      <c r="D92" s="218" t="s">
        <v>150</v>
      </c>
      <c r="E92" s="41"/>
      <c r="F92" s="219" t="s">
        <v>156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150</v>
      </c>
      <c r="AU92" s="18" t="s">
        <v>81</v>
      </c>
    </row>
    <row r="93" spans="1:47" s="2" customFormat="1" ht="12">
      <c r="A93" s="39"/>
      <c r="B93" s="40"/>
      <c r="C93" s="41"/>
      <c r="D93" s="218" t="s">
        <v>151</v>
      </c>
      <c r="E93" s="41"/>
      <c r="F93" s="223" t="s">
        <v>152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151</v>
      </c>
      <c r="AU93" s="18" t="s">
        <v>81</v>
      </c>
    </row>
    <row r="94" spans="1:65" s="2" customFormat="1" ht="16.5" customHeight="1">
      <c r="A94" s="39"/>
      <c r="B94" s="40"/>
      <c r="C94" s="205" t="s">
        <v>157</v>
      </c>
      <c r="D94" s="205" t="s">
        <v>144</v>
      </c>
      <c r="E94" s="206" t="s">
        <v>158</v>
      </c>
      <c r="F94" s="207" t="s">
        <v>159</v>
      </c>
      <c r="G94" s="208" t="s">
        <v>147</v>
      </c>
      <c r="H94" s="209">
        <v>1</v>
      </c>
      <c r="I94" s="210"/>
      <c r="J94" s="211">
        <f>ROUND(I94*H94,2)</f>
        <v>0</v>
      </c>
      <c r="K94" s="207" t="s">
        <v>160</v>
      </c>
      <c r="L94" s="45"/>
      <c r="M94" s="212" t="s">
        <v>19</v>
      </c>
      <c r="N94" s="213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148</v>
      </c>
      <c r="AT94" s="216" t="s">
        <v>144</v>
      </c>
      <c r="AU94" s="216" t="s">
        <v>81</v>
      </c>
      <c r="AY94" s="18" t="s">
        <v>137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148</v>
      </c>
      <c r="BM94" s="216" t="s">
        <v>161</v>
      </c>
    </row>
    <row r="95" spans="1:47" s="2" customFormat="1" ht="12">
      <c r="A95" s="39"/>
      <c r="B95" s="40"/>
      <c r="C95" s="41"/>
      <c r="D95" s="218" t="s">
        <v>150</v>
      </c>
      <c r="E95" s="41"/>
      <c r="F95" s="219" t="s">
        <v>159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150</v>
      </c>
      <c r="AU95" s="18" t="s">
        <v>81</v>
      </c>
    </row>
    <row r="96" spans="1:47" s="2" customFormat="1" ht="12">
      <c r="A96" s="39"/>
      <c r="B96" s="40"/>
      <c r="C96" s="41"/>
      <c r="D96" s="224" t="s">
        <v>162</v>
      </c>
      <c r="E96" s="41"/>
      <c r="F96" s="225" t="s">
        <v>163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162</v>
      </c>
      <c r="AU96" s="18" t="s">
        <v>81</v>
      </c>
    </row>
    <row r="97" spans="1:47" s="2" customFormat="1" ht="12">
      <c r="A97" s="39"/>
      <c r="B97" s="40"/>
      <c r="C97" s="41"/>
      <c r="D97" s="218" t="s">
        <v>151</v>
      </c>
      <c r="E97" s="41"/>
      <c r="F97" s="223" t="s">
        <v>164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151</v>
      </c>
      <c r="AU97" s="18" t="s">
        <v>81</v>
      </c>
    </row>
    <row r="98" spans="1:65" s="2" customFormat="1" ht="16.5" customHeight="1">
      <c r="A98" s="39"/>
      <c r="B98" s="40"/>
      <c r="C98" s="205" t="s">
        <v>165</v>
      </c>
      <c r="D98" s="205" t="s">
        <v>144</v>
      </c>
      <c r="E98" s="206" t="s">
        <v>166</v>
      </c>
      <c r="F98" s="207" t="s">
        <v>167</v>
      </c>
      <c r="G98" s="208" t="s">
        <v>147</v>
      </c>
      <c r="H98" s="209">
        <v>1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42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148</v>
      </c>
      <c r="AT98" s="216" t="s">
        <v>144</v>
      </c>
      <c r="AU98" s="216" t="s">
        <v>81</v>
      </c>
      <c r="AY98" s="18" t="s">
        <v>137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148</v>
      </c>
      <c r="BM98" s="216" t="s">
        <v>168</v>
      </c>
    </row>
    <row r="99" spans="1:47" s="2" customFormat="1" ht="12">
      <c r="A99" s="39"/>
      <c r="B99" s="40"/>
      <c r="C99" s="41"/>
      <c r="D99" s="218" t="s">
        <v>150</v>
      </c>
      <c r="E99" s="41"/>
      <c r="F99" s="219" t="s">
        <v>167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150</v>
      </c>
      <c r="AU99" s="18" t="s">
        <v>81</v>
      </c>
    </row>
    <row r="100" spans="1:47" s="2" customFormat="1" ht="12">
      <c r="A100" s="39"/>
      <c r="B100" s="40"/>
      <c r="C100" s="41"/>
      <c r="D100" s="218" t="s">
        <v>151</v>
      </c>
      <c r="E100" s="41"/>
      <c r="F100" s="223" t="s">
        <v>152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151</v>
      </c>
      <c r="AU100" s="18" t="s">
        <v>81</v>
      </c>
    </row>
    <row r="101" spans="1:65" s="2" customFormat="1" ht="16.5" customHeight="1">
      <c r="A101" s="39"/>
      <c r="B101" s="40"/>
      <c r="C101" s="205" t="s">
        <v>141</v>
      </c>
      <c r="D101" s="205" t="s">
        <v>144</v>
      </c>
      <c r="E101" s="206" t="s">
        <v>169</v>
      </c>
      <c r="F101" s="207" t="s">
        <v>170</v>
      </c>
      <c r="G101" s="208" t="s">
        <v>147</v>
      </c>
      <c r="H101" s="209">
        <v>1</v>
      </c>
      <c r="I101" s="210"/>
      <c r="J101" s="211">
        <f>ROUND(I101*H101,2)</f>
        <v>0</v>
      </c>
      <c r="K101" s="207" t="s">
        <v>160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148</v>
      </c>
      <c r="AT101" s="216" t="s">
        <v>144</v>
      </c>
      <c r="AU101" s="216" t="s">
        <v>81</v>
      </c>
      <c r="AY101" s="18" t="s">
        <v>137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148</v>
      </c>
      <c r="BM101" s="216" t="s">
        <v>171</v>
      </c>
    </row>
    <row r="102" spans="1:47" s="2" customFormat="1" ht="12">
      <c r="A102" s="39"/>
      <c r="B102" s="40"/>
      <c r="C102" s="41"/>
      <c r="D102" s="218" t="s">
        <v>150</v>
      </c>
      <c r="E102" s="41"/>
      <c r="F102" s="219" t="s">
        <v>170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150</v>
      </c>
      <c r="AU102" s="18" t="s">
        <v>81</v>
      </c>
    </row>
    <row r="103" spans="1:47" s="2" customFormat="1" ht="12">
      <c r="A103" s="39"/>
      <c r="B103" s="40"/>
      <c r="C103" s="41"/>
      <c r="D103" s="224" t="s">
        <v>162</v>
      </c>
      <c r="E103" s="41"/>
      <c r="F103" s="225" t="s">
        <v>172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162</v>
      </c>
      <c r="AU103" s="18" t="s">
        <v>81</v>
      </c>
    </row>
    <row r="104" spans="1:47" s="2" customFormat="1" ht="12">
      <c r="A104" s="39"/>
      <c r="B104" s="40"/>
      <c r="C104" s="41"/>
      <c r="D104" s="218" t="s">
        <v>151</v>
      </c>
      <c r="E104" s="41"/>
      <c r="F104" s="223" t="s">
        <v>164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151</v>
      </c>
      <c r="AU104" s="18" t="s">
        <v>81</v>
      </c>
    </row>
    <row r="105" spans="1:65" s="2" customFormat="1" ht="16.5" customHeight="1">
      <c r="A105" s="39"/>
      <c r="B105" s="40"/>
      <c r="C105" s="205" t="s">
        <v>173</v>
      </c>
      <c r="D105" s="205" t="s">
        <v>144</v>
      </c>
      <c r="E105" s="206" t="s">
        <v>174</v>
      </c>
      <c r="F105" s="207" t="s">
        <v>175</v>
      </c>
      <c r="G105" s="208" t="s">
        <v>147</v>
      </c>
      <c r="H105" s="209">
        <v>1</v>
      </c>
      <c r="I105" s="210"/>
      <c r="J105" s="211">
        <f>ROUND(I105*H105,2)</f>
        <v>0</v>
      </c>
      <c r="K105" s="207" t="s">
        <v>160</v>
      </c>
      <c r="L105" s="45"/>
      <c r="M105" s="212" t="s">
        <v>19</v>
      </c>
      <c r="N105" s="213" t="s">
        <v>42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148</v>
      </c>
      <c r="AT105" s="216" t="s">
        <v>144</v>
      </c>
      <c r="AU105" s="216" t="s">
        <v>81</v>
      </c>
      <c r="AY105" s="18" t="s">
        <v>137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148</v>
      </c>
      <c r="BM105" s="216" t="s">
        <v>176</v>
      </c>
    </row>
    <row r="106" spans="1:47" s="2" customFormat="1" ht="12">
      <c r="A106" s="39"/>
      <c r="B106" s="40"/>
      <c r="C106" s="41"/>
      <c r="D106" s="218" t="s">
        <v>150</v>
      </c>
      <c r="E106" s="41"/>
      <c r="F106" s="219" t="s">
        <v>175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150</v>
      </c>
      <c r="AU106" s="18" t="s">
        <v>81</v>
      </c>
    </row>
    <row r="107" spans="1:47" s="2" customFormat="1" ht="12">
      <c r="A107" s="39"/>
      <c r="B107" s="40"/>
      <c r="C107" s="41"/>
      <c r="D107" s="224" t="s">
        <v>162</v>
      </c>
      <c r="E107" s="41"/>
      <c r="F107" s="225" t="s">
        <v>177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162</v>
      </c>
      <c r="AU107" s="18" t="s">
        <v>81</v>
      </c>
    </row>
    <row r="108" spans="1:47" s="2" customFormat="1" ht="12">
      <c r="A108" s="39"/>
      <c r="B108" s="40"/>
      <c r="C108" s="41"/>
      <c r="D108" s="218" t="s">
        <v>151</v>
      </c>
      <c r="E108" s="41"/>
      <c r="F108" s="223" t="s">
        <v>164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151</v>
      </c>
      <c r="AU108" s="18" t="s">
        <v>81</v>
      </c>
    </row>
    <row r="109" spans="1:65" s="2" customFormat="1" ht="24.15" customHeight="1">
      <c r="A109" s="39"/>
      <c r="B109" s="40"/>
      <c r="C109" s="205" t="s">
        <v>178</v>
      </c>
      <c r="D109" s="205" t="s">
        <v>144</v>
      </c>
      <c r="E109" s="206" t="s">
        <v>179</v>
      </c>
      <c r="F109" s="207" t="s">
        <v>180</v>
      </c>
      <c r="G109" s="208" t="s">
        <v>147</v>
      </c>
      <c r="H109" s="209">
        <v>1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42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148</v>
      </c>
      <c r="AT109" s="216" t="s">
        <v>144</v>
      </c>
      <c r="AU109" s="216" t="s">
        <v>81</v>
      </c>
      <c r="AY109" s="18" t="s">
        <v>137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79</v>
      </c>
      <c r="BK109" s="217">
        <f>ROUND(I109*H109,2)</f>
        <v>0</v>
      </c>
      <c r="BL109" s="18" t="s">
        <v>148</v>
      </c>
      <c r="BM109" s="216" t="s">
        <v>181</v>
      </c>
    </row>
    <row r="110" spans="1:47" s="2" customFormat="1" ht="12">
      <c r="A110" s="39"/>
      <c r="B110" s="40"/>
      <c r="C110" s="41"/>
      <c r="D110" s="218" t="s">
        <v>150</v>
      </c>
      <c r="E110" s="41"/>
      <c r="F110" s="219" t="s">
        <v>180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150</v>
      </c>
      <c r="AU110" s="18" t="s">
        <v>81</v>
      </c>
    </row>
    <row r="111" spans="1:47" s="2" customFormat="1" ht="12">
      <c r="A111" s="39"/>
      <c r="B111" s="40"/>
      <c r="C111" s="41"/>
      <c r="D111" s="218" t="s">
        <v>151</v>
      </c>
      <c r="E111" s="41"/>
      <c r="F111" s="223" t="s">
        <v>152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151</v>
      </c>
      <c r="AU111" s="18" t="s">
        <v>81</v>
      </c>
    </row>
    <row r="112" spans="1:47" s="2" customFormat="1" ht="12">
      <c r="A112" s="39"/>
      <c r="B112" s="40"/>
      <c r="C112" s="41"/>
      <c r="D112" s="218" t="s">
        <v>182</v>
      </c>
      <c r="E112" s="41"/>
      <c r="F112" s="223" t="s">
        <v>183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182</v>
      </c>
      <c r="AU112" s="18" t="s">
        <v>81</v>
      </c>
    </row>
    <row r="113" spans="1:65" s="2" customFormat="1" ht="24.15" customHeight="1">
      <c r="A113" s="39"/>
      <c r="B113" s="40"/>
      <c r="C113" s="205" t="s">
        <v>184</v>
      </c>
      <c r="D113" s="205" t="s">
        <v>144</v>
      </c>
      <c r="E113" s="206" t="s">
        <v>185</v>
      </c>
      <c r="F113" s="207" t="s">
        <v>186</v>
      </c>
      <c r="G113" s="208" t="s">
        <v>147</v>
      </c>
      <c r="H113" s="209">
        <v>1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42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148</v>
      </c>
      <c r="AT113" s="216" t="s">
        <v>144</v>
      </c>
      <c r="AU113" s="216" t="s">
        <v>81</v>
      </c>
      <c r="AY113" s="18" t="s">
        <v>137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148</v>
      </c>
      <c r="BM113" s="216" t="s">
        <v>187</v>
      </c>
    </row>
    <row r="114" spans="1:47" s="2" customFormat="1" ht="12">
      <c r="A114" s="39"/>
      <c r="B114" s="40"/>
      <c r="C114" s="41"/>
      <c r="D114" s="218" t="s">
        <v>150</v>
      </c>
      <c r="E114" s="41"/>
      <c r="F114" s="219" t="s">
        <v>186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150</v>
      </c>
      <c r="AU114" s="18" t="s">
        <v>81</v>
      </c>
    </row>
    <row r="115" spans="1:47" s="2" customFormat="1" ht="12">
      <c r="A115" s="39"/>
      <c r="B115" s="40"/>
      <c r="C115" s="41"/>
      <c r="D115" s="218" t="s">
        <v>151</v>
      </c>
      <c r="E115" s="41"/>
      <c r="F115" s="223" t="s">
        <v>152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151</v>
      </c>
      <c r="AU115" s="18" t="s">
        <v>81</v>
      </c>
    </row>
    <row r="116" spans="1:65" s="2" customFormat="1" ht="16.5" customHeight="1">
      <c r="A116" s="39"/>
      <c r="B116" s="40"/>
      <c r="C116" s="205" t="s">
        <v>188</v>
      </c>
      <c r="D116" s="205" t="s">
        <v>144</v>
      </c>
      <c r="E116" s="206" t="s">
        <v>189</v>
      </c>
      <c r="F116" s="207" t="s">
        <v>190</v>
      </c>
      <c r="G116" s="208" t="s">
        <v>147</v>
      </c>
      <c r="H116" s="209">
        <v>1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148</v>
      </c>
      <c r="AT116" s="216" t="s">
        <v>144</v>
      </c>
      <c r="AU116" s="216" t="s">
        <v>81</v>
      </c>
      <c r="AY116" s="18" t="s">
        <v>137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148</v>
      </c>
      <c r="BM116" s="216" t="s">
        <v>191</v>
      </c>
    </row>
    <row r="117" spans="1:47" s="2" customFormat="1" ht="12">
      <c r="A117" s="39"/>
      <c r="B117" s="40"/>
      <c r="C117" s="41"/>
      <c r="D117" s="218" t="s">
        <v>150</v>
      </c>
      <c r="E117" s="41"/>
      <c r="F117" s="219" t="s">
        <v>192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150</v>
      </c>
      <c r="AU117" s="18" t="s">
        <v>81</v>
      </c>
    </row>
    <row r="118" spans="1:47" s="2" customFormat="1" ht="12">
      <c r="A118" s="39"/>
      <c r="B118" s="40"/>
      <c r="C118" s="41"/>
      <c r="D118" s="218" t="s">
        <v>151</v>
      </c>
      <c r="E118" s="41"/>
      <c r="F118" s="223" t="s">
        <v>152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151</v>
      </c>
      <c r="AU118" s="18" t="s">
        <v>81</v>
      </c>
    </row>
    <row r="119" spans="1:65" s="2" customFormat="1" ht="21.75" customHeight="1">
      <c r="A119" s="39"/>
      <c r="B119" s="40"/>
      <c r="C119" s="205" t="s">
        <v>193</v>
      </c>
      <c r="D119" s="205" t="s">
        <v>144</v>
      </c>
      <c r="E119" s="206" t="s">
        <v>194</v>
      </c>
      <c r="F119" s="207" t="s">
        <v>195</v>
      </c>
      <c r="G119" s="208" t="s">
        <v>147</v>
      </c>
      <c r="H119" s="209">
        <v>1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148</v>
      </c>
      <c r="AT119" s="216" t="s">
        <v>144</v>
      </c>
      <c r="AU119" s="216" t="s">
        <v>81</v>
      </c>
      <c r="AY119" s="18" t="s">
        <v>137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148</v>
      </c>
      <c r="BM119" s="216" t="s">
        <v>196</v>
      </c>
    </row>
    <row r="120" spans="1:47" s="2" customFormat="1" ht="12">
      <c r="A120" s="39"/>
      <c r="B120" s="40"/>
      <c r="C120" s="41"/>
      <c r="D120" s="218" t="s">
        <v>150</v>
      </c>
      <c r="E120" s="41"/>
      <c r="F120" s="219" t="s">
        <v>195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150</v>
      </c>
      <c r="AU120" s="18" t="s">
        <v>81</v>
      </c>
    </row>
    <row r="121" spans="1:47" s="2" customFormat="1" ht="12">
      <c r="A121" s="39"/>
      <c r="B121" s="40"/>
      <c r="C121" s="41"/>
      <c r="D121" s="218" t="s">
        <v>151</v>
      </c>
      <c r="E121" s="41"/>
      <c r="F121" s="223" t="s">
        <v>152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151</v>
      </c>
      <c r="AU121" s="18" t="s">
        <v>81</v>
      </c>
    </row>
    <row r="122" spans="1:47" s="2" customFormat="1" ht="12">
      <c r="A122" s="39"/>
      <c r="B122" s="40"/>
      <c r="C122" s="41"/>
      <c r="D122" s="218" t="s">
        <v>182</v>
      </c>
      <c r="E122" s="41"/>
      <c r="F122" s="223" t="s">
        <v>197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182</v>
      </c>
      <c r="AU122" s="18" t="s">
        <v>81</v>
      </c>
    </row>
    <row r="123" spans="1:65" s="2" customFormat="1" ht="16.5" customHeight="1">
      <c r="A123" s="39"/>
      <c r="B123" s="40"/>
      <c r="C123" s="205" t="s">
        <v>198</v>
      </c>
      <c r="D123" s="205" t="s">
        <v>144</v>
      </c>
      <c r="E123" s="206" t="s">
        <v>199</v>
      </c>
      <c r="F123" s="207" t="s">
        <v>200</v>
      </c>
      <c r="G123" s="208" t="s">
        <v>147</v>
      </c>
      <c r="H123" s="209">
        <v>1</v>
      </c>
      <c r="I123" s="210"/>
      <c r="J123" s="211">
        <f>ROUND(I123*H123,2)</f>
        <v>0</v>
      </c>
      <c r="K123" s="207" t="s">
        <v>19</v>
      </c>
      <c r="L123" s="45"/>
      <c r="M123" s="212" t="s">
        <v>19</v>
      </c>
      <c r="N123" s="213" t="s">
        <v>42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148</v>
      </c>
      <c r="AT123" s="216" t="s">
        <v>144</v>
      </c>
      <c r="AU123" s="216" t="s">
        <v>81</v>
      </c>
      <c r="AY123" s="18" t="s">
        <v>137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79</v>
      </c>
      <c r="BK123" s="217">
        <f>ROUND(I123*H123,2)</f>
        <v>0</v>
      </c>
      <c r="BL123" s="18" t="s">
        <v>148</v>
      </c>
      <c r="BM123" s="216" t="s">
        <v>201</v>
      </c>
    </row>
    <row r="124" spans="1:47" s="2" customFormat="1" ht="12">
      <c r="A124" s="39"/>
      <c r="B124" s="40"/>
      <c r="C124" s="41"/>
      <c r="D124" s="218" t="s">
        <v>150</v>
      </c>
      <c r="E124" s="41"/>
      <c r="F124" s="219" t="s">
        <v>200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150</v>
      </c>
      <c r="AU124" s="18" t="s">
        <v>81</v>
      </c>
    </row>
    <row r="125" spans="1:47" s="2" customFormat="1" ht="12">
      <c r="A125" s="39"/>
      <c r="B125" s="40"/>
      <c r="C125" s="41"/>
      <c r="D125" s="218" t="s">
        <v>151</v>
      </c>
      <c r="E125" s="41"/>
      <c r="F125" s="223" t="s">
        <v>152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151</v>
      </c>
      <c r="AU125" s="18" t="s">
        <v>81</v>
      </c>
    </row>
    <row r="126" spans="1:47" s="2" customFormat="1" ht="12">
      <c r="A126" s="39"/>
      <c r="B126" s="40"/>
      <c r="C126" s="41"/>
      <c r="D126" s="218" t="s">
        <v>182</v>
      </c>
      <c r="E126" s="41"/>
      <c r="F126" s="223" t="s">
        <v>197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182</v>
      </c>
      <c r="AU126" s="18" t="s">
        <v>81</v>
      </c>
    </row>
    <row r="127" spans="1:65" s="2" customFormat="1" ht="16.5" customHeight="1">
      <c r="A127" s="39"/>
      <c r="B127" s="40"/>
      <c r="C127" s="205" t="s">
        <v>202</v>
      </c>
      <c r="D127" s="205" t="s">
        <v>144</v>
      </c>
      <c r="E127" s="206" t="s">
        <v>203</v>
      </c>
      <c r="F127" s="207" t="s">
        <v>204</v>
      </c>
      <c r="G127" s="208" t="s">
        <v>147</v>
      </c>
      <c r="H127" s="209">
        <v>1</v>
      </c>
      <c r="I127" s="210"/>
      <c r="J127" s="211">
        <f>ROUND(I127*H127,2)</f>
        <v>0</v>
      </c>
      <c r="K127" s="207" t="s">
        <v>19</v>
      </c>
      <c r="L127" s="45"/>
      <c r="M127" s="212" t="s">
        <v>19</v>
      </c>
      <c r="N127" s="213" t="s">
        <v>42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148</v>
      </c>
      <c r="AT127" s="216" t="s">
        <v>144</v>
      </c>
      <c r="AU127" s="216" t="s">
        <v>81</v>
      </c>
      <c r="AY127" s="18" t="s">
        <v>137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79</v>
      </c>
      <c r="BK127" s="217">
        <f>ROUND(I127*H127,2)</f>
        <v>0</v>
      </c>
      <c r="BL127" s="18" t="s">
        <v>148</v>
      </c>
      <c r="BM127" s="216" t="s">
        <v>205</v>
      </c>
    </row>
    <row r="128" spans="1:47" s="2" customFormat="1" ht="12">
      <c r="A128" s="39"/>
      <c r="B128" s="40"/>
      <c r="C128" s="41"/>
      <c r="D128" s="218" t="s">
        <v>150</v>
      </c>
      <c r="E128" s="41"/>
      <c r="F128" s="219" t="s">
        <v>204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150</v>
      </c>
      <c r="AU128" s="18" t="s">
        <v>81</v>
      </c>
    </row>
    <row r="129" spans="1:47" s="2" customFormat="1" ht="12">
      <c r="A129" s="39"/>
      <c r="B129" s="40"/>
      <c r="C129" s="41"/>
      <c r="D129" s="218" t="s">
        <v>151</v>
      </c>
      <c r="E129" s="41"/>
      <c r="F129" s="223" t="s">
        <v>152</v>
      </c>
      <c r="G129" s="41"/>
      <c r="H129" s="41"/>
      <c r="I129" s="220"/>
      <c r="J129" s="41"/>
      <c r="K129" s="41"/>
      <c r="L129" s="45"/>
      <c r="M129" s="226"/>
      <c r="N129" s="227"/>
      <c r="O129" s="228"/>
      <c r="P129" s="228"/>
      <c r="Q129" s="228"/>
      <c r="R129" s="228"/>
      <c r="S129" s="228"/>
      <c r="T129" s="22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151</v>
      </c>
      <c r="AU129" s="18" t="s">
        <v>81</v>
      </c>
    </row>
    <row r="130" spans="1:31" s="2" customFormat="1" ht="6.95" customHeight="1">
      <c r="A130" s="39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45"/>
      <c r="M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</sheetData>
  <sheetProtection password="CC35" sheet="1" objects="1" scenarios="1" formatColumns="0" formatRows="0" autoFilter="0"/>
  <autoFilter ref="C82:K12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96" r:id="rId1" display="https://podminky.urs.cz/item/CS_URS_2021_01/012103000"/>
    <hyperlink ref="F103" r:id="rId2" display="https://podminky.urs.cz/item/CS_URS_2021_01/012203000"/>
    <hyperlink ref="F107" r:id="rId3" display="https://podminky.urs.cz/item/CS_URS_2021_01/0123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  <c r="AZ2" s="230" t="s">
        <v>206</v>
      </c>
      <c r="BA2" s="230" t="s">
        <v>19</v>
      </c>
      <c r="BB2" s="230" t="s">
        <v>19</v>
      </c>
      <c r="BC2" s="230" t="s">
        <v>207</v>
      </c>
      <c r="BD2" s="230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111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Realizace SZ KoPÚ v k.ú. Fulnek 1.etapa - 2023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208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15. 3. 2023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ROUND((SUM(BE87:BE376)),2)</f>
        <v>0</v>
      </c>
      <c r="G33" s="39"/>
      <c r="H33" s="39"/>
      <c r="I33" s="149">
        <v>0.21</v>
      </c>
      <c r="J33" s="148">
        <f>ROUND(((SUM(BE87:BE376))*I33),2)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ROUND((SUM(BF87:BF376)),2)</f>
        <v>0</v>
      </c>
      <c r="G34" s="39"/>
      <c r="H34" s="39"/>
      <c r="I34" s="149">
        <v>0.15</v>
      </c>
      <c r="J34" s="148">
        <f>ROUND(((SUM(BF87:BF376))*I34),2)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ROUND((SUM(BG87:BG376)),2)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ROUND((SUM(BH87:BH376)),2)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ROUND((SUM(BI87:BI376)),2)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Realizace SZ KoPÚ v k.ú. Fulnek 1.etapa - 2023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101 - 01 - HLAVNÍ POLNÍ CESTA C1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15. 3. 2023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Státní pozemkový úřad</v>
      </c>
      <c r="G54" s="41"/>
      <c r="H54" s="41"/>
      <c r="I54" s="33" t="s">
        <v>31</v>
      </c>
      <c r="J54" s="37" t="str">
        <f>E21</f>
        <v>Dopravoprojekt Ostrava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115</v>
      </c>
      <c r="D57" s="163"/>
      <c r="E57" s="163"/>
      <c r="F57" s="163"/>
      <c r="G57" s="163"/>
      <c r="H57" s="163"/>
      <c r="I57" s="163"/>
      <c r="J57" s="164" t="s">
        <v>116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pans="1:31" s="9" customFormat="1" ht="24.95" customHeight="1">
      <c r="A60" s="9"/>
      <c r="B60" s="166"/>
      <c r="C60" s="167"/>
      <c r="D60" s="168" t="s">
        <v>118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209</v>
      </c>
      <c r="E61" s="175"/>
      <c r="F61" s="175"/>
      <c r="G61" s="175"/>
      <c r="H61" s="175"/>
      <c r="I61" s="175"/>
      <c r="J61" s="176">
        <f>J89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119</v>
      </c>
      <c r="E62" s="175"/>
      <c r="F62" s="175"/>
      <c r="G62" s="175"/>
      <c r="H62" s="175"/>
      <c r="I62" s="175"/>
      <c r="J62" s="176">
        <f>J249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210</v>
      </c>
      <c r="E63" s="175"/>
      <c r="F63" s="175"/>
      <c r="G63" s="175"/>
      <c r="H63" s="175"/>
      <c r="I63" s="175"/>
      <c r="J63" s="176">
        <f>J268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211</v>
      </c>
      <c r="E64" s="175"/>
      <c r="F64" s="175"/>
      <c r="G64" s="175"/>
      <c r="H64" s="175"/>
      <c r="I64" s="175"/>
      <c r="J64" s="176">
        <f>J274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212</v>
      </c>
      <c r="E65" s="175"/>
      <c r="F65" s="175"/>
      <c r="G65" s="175"/>
      <c r="H65" s="175"/>
      <c r="I65" s="175"/>
      <c r="J65" s="176">
        <f>J326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213</v>
      </c>
      <c r="E66" s="175"/>
      <c r="F66" s="175"/>
      <c r="G66" s="175"/>
      <c r="H66" s="175"/>
      <c r="I66" s="175"/>
      <c r="J66" s="176">
        <f>J355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214</v>
      </c>
      <c r="E67" s="175"/>
      <c r="F67" s="175"/>
      <c r="G67" s="175"/>
      <c r="H67" s="175"/>
      <c r="I67" s="175"/>
      <c r="J67" s="176">
        <f>J369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122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61" t="str">
        <f>E7</f>
        <v>Realizace SZ KoPÚ v k.ú. Fulnek 1.etapa - 2023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112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E9</f>
        <v>SO 101 - 01 - HLAVNÍ POLNÍ CESTA C1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F12</f>
        <v xml:space="preserve"> </v>
      </c>
      <c r="G81" s="41"/>
      <c r="H81" s="41"/>
      <c r="I81" s="33" t="s">
        <v>23</v>
      </c>
      <c r="J81" s="73" t="str">
        <f>IF(J12="","",J12)</f>
        <v>15. 3. 2023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5.65" customHeight="1">
      <c r="A83" s="39"/>
      <c r="B83" s="40"/>
      <c r="C83" s="33" t="s">
        <v>25</v>
      </c>
      <c r="D83" s="41"/>
      <c r="E83" s="41"/>
      <c r="F83" s="28" t="str">
        <f>E15</f>
        <v>Státní pozemkový úřad</v>
      </c>
      <c r="G83" s="41"/>
      <c r="H83" s="41"/>
      <c r="I83" s="33" t="s">
        <v>31</v>
      </c>
      <c r="J83" s="37" t="str">
        <f>E21</f>
        <v>Dopravoprojekt Ostrava a.s.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IF(E18="","",E18)</f>
        <v>Vyplň údaj</v>
      </c>
      <c r="G84" s="41"/>
      <c r="H84" s="41"/>
      <c r="I84" s="33" t="s">
        <v>34</v>
      </c>
      <c r="J84" s="37" t="str">
        <f>E24</f>
        <v xml:space="preserve">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78"/>
      <c r="B86" s="179"/>
      <c r="C86" s="180" t="s">
        <v>123</v>
      </c>
      <c r="D86" s="181" t="s">
        <v>56</v>
      </c>
      <c r="E86" s="181" t="s">
        <v>52</v>
      </c>
      <c r="F86" s="181" t="s">
        <v>53</v>
      </c>
      <c r="G86" s="181" t="s">
        <v>124</v>
      </c>
      <c r="H86" s="181" t="s">
        <v>125</v>
      </c>
      <c r="I86" s="181" t="s">
        <v>126</v>
      </c>
      <c r="J86" s="181" t="s">
        <v>116</v>
      </c>
      <c r="K86" s="182" t="s">
        <v>127</v>
      </c>
      <c r="L86" s="183"/>
      <c r="M86" s="93" t="s">
        <v>19</v>
      </c>
      <c r="N86" s="94" t="s">
        <v>41</v>
      </c>
      <c r="O86" s="94" t="s">
        <v>128</v>
      </c>
      <c r="P86" s="94" t="s">
        <v>129</v>
      </c>
      <c r="Q86" s="94" t="s">
        <v>130</v>
      </c>
      <c r="R86" s="94" t="s">
        <v>131</v>
      </c>
      <c r="S86" s="94" t="s">
        <v>132</v>
      </c>
      <c r="T86" s="95" t="s">
        <v>133</v>
      </c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pans="1:63" s="2" customFormat="1" ht="22.8" customHeight="1">
      <c r="A87" s="39"/>
      <c r="B87" s="40"/>
      <c r="C87" s="100" t="s">
        <v>134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</f>
        <v>0</v>
      </c>
      <c r="Q87" s="97"/>
      <c r="R87" s="186">
        <f>R88</f>
        <v>5009.650705999999</v>
      </c>
      <c r="S87" s="97"/>
      <c r="T87" s="187">
        <f>T88</f>
        <v>2539.6800000000003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70</v>
      </c>
      <c r="AU87" s="18" t="s">
        <v>117</v>
      </c>
      <c r="BK87" s="188">
        <f>BK88</f>
        <v>0</v>
      </c>
    </row>
    <row r="88" spans="1:63" s="12" customFormat="1" ht="25.9" customHeight="1">
      <c r="A88" s="12"/>
      <c r="B88" s="189"/>
      <c r="C88" s="190"/>
      <c r="D88" s="191" t="s">
        <v>70</v>
      </c>
      <c r="E88" s="192" t="s">
        <v>135</v>
      </c>
      <c r="F88" s="192" t="s">
        <v>136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P89+P249+P268+P274+P326+P355+P369</f>
        <v>0</v>
      </c>
      <c r="Q88" s="197"/>
      <c r="R88" s="198">
        <f>R89+R249+R268+R274+R326+R355+R369</f>
        <v>5009.650705999999</v>
      </c>
      <c r="S88" s="197"/>
      <c r="T88" s="199">
        <f>T89+T249+T268+T274+T326+T355+T369</f>
        <v>2539.6800000000003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79</v>
      </c>
      <c r="AT88" s="201" t="s">
        <v>70</v>
      </c>
      <c r="AU88" s="201" t="s">
        <v>71</v>
      </c>
      <c r="AY88" s="200" t="s">
        <v>137</v>
      </c>
      <c r="BK88" s="202">
        <f>BK89+BK249+BK268+BK274+BK326+BK355+BK369</f>
        <v>0</v>
      </c>
    </row>
    <row r="89" spans="1:63" s="12" customFormat="1" ht="22.8" customHeight="1">
      <c r="A89" s="12"/>
      <c r="B89" s="189"/>
      <c r="C89" s="190"/>
      <c r="D89" s="191" t="s">
        <v>70</v>
      </c>
      <c r="E89" s="203" t="s">
        <v>79</v>
      </c>
      <c r="F89" s="203" t="s">
        <v>215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SUM(P90:P248)</f>
        <v>0</v>
      </c>
      <c r="Q89" s="197"/>
      <c r="R89" s="198">
        <f>SUM(R90:R248)</f>
        <v>4685.585499999999</v>
      </c>
      <c r="S89" s="197"/>
      <c r="T89" s="199">
        <f>SUM(T90:T248)</f>
        <v>2539.6800000000003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79</v>
      </c>
      <c r="AT89" s="201" t="s">
        <v>70</v>
      </c>
      <c r="AU89" s="201" t="s">
        <v>79</v>
      </c>
      <c r="AY89" s="200" t="s">
        <v>137</v>
      </c>
      <c r="BK89" s="202">
        <f>SUM(BK90:BK248)</f>
        <v>0</v>
      </c>
    </row>
    <row r="90" spans="1:65" s="2" customFormat="1" ht="37.8" customHeight="1">
      <c r="A90" s="39"/>
      <c r="B90" s="40"/>
      <c r="C90" s="205" t="s">
        <v>79</v>
      </c>
      <c r="D90" s="205" t="s">
        <v>144</v>
      </c>
      <c r="E90" s="206" t="s">
        <v>216</v>
      </c>
      <c r="F90" s="207" t="s">
        <v>217</v>
      </c>
      <c r="G90" s="208" t="s">
        <v>218</v>
      </c>
      <c r="H90" s="209">
        <v>94</v>
      </c>
      <c r="I90" s="210"/>
      <c r="J90" s="211">
        <f>ROUND(I90*H90,2)</f>
        <v>0</v>
      </c>
      <c r="K90" s="207" t="s">
        <v>219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165</v>
      </c>
      <c r="AT90" s="216" t="s">
        <v>144</v>
      </c>
      <c r="AU90" s="216" t="s">
        <v>81</v>
      </c>
      <c r="AY90" s="18" t="s">
        <v>137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165</v>
      </c>
      <c r="BM90" s="216" t="s">
        <v>220</v>
      </c>
    </row>
    <row r="91" spans="1:47" s="2" customFormat="1" ht="12">
      <c r="A91" s="39"/>
      <c r="B91" s="40"/>
      <c r="C91" s="41"/>
      <c r="D91" s="218" t="s">
        <v>150</v>
      </c>
      <c r="E91" s="41"/>
      <c r="F91" s="219" t="s">
        <v>221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150</v>
      </c>
      <c r="AU91" s="18" t="s">
        <v>81</v>
      </c>
    </row>
    <row r="92" spans="1:47" s="2" customFormat="1" ht="12">
      <c r="A92" s="39"/>
      <c r="B92" s="40"/>
      <c r="C92" s="41"/>
      <c r="D92" s="224" t="s">
        <v>162</v>
      </c>
      <c r="E92" s="41"/>
      <c r="F92" s="225" t="s">
        <v>222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162</v>
      </c>
      <c r="AU92" s="18" t="s">
        <v>81</v>
      </c>
    </row>
    <row r="93" spans="1:47" s="2" customFormat="1" ht="12">
      <c r="A93" s="39"/>
      <c r="B93" s="40"/>
      <c r="C93" s="41"/>
      <c r="D93" s="218" t="s">
        <v>151</v>
      </c>
      <c r="E93" s="41"/>
      <c r="F93" s="223" t="s">
        <v>223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151</v>
      </c>
      <c r="AU93" s="18" t="s">
        <v>81</v>
      </c>
    </row>
    <row r="94" spans="1:51" s="13" customFormat="1" ht="12">
      <c r="A94" s="13"/>
      <c r="B94" s="231"/>
      <c r="C94" s="232"/>
      <c r="D94" s="218" t="s">
        <v>224</v>
      </c>
      <c r="E94" s="233" t="s">
        <v>19</v>
      </c>
      <c r="F94" s="234" t="s">
        <v>225</v>
      </c>
      <c r="G94" s="232"/>
      <c r="H94" s="235">
        <v>94</v>
      </c>
      <c r="I94" s="236"/>
      <c r="J94" s="232"/>
      <c r="K94" s="232"/>
      <c r="L94" s="237"/>
      <c r="M94" s="238"/>
      <c r="N94" s="239"/>
      <c r="O94" s="239"/>
      <c r="P94" s="239"/>
      <c r="Q94" s="239"/>
      <c r="R94" s="239"/>
      <c r="S94" s="239"/>
      <c r="T94" s="24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1" t="s">
        <v>224</v>
      </c>
      <c r="AU94" s="241" t="s">
        <v>81</v>
      </c>
      <c r="AV94" s="13" t="s">
        <v>81</v>
      </c>
      <c r="AW94" s="13" t="s">
        <v>33</v>
      </c>
      <c r="AX94" s="13" t="s">
        <v>79</v>
      </c>
      <c r="AY94" s="241" t="s">
        <v>137</v>
      </c>
    </row>
    <row r="95" spans="1:51" s="14" customFormat="1" ht="12">
      <c r="A95" s="14"/>
      <c r="B95" s="242"/>
      <c r="C95" s="243"/>
      <c r="D95" s="218" t="s">
        <v>224</v>
      </c>
      <c r="E95" s="244" t="s">
        <v>19</v>
      </c>
      <c r="F95" s="245" t="s">
        <v>226</v>
      </c>
      <c r="G95" s="243"/>
      <c r="H95" s="244" t="s">
        <v>19</v>
      </c>
      <c r="I95" s="246"/>
      <c r="J95" s="243"/>
      <c r="K95" s="243"/>
      <c r="L95" s="247"/>
      <c r="M95" s="248"/>
      <c r="N95" s="249"/>
      <c r="O95" s="249"/>
      <c r="P95" s="249"/>
      <c r="Q95" s="249"/>
      <c r="R95" s="249"/>
      <c r="S95" s="249"/>
      <c r="T95" s="25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1" t="s">
        <v>224</v>
      </c>
      <c r="AU95" s="251" t="s">
        <v>81</v>
      </c>
      <c r="AV95" s="14" t="s">
        <v>79</v>
      </c>
      <c r="AW95" s="14" t="s">
        <v>33</v>
      </c>
      <c r="AX95" s="14" t="s">
        <v>71</v>
      </c>
      <c r="AY95" s="251" t="s">
        <v>137</v>
      </c>
    </row>
    <row r="96" spans="1:65" s="2" customFormat="1" ht="24.15" customHeight="1">
      <c r="A96" s="39"/>
      <c r="B96" s="40"/>
      <c r="C96" s="205" t="s">
        <v>81</v>
      </c>
      <c r="D96" s="205" t="s">
        <v>144</v>
      </c>
      <c r="E96" s="206" t="s">
        <v>227</v>
      </c>
      <c r="F96" s="207" t="s">
        <v>228</v>
      </c>
      <c r="G96" s="208" t="s">
        <v>218</v>
      </c>
      <c r="H96" s="209">
        <v>5070</v>
      </c>
      <c r="I96" s="210"/>
      <c r="J96" s="211">
        <f>ROUND(I96*H96,2)</f>
        <v>0</v>
      </c>
      <c r="K96" s="207" t="s">
        <v>219</v>
      </c>
      <c r="L96" s="45"/>
      <c r="M96" s="212" t="s">
        <v>19</v>
      </c>
      <c r="N96" s="213" t="s">
        <v>42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165</v>
      </c>
      <c r="AT96" s="216" t="s">
        <v>144</v>
      </c>
      <c r="AU96" s="216" t="s">
        <v>81</v>
      </c>
      <c r="AY96" s="18" t="s">
        <v>137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165</v>
      </c>
      <c r="BM96" s="216" t="s">
        <v>229</v>
      </c>
    </row>
    <row r="97" spans="1:47" s="2" customFormat="1" ht="12">
      <c r="A97" s="39"/>
      <c r="B97" s="40"/>
      <c r="C97" s="41"/>
      <c r="D97" s="218" t="s">
        <v>150</v>
      </c>
      <c r="E97" s="41"/>
      <c r="F97" s="219" t="s">
        <v>230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150</v>
      </c>
      <c r="AU97" s="18" t="s">
        <v>81</v>
      </c>
    </row>
    <row r="98" spans="1:47" s="2" customFormat="1" ht="12">
      <c r="A98" s="39"/>
      <c r="B98" s="40"/>
      <c r="C98" s="41"/>
      <c r="D98" s="224" t="s">
        <v>162</v>
      </c>
      <c r="E98" s="41"/>
      <c r="F98" s="225" t="s">
        <v>231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162</v>
      </c>
      <c r="AU98" s="18" t="s">
        <v>81</v>
      </c>
    </row>
    <row r="99" spans="1:51" s="13" customFormat="1" ht="12">
      <c r="A99" s="13"/>
      <c r="B99" s="231"/>
      <c r="C99" s="232"/>
      <c r="D99" s="218" t="s">
        <v>224</v>
      </c>
      <c r="E99" s="233" t="s">
        <v>19</v>
      </c>
      <c r="F99" s="234" t="s">
        <v>232</v>
      </c>
      <c r="G99" s="232"/>
      <c r="H99" s="235">
        <v>5070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224</v>
      </c>
      <c r="AU99" s="241" t="s">
        <v>81</v>
      </c>
      <c r="AV99" s="13" t="s">
        <v>81</v>
      </c>
      <c r="AW99" s="13" t="s">
        <v>33</v>
      </c>
      <c r="AX99" s="13" t="s">
        <v>79</v>
      </c>
      <c r="AY99" s="241" t="s">
        <v>137</v>
      </c>
    </row>
    <row r="100" spans="1:65" s="2" customFormat="1" ht="24.15" customHeight="1">
      <c r="A100" s="39"/>
      <c r="B100" s="40"/>
      <c r="C100" s="205" t="s">
        <v>157</v>
      </c>
      <c r="D100" s="205" t="s">
        <v>144</v>
      </c>
      <c r="E100" s="206" t="s">
        <v>233</v>
      </c>
      <c r="F100" s="207" t="s">
        <v>234</v>
      </c>
      <c r="G100" s="208" t="s">
        <v>235</v>
      </c>
      <c r="H100" s="209">
        <v>2</v>
      </c>
      <c r="I100" s="210"/>
      <c r="J100" s="211">
        <f>ROUND(I100*H100,2)</f>
        <v>0</v>
      </c>
      <c r="K100" s="207" t="s">
        <v>219</v>
      </c>
      <c r="L100" s="45"/>
      <c r="M100" s="212" t="s">
        <v>19</v>
      </c>
      <c r="N100" s="213" t="s">
        <v>42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165</v>
      </c>
      <c r="AT100" s="216" t="s">
        <v>144</v>
      </c>
      <c r="AU100" s="216" t="s">
        <v>81</v>
      </c>
      <c r="AY100" s="18" t="s">
        <v>137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165</v>
      </c>
      <c r="BM100" s="216" t="s">
        <v>236</v>
      </c>
    </row>
    <row r="101" spans="1:47" s="2" customFormat="1" ht="12">
      <c r="A101" s="39"/>
      <c r="B101" s="40"/>
      <c r="C101" s="41"/>
      <c r="D101" s="218" t="s">
        <v>150</v>
      </c>
      <c r="E101" s="41"/>
      <c r="F101" s="219" t="s">
        <v>237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150</v>
      </c>
      <c r="AU101" s="18" t="s">
        <v>81</v>
      </c>
    </row>
    <row r="102" spans="1:47" s="2" customFormat="1" ht="12">
      <c r="A102" s="39"/>
      <c r="B102" s="40"/>
      <c r="C102" s="41"/>
      <c r="D102" s="224" t="s">
        <v>162</v>
      </c>
      <c r="E102" s="41"/>
      <c r="F102" s="225" t="s">
        <v>238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162</v>
      </c>
      <c r="AU102" s="18" t="s">
        <v>81</v>
      </c>
    </row>
    <row r="103" spans="1:51" s="14" customFormat="1" ht="12">
      <c r="A103" s="14"/>
      <c r="B103" s="242"/>
      <c r="C103" s="243"/>
      <c r="D103" s="218" t="s">
        <v>224</v>
      </c>
      <c r="E103" s="244" t="s">
        <v>19</v>
      </c>
      <c r="F103" s="245" t="s">
        <v>239</v>
      </c>
      <c r="G103" s="243"/>
      <c r="H103" s="244" t="s">
        <v>19</v>
      </c>
      <c r="I103" s="246"/>
      <c r="J103" s="243"/>
      <c r="K103" s="243"/>
      <c r="L103" s="247"/>
      <c r="M103" s="248"/>
      <c r="N103" s="249"/>
      <c r="O103" s="249"/>
      <c r="P103" s="249"/>
      <c r="Q103" s="249"/>
      <c r="R103" s="249"/>
      <c r="S103" s="249"/>
      <c r="T103" s="25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1" t="s">
        <v>224</v>
      </c>
      <c r="AU103" s="251" t="s">
        <v>81</v>
      </c>
      <c r="AV103" s="14" t="s">
        <v>79</v>
      </c>
      <c r="AW103" s="14" t="s">
        <v>33</v>
      </c>
      <c r="AX103" s="14" t="s">
        <v>71</v>
      </c>
      <c r="AY103" s="251" t="s">
        <v>137</v>
      </c>
    </row>
    <row r="104" spans="1:51" s="13" customFormat="1" ht="12">
      <c r="A104" s="13"/>
      <c r="B104" s="231"/>
      <c r="C104" s="232"/>
      <c r="D104" s="218" t="s">
        <v>224</v>
      </c>
      <c r="E104" s="233" t="s">
        <v>19</v>
      </c>
      <c r="F104" s="234" t="s">
        <v>81</v>
      </c>
      <c r="G104" s="232"/>
      <c r="H104" s="235">
        <v>2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1" t="s">
        <v>224</v>
      </c>
      <c r="AU104" s="241" t="s">
        <v>81</v>
      </c>
      <c r="AV104" s="13" t="s">
        <v>81</v>
      </c>
      <c r="AW104" s="13" t="s">
        <v>33</v>
      </c>
      <c r="AX104" s="13" t="s">
        <v>79</v>
      </c>
      <c r="AY104" s="241" t="s">
        <v>137</v>
      </c>
    </row>
    <row r="105" spans="1:65" s="2" customFormat="1" ht="24.15" customHeight="1">
      <c r="A105" s="39"/>
      <c r="B105" s="40"/>
      <c r="C105" s="205" t="s">
        <v>165</v>
      </c>
      <c r="D105" s="205" t="s">
        <v>144</v>
      </c>
      <c r="E105" s="206" t="s">
        <v>240</v>
      </c>
      <c r="F105" s="207" t="s">
        <v>241</v>
      </c>
      <c r="G105" s="208" t="s">
        <v>235</v>
      </c>
      <c r="H105" s="209">
        <v>1</v>
      </c>
      <c r="I105" s="210"/>
      <c r="J105" s="211">
        <f>ROUND(I105*H105,2)</f>
        <v>0</v>
      </c>
      <c r="K105" s="207" t="s">
        <v>219</v>
      </c>
      <c r="L105" s="45"/>
      <c r="M105" s="212" t="s">
        <v>19</v>
      </c>
      <c r="N105" s="213" t="s">
        <v>42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165</v>
      </c>
      <c r="AT105" s="216" t="s">
        <v>144</v>
      </c>
      <c r="AU105" s="216" t="s">
        <v>81</v>
      </c>
      <c r="AY105" s="18" t="s">
        <v>137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165</v>
      </c>
      <c r="BM105" s="216" t="s">
        <v>242</v>
      </c>
    </row>
    <row r="106" spans="1:47" s="2" customFormat="1" ht="12">
      <c r="A106" s="39"/>
      <c r="B106" s="40"/>
      <c r="C106" s="41"/>
      <c r="D106" s="218" t="s">
        <v>150</v>
      </c>
      <c r="E106" s="41"/>
      <c r="F106" s="219" t="s">
        <v>243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150</v>
      </c>
      <c r="AU106" s="18" t="s">
        <v>81</v>
      </c>
    </row>
    <row r="107" spans="1:47" s="2" customFormat="1" ht="12">
      <c r="A107" s="39"/>
      <c r="B107" s="40"/>
      <c r="C107" s="41"/>
      <c r="D107" s="224" t="s">
        <v>162</v>
      </c>
      <c r="E107" s="41"/>
      <c r="F107" s="225" t="s">
        <v>244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162</v>
      </c>
      <c r="AU107" s="18" t="s">
        <v>81</v>
      </c>
    </row>
    <row r="108" spans="1:51" s="14" customFormat="1" ht="12">
      <c r="A108" s="14"/>
      <c r="B108" s="242"/>
      <c r="C108" s="243"/>
      <c r="D108" s="218" t="s">
        <v>224</v>
      </c>
      <c r="E108" s="244" t="s">
        <v>19</v>
      </c>
      <c r="F108" s="245" t="s">
        <v>239</v>
      </c>
      <c r="G108" s="243"/>
      <c r="H108" s="244" t="s">
        <v>19</v>
      </c>
      <c r="I108" s="246"/>
      <c r="J108" s="243"/>
      <c r="K108" s="243"/>
      <c r="L108" s="247"/>
      <c r="M108" s="248"/>
      <c r="N108" s="249"/>
      <c r="O108" s="249"/>
      <c r="P108" s="249"/>
      <c r="Q108" s="249"/>
      <c r="R108" s="249"/>
      <c r="S108" s="249"/>
      <c r="T108" s="25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1" t="s">
        <v>224</v>
      </c>
      <c r="AU108" s="251" t="s">
        <v>81</v>
      </c>
      <c r="AV108" s="14" t="s">
        <v>79</v>
      </c>
      <c r="AW108" s="14" t="s">
        <v>33</v>
      </c>
      <c r="AX108" s="14" t="s">
        <v>71</v>
      </c>
      <c r="AY108" s="251" t="s">
        <v>137</v>
      </c>
    </row>
    <row r="109" spans="1:51" s="13" customFormat="1" ht="12">
      <c r="A109" s="13"/>
      <c r="B109" s="231"/>
      <c r="C109" s="232"/>
      <c r="D109" s="218" t="s">
        <v>224</v>
      </c>
      <c r="E109" s="233" t="s">
        <v>19</v>
      </c>
      <c r="F109" s="234" t="s">
        <v>79</v>
      </c>
      <c r="G109" s="232"/>
      <c r="H109" s="235">
        <v>1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224</v>
      </c>
      <c r="AU109" s="241" t="s">
        <v>81</v>
      </c>
      <c r="AV109" s="13" t="s">
        <v>81</v>
      </c>
      <c r="AW109" s="13" t="s">
        <v>33</v>
      </c>
      <c r="AX109" s="13" t="s">
        <v>79</v>
      </c>
      <c r="AY109" s="241" t="s">
        <v>137</v>
      </c>
    </row>
    <row r="110" spans="1:65" s="2" customFormat="1" ht="24.15" customHeight="1">
      <c r="A110" s="39"/>
      <c r="B110" s="40"/>
      <c r="C110" s="205" t="s">
        <v>141</v>
      </c>
      <c r="D110" s="205" t="s">
        <v>144</v>
      </c>
      <c r="E110" s="206" t="s">
        <v>245</v>
      </c>
      <c r="F110" s="207" t="s">
        <v>246</v>
      </c>
      <c r="G110" s="208" t="s">
        <v>218</v>
      </c>
      <c r="H110" s="209">
        <v>64</v>
      </c>
      <c r="I110" s="210"/>
      <c r="J110" s="211">
        <f>ROUND(I110*H110,2)</f>
        <v>0</v>
      </c>
      <c r="K110" s="207" t="s">
        <v>219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165</v>
      </c>
      <c r="AT110" s="216" t="s">
        <v>144</v>
      </c>
      <c r="AU110" s="216" t="s">
        <v>81</v>
      </c>
      <c r="AY110" s="18" t="s">
        <v>137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165</v>
      </c>
      <c r="BM110" s="216" t="s">
        <v>247</v>
      </c>
    </row>
    <row r="111" spans="1:47" s="2" customFormat="1" ht="12">
      <c r="A111" s="39"/>
      <c r="B111" s="40"/>
      <c r="C111" s="41"/>
      <c r="D111" s="218" t="s">
        <v>150</v>
      </c>
      <c r="E111" s="41"/>
      <c r="F111" s="219" t="s">
        <v>248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150</v>
      </c>
      <c r="AU111" s="18" t="s">
        <v>81</v>
      </c>
    </row>
    <row r="112" spans="1:47" s="2" customFormat="1" ht="12">
      <c r="A112" s="39"/>
      <c r="B112" s="40"/>
      <c r="C112" s="41"/>
      <c r="D112" s="224" t="s">
        <v>162</v>
      </c>
      <c r="E112" s="41"/>
      <c r="F112" s="225" t="s">
        <v>249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162</v>
      </c>
      <c r="AU112" s="18" t="s">
        <v>81</v>
      </c>
    </row>
    <row r="113" spans="1:47" s="2" customFormat="1" ht="12">
      <c r="A113" s="39"/>
      <c r="B113" s="40"/>
      <c r="C113" s="41"/>
      <c r="D113" s="218" t="s">
        <v>151</v>
      </c>
      <c r="E113" s="41"/>
      <c r="F113" s="223" t="s">
        <v>250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151</v>
      </c>
      <c r="AU113" s="18" t="s">
        <v>81</v>
      </c>
    </row>
    <row r="114" spans="1:51" s="14" customFormat="1" ht="12">
      <c r="A114" s="14"/>
      <c r="B114" s="242"/>
      <c r="C114" s="243"/>
      <c r="D114" s="218" t="s">
        <v>224</v>
      </c>
      <c r="E114" s="244" t="s">
        <v>19</v>
      </c>
      <c r="F114" s="245" t="s">
        <v>226</v>
      </c>
      <c r="G114" s="243"/>
      <c r="H114" s="244" t="s">
        <v>19</v>
      </c>
      <c r="I114" s="246"/>
      <c r="J114" s="243"/>
      <c r="K114" s="243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224</v>
      </c>
      <c r="AU114" s="251" t="s">
        <v>81</v>
      </c>
      <c r="AV114" s="14" t="s">
        <v>79</v>
      </c>
      <c r="AW114" s="14" t="s">
        <v>33</v>
      </c>
      <c r="AX114" s="14" t="s">
        <v>71</v>
      </c>
      <c r="AY114" s="251" t="s">
        <v>137</v>
      </c>
    </row>
    <row r="115" spans="1:51" s="13" customFormat="1" ht="12">
      <c r="A115" s="13"/>
      <c r="B115" s="231"/>
      <c r="C115" s="232"/>
      <c r="D115" s="218" t="s">
        <v>224</v>
      </c>
      <c r="E115" s="233" t="s">
        <v>19</v>
      </c>
      <c r="F115" s="234" t="s">
        <v>251</v>
      </c>
      <c r="G115" s="232"/>
      <c r="H115" s="235">
        <v>64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224</v>
      </c>
      <c r="AU115" s="241" t="s">
        <v>81</v>
      </c>
      <c r="AV115" s="13" t="s">
        <v>81</v>
      </c>
      <c r="AW115" s="13" t="s">
        <v>33</v>
      </c>
      <c r="AX115" s="13" t="s">
        <v>79</v>
      </c>
      <c r="AY115" s="241" t="s">
        <v>137</v>
      </c>
    </row>
    <row r="116" spans="1:65" s="2" customFormat="1" ht="33" customHeight="1">
      <c r="A116" s="39"/>
      <c r="B116" s="40"/>
      <c r="C116" s="205" t="s">
        <v>173</v>
      </c>
      <c r="D116" s="205" t="s">
        <v>144</v>
      </c>
      <c r="E116" s="206" t="s">
        <v>252</v>
      </c>
      <c r="F116" s="207" t="s">
        <v>253</v>
      </c>
      <c r="G116" s="208" t="s">
        <v>235</v>
      </c>
      <c r="H116" s="209">
        <v>1</v>
      </c>
      <c r="I116" s="210"/>
      <c r="J116" s="211">
        <f>ROUND(I116*H116,2)</f>
        <v>0</v>
      </c>
      <c r="K116" s="207" t="s">
        <v>219</v>
      </c>
      <c r="L116" s="45"/>
      <c r="M116" s="212" t="s">
        <v>19</v>
      </c>
      <c r="N116" s="213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165</v>
      </c>
      <c r="AT116" s="216" t="s">
        <v>144</v>
      </c>
      <c r="AU116" s="216" t="s">
        <v>81</v>
      </c>
      <c r="AY116" s="18" t="s">
        <v>137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165</v>
      </c>
      <c r="BM116" s="216" t="s">
        <v>254</v>
      </c>
    </row>
    <row r="117" spans="1:47" s="2" customFormat="1" ht="12">
      <c r="A117" s="39"/>
      <c r="B117" s="40"/>
      <c r="C117" s="41"/>
      <c r="D117" s="218" t="s">
        <v>150</v>
      </c>
      <c r="E117" s="41"/>
      <c r="F117" s="219" t="s">
        <v>255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150</v>
      </c>
      <c r="AU117" s="18" t="s">
        <v>81</v>
      </c>
    </row>
    <row r="118" spans="1:47" s="2" customFormat="1" ht="12">
      <c r="A118" s="39"/>
      <c r="B118" s="40"/>
      <c r="C118" s="41"/>
      <c r="D118" s="224" t="s">
        <v>162</v>
      </c>
      <c r="E118" s="41"/>
      <c r="F118" s="225" t="s">
        <v>256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162</v>
      </c>
      <c r="AU118" s="18" t="s">
        <v>81</v>
      </c>
    </row>
    <row r="119" spans="1:65" s="2" customFormat="1" ht="33" customHeight="1">
      <c r="A119" s="39"/>
      <c r="B119" s="40"/>
      <c r="C119" s="205" t="s">
        <v>178</v>
      </c>
      <c r="D119" s="205" t="s">
        <v>144</v>
      </c>
      <c r="E119" s="206" t="s">
        <v>257</v>
      </c>
      <c r="F119" s="207" t="s">
        <v>258</v>
      </c>
      <c r="G119" s="208" t="s">
        <v>235</v>
      </c>
      <c r="H119" s="209">
        <v>1</v>
      </c>
      <c r="I119" s="210"/>
      <c r="J119" s="211">
        <f>ROUND(I119*H119,2)</f>
        <v>0</v>
      </c>
      <c r="K119" s="207" t="s">
        <v>219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165</v>
      </c>
      <c r="AT119" s="216" t="s">
        <v>144</v>
      </c>
      <c r="AU119" s="216" t="s">
        <v>81</v>
      </c>
      <c r="AY119" s="18" t="s">
        <v>137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165</v>
      </c>
      <c r="BM119" s="216" t="s">
        <v>259</v>
      </c>
    </row>
    <row r="120" spans="1:47" s="2" customFormat="1" ht="12">
      <c r="A120" s="39"/>
      <c r="B120" s="40"/>
      <c r="C120" s="41"/>
      <c r="D120" s="218" t="s">
        <v>150</v>
      </c>
      <c r="E120" s="41"/>
      <c r="F120" s="219" t="s">
        <v>260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150</v>
      </c>
      <c r="AU120" s="18" t="s">
        <v>81</v>
      </c>
    </row>
    <row r="121" spans="1:47" s="2" customFormat="1" ht="12">
      <c r="A121" s="39"/>
      <c r="B121" s="40"/>
      <c r="C121" s="41"/>
      <c r="D121" s="224" t="s">
        <v>162</v>
      </c>
      <c r="E121" s="41"/>
      <c r="F121" s="225" t="s">
        <v>261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162</v>
      </c>
      <c r="AU121" s="18" t="s">
        <v>81</v>
      </c>
    </row>
    <row r="122" spans="1:65" s="2" customFormat="1" ht="33" customHeight="1">
      <c r="A122" s="39"/>
      <c r="B122" s="40"/>
      <c r="C122" s="205" t="s">
        <v>184</v>
      </c>
      <c r="D122" s="205" t="s">
        <v>144</v>
      </c>
      <c r="E122" s="206" t="s">
        <v>262</v>
      </c>
      <c r="F122" s="207" t="s">
        <v>263</v>
      </c>
      <c r="G122" s="208" t="s">
        <v>235</v>
      </c>
      <c r="H122" s="209">
        <v>1</v>
      </c>
      <c r="I122" s="210"/>
      <c r="J122" s="211">
        <f>ROUND(I122*H122,2)</f>
        <v>0</v>
      </c>
      <c r="K122" s="207" t="s">
        <v>219</v>
      </c>
      <c r="L122" s="45"/>
      <c r="M122" s="212" t="s">
        <v>19</v>
      </c>
      <c r="N122" s="213" t="s">
        <v>42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165</v>
      </c>
      <c r="AT122" s="216" t="s">
        <v>144</v>
      </c>
      <c r="AU122" s="216" t="s">
        <v>81</v>
      </c>
      <c r="AY122" s="18" t="s">
        <v>137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79</v>
      </c>
      <c r="BK122" s="217">
        <f>ROUND(I122*H122,2)</f>
        <v>0</v>
      </c>
      <c r="BL122" s="18" t="s">
        <v>165</v>
      </c>
      <c r="BM122" s="216" t="s">
        <v>264</v>
      </c>
    </row>
    <row r="123" spans="1:47" s="2" customFormat="1" ht="12">
      <c r="A123" s="39"/>
      <c r="B123" s="40"/>
      <c r="C123" s="41"/>
      <c r="D123" s="218" t="s">
        <v>150</v>
      </c>
      <c r="E123" s="41"/>
      <c r="F123" s="219" t="s">
        <v>265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150</v>
      </c>
      <c r="AU123" s="18" t="s">
        <v>81</v>
      </c>
    </row>
    <row r="124" spans="1:47" s="2" customFormat="1" ht="12">
      <c r="A124" s="39"/>
      <c r="B124" s="40"/>
      <c r="C124" s="41"/>
      <c r="D124" s="224" t="s">
        <v>162</v>
      </c>
      <c r="E124" s="41"/>
      <c r="F124" s="225" t="s">
        <v>266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162</v>
      </c>
      <c r="AU124" s="18" t="s">
        <v>81</v>
      </c>
    </row>
    <row r="125" spans="1:65" s="2" customFormat="1" ht="24.15" customHeight="1">
      <c r="A125" s="39"/>
      <c r="B125" s="40"/>
      <c r="C125" s="205" t="s">
        <v>188</v>
      </c>
      <c r="D125" s="205" t="s">
        <v>144</v>
      </c>
      <c r="E125" s="206" t="s">
        <v>267</v>
      </c>
      <c r="F125" s="207" t="s">
        <v>268</v>
      </c>
      <c r="G125" s="208" t="s">
        <v>218</v>
      </c>
      <c r="H125" s="209">
        <v>3848</v>
      </c>
      <c r="I125" s="210"/>
      <c r="J125" s="211">
        <f>ROUND(I125*H125,2)</f>
        <v>0</v>
      </c>
      <c r="K125" s="207" t="s">
        <v>219</v>
      </c>
      <c r="L125" s="45"/>
      <c r="M125" s="212" t="s">
        <v>19</v>
      </c>
      <c r="N125" s="213" t="s">
        <v>42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0.44</v>
      </c>
      <c r="T125" s="215">
        <f>S125*H125</f>
        <v>1693.1200000000001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165</v>
      </c>
      <c r="AT125" s="216" t="s">
        <v>144</v>
      </c>
      <c r="AU125" s="216" t="s">
        <v>81</v>
      </c>
      <c r="AY125" s="18" t="s">
        <v>137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79</v>
      </c>
      <c r="BK125" s="217">
        <f>ROUND(I125*H125,2)</f>
        <v>0</v>
      </c>
      <c r="BL125" s="18" t="s">
        <v>165</v>
      </c>
      <c r="BM125" s="216" t="s">
        <v>269</v>
      </c>
    </row>
    <row r="126" spans="1:47" s="2" customFormat="1" ht="12">
      <c r="A126" s="39"/>
      <c r="B126" s="40"/>
      <c r="C126" s="41"/>
      <c r="D126" s="218" t="s">
        <v>150</v>
      </c>
      <c r="E126" s="41"/>
      <c r="F126" s="219" t="s">
        <v>270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150</v>
      </c>
      <c r="AU126" s="18" t="s">
        <v>81</v>
      </c>
    </row>
    <row r="127" spans="1:47" s="2" customFormat="1" ht="12">
      <c r="A127" s="39"/>
      <c r="B127" s="40"/>
      <c r="C127" s="41"/>
      <c r="D127" s="224" t="s">
        <v>162</v>
      </c>
      <c r="E127" s="41"/>
      <c r="F127" s="225" t="s">
        <v>271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162</v>
      </c>
      <c r="AU127" s="18" t="s">
        <v>81</v>
      </c>
    </row>
    <row r="128" spans="1:51" s="13" customFormat="1" ht="12">
      <c r="A128" s="13"/>
      <c r="B128" s="231"/>
      <c r="C128" s="232"/>
      <c r="D128" s="218" t="s">
        <v>224</v>
      </c>
      <c r="E128" s="233" t="s">
        <v>19</v>
      </c>
      <c r="F128" s="234" t="s">
        <v>272</v>
      </c>
      <c r="G128" s="232"/>
      <c r="H128" s="235">
        <v>3848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224</v>
      </c>
      <c r="AU128" s="241" t="s">
        <v>81</v>
      </c>
      <c r="AV128" s="13" t="s">
        <v>81</v>
      </c>
      <c r="AW128" s="13" t="s">
        <v>33</v>
      </c>
      <c r="AX128" s="13" t="s">
        <v>79</v>
      </c>
      <c r="AY128" s="241" t="s">
        <v>137</v>
      </c>
    </row>
    <row r="129" spans="1:65" s="2" customFormat="1" ht="24.15" customHeight="1">
      <c r="A129" s="39"/>
      <c r="B129" s="40"/>
      <c r="C129" s="205" t="s">
        <v>193</v>
      </c>
      <c r="D129" s="205" t="s">
        <v>144</v>
      </c>
      <c r="E129" s="206" t="s">
        <v>273</v>
      </c>
      <c r="F129" s="207" t="s">
        <v>274</v>
      </c>
      <c r="G129" s="208" t="s">
        <v>218</v>
      </c>
      <c r="H129" s="209">
        <v>3848</v>
      </c>
      <c r="I129" s="210"/>
      <c r="J129" s="211">
        <f>ROUND(I129*H129,2)</f>
        <v>0</v>
      </c>
      <c r="K129" s="207" t="s">
        <v>219</v>
      </c>
      <c r="L129" s="45"/>
      <c r="M129" s="212" t="s">
        <v>19</v>
      </c>
      <c r="N129" s="213" t="s">
        <v>42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0.22</v>
      </c>
      <c r="T129" s="215">
        <f>S129*H129</f>
        <v>846.5600000000001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165</v>
      </c>
      <c r="AT129" s="216" t="s">
        <v>144</v>
      </c>
      <c r="AU129" s="216" t="s">
        <v>81</v>
      </c>
      <c r="AY129" s="18" t="s">
        <v>137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79</v>
      </c>
      <c r="BK129" s="217">
        <f>ROUND(I129*H129,2)</f>
        <v>0</v>
      </c>
      <c r="BL129" s="18" t="s">
        <v>165</v>
      </c>
      <c r="BM129" s="216" t="s">
        <v>275</v>
      </c>
    </row>
    <row r="130" spans="1:47" s="2" customFormat="1" ht="12">
      <c r="A130" s="39"/>
      <c r="B130" s="40"/>
      <c r="C130" s="41"/>
      <c r="D130" s="218" t="s">
        <v>150</v>
      </c>
      <c r="E130" s="41"/>
      <c r="F130" s="219" t="s">
        <v>276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150</v>
      </c>
      <c r="AU130" s="18" t="s">
        <v>81</v>
      </c>
    </row>
    <row r="131" spans="1:47" s="2" customFormat="1" ht="12">
      <c r="A131" s="39"/>
      <c r="B131" s="40"/>
      <c r="C131" s="41"/>
      <c r="D131" s="224" t="s">
        <v>162</v>
      </c>
      <c r="E131" s="41"/>
      <c r="F131" s="225" t="s">
        <v>277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162</v>
      </c>
      <c r="AU131" s="18" t="s">
        <v>81</v>
      </c>
    </row>
    <row r="132" spans="1:51" s="14" customFormat="1" ht="12">
      <c r="A132" s="14"/>
      <c r="B132" s="242"/>
      <c r="C132" s="243"/>
      <c r="D132" s="218" t="s">
        <v>224</v>
      </c>
      <c r="E132" s="244" t="s">
        <v>19</v>
      </c>
      <c r="F132" s="245" t="s">
        <v>239</v>
      </c>
      <c r="G132" s="243"/>
      <c r="H132" s="244" t="s">
        <v>19</v>
      </c>
      <c r="I132" s="246"/>
      <c r="J132" s="243"/>
      <c r="K132" s="243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224</v>
      </c>
      <c r="AU132" s="251" t="s">
        <v>81</v>
      </c>
      <c r="AV132" s="14" t="s">
        <v>79</v>
      </c>
      <c r="AW132" s="14" t="s">
        <v>33</v>
      </c>
      <c r="AX132" s="14" t="s">
        <v>71</v>
      </c>
      <c r="AY132" s="251" t="s">
        <v>137</v>
      </c>
    </row>
    <row r="133" spans="1:51" s="13" customFormat="1" ht="12">
      <c r="A133" s="13"/>
      <c r="B133" s="231"/>
      <c r="C133" s="232"/>
      <c r="D133" s="218" t="s">
        <v>224</v>
      </c>
      <c r="E133" s="233" t="s">
        <v>19</v>
      </c>
      <c r="F133" s="234" t="s">
        <v>272</v>
      </c>
      <c r="G133" s="232"/>
      <c r="H133" s="235">
        <v>3848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224</v>
      </c>
      <c r="AU133" s="241" t="s">
        <v>81</v>
      </c>
      <c r="AV133" s="13" t="s">
        <v>81</v>
      </c>
      <c r="AW133" s="13" t="s">
        <v>33</v>
      </c>
      <c r="AX133" s="13" t="s">
        <v>79</v>
      </c>
      <c r="AY133" s="241" t="s">
        <v>137</v>
      </c>
    </row>
    <row r="134" spans="1:65" s="2" customFormat="1" ht="33" customHeight="1">
      <c r="A134" s="39"/>
      <c r="B134" s="40"/>
      <c r="C134" s="205" t="s">
        <v>198</v>
      </c>
      <c r="D134" s="205" t="s">
        <v>144</v>
      </c>
      <c r="E134" s="206" t="s">
        <v>278</v>
      </c>
      <c r="F134" s="207" t="s">
        <v>279</v>
      </c>
      <c r="G134" s="208" t="s">
        <v>280</v>
      </c>
      <c r="H134" s="209">
        <v>1603</v>
      </c>
      <c r="I134" s="210"/>
      <c r="J134" s="211">
        <f>ROUND(I134*H134,2)</f>
        <v>0</v>
      </c>
      <c r="K134" s="207" t="s">
        <v>219</v>
      </c>
      <c r="L134" s="45"/>
      <c r="M134" s="212" t="s">
        <v>19</v>
      </c>
      <c r="N134" s="213" t="s">
        <v>42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165</v>
      </c>
      <c r="AT134" s="216" t="s">
        <v>144</v>
      </c>
      <c r="AU134" s="216" t="s">
        <v>81</v>
      </c>
      <c r="AY134" s="18" t="s">
        <v>137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79</v>
      </c>
      <c r="BK134" s="217">
        <f>ROUND(I134*H134,2)</f>
        <v>0</v>
      </c>
      <c r="BL134" s="18" t="s">
        <v>165</v>
      </c>
      <c r="BM134" s="216" t="s">
        <v>281</v>
      </c>
    </row>
    <row r="135" spans="1:47" s="2" customFormat="1" ht="12">
      <c r="A135" s="39"/>
      <c r="B135" s="40"/>
      <c r="C135" s="41"/>
      <c r="D135" s="218" t="s">
        <v>150</v>
      </c>
      <c r="E135" s="41"/>
      <c r="F135" s="219" t="s">
        <v>282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150</v>
      </c>
      <c r="AU135" s="18" t="s">
        <v>81</v>
      </c>
    </row>
    <row r="136" spans="1:47" s="2" customFormat="1" ht="12">
      <c r="A136" s="39"/>
      <c r="B136" s="40"/>
      <c r="C136" s="41"/>
      <c r="D136" s="224" t="s">
        <v>162</v>
      </c>
      <c r="E136" s="41"/>
      <c r="F136" s="225" t="s">
        <v>283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162</v>
      </c>
      <c r="AU136" s="18" t="s">
        <v>81</v>
      </c>
    </row>
    <row r="137" spans="1:51" s="13" customFormat="1" ht="12">
      <c r="A137" s="13"/>
      <c r="B137" s="231"/>
      <c r="C137" s="232"/>
      <c r="D137" s="218" t="s">
        <v>224</v>
      </c>
      <c r="E137" s="233" t="s">
        <v>19</v>
      </c>
      <c r="F137" s="234" t="s">
        <v>284</v>
      </c>
      <c r="G137" s="232"/>
      <c r="H137" s="235">
        <v>1603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224</v>
      </c>
      <c r="AU137" s="241" t="s">
        <v>81</v>
      </c>
      <c r="AV137" s="13" t="s">
        <v>81</v>
      </c>
      <c r="AW137" s="13" t="s">
        <v>33</v>
      </c>
      <c r="AX137" s="13" t="s">
        <v>79</v>
      </c>
      <c r="AY137" s="241" t="s">
        <v>137</v>
      </c>
    </row>
    <row r="138" spans="1:65" s="2" customFormat="1" ht="33" customHeight="1">
      <c r="A138" s="39"/>
      <c r="B138" s="40"/>
      <c r="C138" s="205" t="s">
        <v>202</v>
      </c>
      <c r="D138" s="205" t="s">
        <v>144</v>
      </c>
      <c r="E138" s="206" t="s">
        <v>285</v>
      </c>
      <c r="F138" s="207" t="s">
        <v>279</v>
      </c>
      <c r="G138" s="208" t="s">
        <v>280</v>
      </c>
      <c r="H138" s="209">
        <v>2300</v>
      </c>
      <c r="I138" s="210"/>
      <c r="J138" s="211">
        <f>ROUND(I138*H138,2)</f>
        <v>0</v>
      </c>
      <c r="K138" s="207" t="s">
        <v>219</v>
      </c>
      <c r="L138" s="45"/>
      <c r="M138" s="212" t="s">
        <v>19</v>
      </c>
      <c r="N138" s="213" t="s">
        <v>42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165</v>
      </c>
      <c r="AT138" s="216" t="s">
        <v>144</v>
      </c>
      <c r="AU138" s="216" t="s">
        <v>81</v>
      </c>
      <c r="AY138" s="18" t="s">
        <v>137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79</v>
      </c>
      <c r="BK138" s="217">
        <f>ROUND(I138*H138,2)</f>
        <v>0</v>
      </c>
      <c r="BL138" s="18" t="s">
        <v>165</v>
      </c>
      <c r="BM138" s="216" t="s">
        <v>286</v>
      </c>
    </row>
    <row r="139" spans="1:47" s="2" customFormat="1" ht="12">
      <c r="A139" s="39"/>
      <c r="B139" s="40"/>
      <c r="C139" s="41"/>
      <c r="D139" s="218" t="s">
        <v>150</v>
      </c>
      <c r="E139" s="41"/>
      <c r="F139" s="219" t="s">
        <v>282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150</v>
      </c>
      <c r="AU139" s="18" t="s">
        <v>81</v>
      </c>
    </row>
    <row r="140" spans="1:47" s="2" customFormat="1" ht="12">
      <c r="A140" s="39"/>
      <c r="B140" s="40"/>
      <c r="C140" s="41"/>
      <c r="D140" s="224" t="s">
        <v>162</v>
      </c>
      <c r="E140" s="41"/>
      <c r="F140" s="225" t="s">
        <v>287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162</v>
      </c>
      <c r="AU140" s="18" t="s">
        <v>81</v>
      </c>
    </row>
    <row r="141" spans="1:51" s="13" customFormat="1" ht="12">
      <c r="A141" s="13"/>
      <c r="B141" s="231"/>
      <c r="C141" s="232"/>
      <c r="D141" s="218" t="s">
        <v>224</v>
      </c>
      <c r="E141" s="233" t="s">
        <v>19</v>
      </c>
      <c r="F141" s="234" t="s">
        <v>288</v>
      </c>
      <c r="G141" s="232"/>
      <c r="H141" s="235">
        <v>2300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224</v>
      </c>
      <c r="AU141" s="241" t="s">
        <v>81</v>
      </c>
      <c r="AV141" s="13" t="s">
        <v>81</v>
      </c>
      <c r="AW141" s="13" t="s">
        <v>33</v>
      </c>
      <c r="AX141" s="13" t="s">
        <v>79</v>
      </c>
      <c r="AY141" s="241" t="s">
        <v>137</v>
      </c>
    </row>
    <row r="142" spans="1:65" s="2" customFormat="1" ht="33" customHeight="1">
      <c r="A142" s="39"/>
      <c r="B142" s="40"/>
      <c r="C142" s="205" t="s">
        <v>289</v>
      </c>
      <c r="D142" s="205" t="s">
        <v>144</v>
      </c>
      <c r="E142" s="206" t="s">
        <v>290</v>
      </c>
      <c r="F142" s="207" t="s">
        <v>291</v>
      </c>
      <c r="G142" s="208" t="s">
        <v>280</v>
      </c>
      <c r="H142" s="209">
        <v>786.2</v>
      </c>
      <c r="I142" s="210"/>
      <c r="J142" s="211">
        <f>ROUND(I142*H142,2)</f>
        <v>0</v>
      </c>
      <c r="K142" s="207" t="s">
        <v>219</v>
      </c>
      <c r="L142" s="45"/>
      <c r="M142" s="212" t="s">
        <v>19</v>
      </c>
      <c r="N142" s="213" t="s">
        <v>42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165</v>
      </c>
      <c r="AT142" s="216" t="s">
        <v>144</v>
      </c>
      <c r="AU142" s="216" t="s">
        <v>81</v>
      </c>
      <c r="AY142" s="18" t="s">
        <v>137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79</v>
      </c>
      <c r="BK142" s="217">
        <f>ROUND(I142*H142,2)</f>
        <v>0</v>
      </c>
      <c r="BL142" s="18" t="s">
        <v>165</v>
      </c>
      <c r="BM142" s="216" t="s">
        <v>292</v>
      </c>
    </row>
    <row r="143" spans="1:47" s="2" customFormat="1" ht="12">
      <c r="A143" s="39"/>
      <c r="B143" s="40"/>
      <c r="C143" s="41"/>
      <c r="D143" s="218" t="s">
        <v>150</v>
      </c>
      <c r="E143" s="41"/>
      <c r="F143" s="219" t="s">
        <v>293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150</v>
      </c>
      <c r="AU143" s="18" t="s">
        <v>81</v>
      </c>
    </row>
    <row r="144" spans="1:47" s="2" customFormat="1" ht="12">
      <c r="A144" s="39"/>
      <c r="B144" s="40"/>
      <c r="C144" s="41"/>
      <c r="D144" s="224" t="s">
        <v>162</v>
      </c>
      <c r="E144" s="41"/>
      <c r="F144" s="225" t="s">
        <v>294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162</v>
      </c>
      <c r="AU144" s="18" t="s">
        <v>81</v>
      </c>
    </row>
    <row r="145" spans="1:51" s="13" customFormat="1" ht="12">
      <c r="A145" s="13"/>
      <c r="B145" s="231"/>
      <c r="C145" s="232"/>
      <c r="D145" s="218" t="s">
        <v>224</v>
      </c>
      <c r="E145" s="233" t="s">
        <v>19</v>
      </c>
      <c r="F145" s="234" t="s">
        <v>295</v>
      </c>
      <c r="G145" s="232"/>
      <c r="H145" s="235">
        <v>142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224</v>
      </c>
      <c r="AU145" s="241" t="s">
        <v>81</v>
      </c>
      <c r="AV145" s="13" t="s">
        <v>81</v>
      </c>
      <c r="AW145" s="13" t="s">
        <v>33</v>
      </c>
      <c r="AX145" s="13" t="s">
        <v>71</v>
      </c>
      <c r="AY145" s="241" t="s">
        <v>137</v>
      </c>
    </row>
    <row r="146" spans="1:51" s="13" customFormat="1" ht="12">
      <c r="A146" s="13"/>
      <c r="B146" s="231"/>
      <c r="C146" s="232"/>
      <c r="D146" s="218" t="s">
        <v>224</v>
      </c>
      <c r="E146" s="233" t="s">
        <v>19</v>
      </c>
      <c r="F146" s="234" t="s">
        <v>296</v>
      </c>
      <c r="G146" s="232"/>
      <c r="H146" s="235">
        <v>302.5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224</v>
      </c>
      <c r="AU146" s="241" t="s">
        <v>81</v>
      </c>
      <c r="AV146" s="13" t="s">
        <v>81</v>
      </c>
      <c r="AW146" s="13" t="s">
        <v>33</v>
      </c>
      <c r="AX146" s="13" t="s">
        <v>71</v>
      </c>
      <c r="AY146" s="241" t="s">
        <v>137</v>
      </c>
    </row>
    <row r="147" spans="1:51" s="13" customFormat="1" ht="12">
      <c r="A147" s="13"/>
      <c r="B147" s="231"/>
      <c r="C147" s="232"/>
      <c r="D147" s="218" t="s">
        <v>224</v>
      </c>
      <c r="E147" s="233" t="s">
        <v>19</v>
      </c>
      <c r="F147" s="234" t="s">
        <v>297</v>
      </c>
      <c r="G147" s="232"/>
      <c r="H147" s="235">
        <v>113.9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224</v>
      </c>
      <c r="AU147" s="241" t="s">
        <v>81</v>
      </c>
      <c r="AV147" s="13" t="s">
        <v>81</v>
      </c>
      <c r="AW147" s="13" t="s">
        <v>33</v>
      </c>
      <c r="AX147" s="13" t="s">
        <v>71</v>
      </c>
      <c r="AY147" s="241" t="s">
        <v>137</v>
      </c>
    </row>
    <row r="148" spans="1:51" s="13" customFormat="1" ht="12">
      <c r="A148" s="13"/>
      <c r="B148" s="231"/>
      <c r="C148" s="232"/>
      <c r="D148" s="218" t="s">
        <v>224</v>
      </c>
      <c r="E148" s="233" t="s">
        <v>19</v>
      </c>
      <c r="F148" s="234" t="s">
        <v>298</v>
      </c>
      <c r="G148" s="232"/>
      <c r="H148" s="235">
        <v>227.8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224</v>
      </c>
      <c r="AU148" s="241" t="s">
        <v>81</v>
      </c>
      <c r="AV148" s="13" t="s">
        <v>81</v>
      </c>
      <c r="AW148" s="13" t="s">
        <v>33</v>
      </c>
      <c r="AX148" s="13" t="s">
        <v>71</v>
      </c>
      <c r="AY148" s="241" t="s">
        <v>137</v>
      </c>
    </row>
    <row r="149" spans="1:51" s="15" customFormat="1" ht="12">
      <c r="A149" s="15"/>
      <c r="B149" s="252"/>
      <c r="C149" s="253"/>
      <c r="D149" s="218" t="s">
        <v>224</v>
      </c>
      <c r="E149" s="254" t="s">
        <v>19</v>
      </c>
      <c r="F149" s="255" t="s">
        <v>299</v>
      </c>
      <c r="G149" s="253"/>
      <c r="H149" s="256">
        <v>786.2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2" t="s">
        <v>224</v>
      </c>
      <c r="AU149" s="262" t="s">
        <v>81</v>
      </c>
      <c r="AV149" s="15" t="s">
        <v>165</v>
      </c>
      <c r="AW149" s="15" t="s">
        <v>33</v>
      </c>
      <c r="AX149" s="15" t="s">
        <v>79</v>
      </c>
      <c r="AY149" s="262" t="s">
        <v>137</v>
      </c>
    </row>
    <row r="150" spans="1:65" s="2" customFormat="1" ht="33" customHeight="1">
      <c r="A150" s="39"/>
      <c r="B150" s="40"/>
      <c r="C150" s="205" t="s">
        <v>300</v>
      </c>
      <c r="D150" s="205" t="s">
        <v>144</v>
      </c>
      <c r="E150" s="206" t="s">
        <v>301</v>
      </c>
      <c r="F150" s="207" t="s">
        <v>302</v>
      </c>
      <c r="G150" s="208" t="s">
        <v>280</v>
      </c>
      <c r="H150" s="209">
        <v>2300</v>
      </c>
      <c r="I150" s="210"/>
      <c r="J150" s="211">
        <f>ROUND(I150*H150,2)</f>
        <v>0</v>
      </c>
      <c r="K150" s="207" t="s">
        <v>219</v>
      </c>
      <c r="L150" s="45"/>
      <c r="M150" s="212" t="s">
        <v>19</v>
      </c>
      <c r="N150" s="213" t="s">
        <v>42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165</v>
      </c>
      <c r="AT150" s="216" t="s">
        <v>144</v>
      </c>
      <c r="AU150" s="216" t="s">
        <v>81</v>
      </c>
      <c r="AY150" s="18" t="s">
        <v>137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79</v>
      </c>
      <c r="BK150" s="217">
        <f>ROUND(I150*H150,2)</f>
        <v>0</v>
      </c>
      <c r="BL150" s="18" t="s">
        <v>165</v>
      </c>
      <c r="BM150" s="216" t="s">
        <v>303</v>
      </c>
    </row>
    <row r="151" spans="1:47" s="2" customFormat="1" ht="12">
      <c r="A151" s="39"/>
      <c r="B151" s="40"/>
      <c r="C151" s="41"/>
      <c r="D151" s="218" t="s">
        <v>150</v>
      </c>
      <c r="E151" s="41"/>
      <c r="F151" s="219" t="s">
        <v>304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150</v>
      </c>
      <c r="AU151" s="18" t="s">
        <v>81</v>
      </c>
    </row>
    <row r="152" spans="1:47" s="2" customFormat="1" ht="12">
      <c r="A152" s="39"/>
      <c r="B152" s="40"/>
      <c r="C152" s="41"/>
      <c r="D152" s="224" t="s">
        <v>162</v>
      </c>
      <c r="E152" s="41"/>
      <c r="F152" s="225" t="s">
        <v>305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162</v>
      </c>
      <c r="AU152" s="18" t="s">
        <v>81</v>
      </c>
    </row>
    <row r="153" spans="1:51" s="13" customFormat="1" ht="12">
      <c r="A153" s="13"/>
      <c r="B153" s="231"/>
      <c r="C153" s="232"/>
      <c r="D153" s="218" t="s">
        <v>224</v>
      </c>
      <c r="E153" s="233" t="s">
        <v>19</v>
      </c>
      <c r="F153" s="234" t="s">
        <v>306</v>
      </c>
      <c r="G153" s="232"/>
      <c r="H153" s="235">
        <v>2300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224</v>
      </c>
      <c r="AU153" s="241" t="s">
        <v>81</v>
      </c>
      <c r="AV153" s="13" t="s">
        <v>81</v>
      </c>
      <c r="AW153" s="13" t="s">
        <v>33</v>
      </c>
      <c r="AX153" s="13" t="s">
        <v>79</v>
      </c>
      <c r="AY153" s="241" t="s">
        <v>137</v>
      </c>
    </row>
    <row r="154" spans="1:65" s="2" customFormat="1" ht="33" customHeight="1">
      <c r="A154" s="39"/>
      <c r="B154" s="40"/>
      <c r="C154" s="205" t="s">
        <v>8</v>
      </c>
      <c r="D154" s="205" t="s">
        <v>144</v>
      </c>
      <c r="E154" s="206" t="s">
        <v>307</v>
      </c>
      <c r="F154" s="207" t="s">
        <v>308</v>
      </c>
      <c r="G154" s="208" t="s">
        <v>280</v>
      </c>
      <c r="H154" s="209">
        <v>30</v>
      </c>
      <c r="I154" s="210"/>
      <c r="J154" s="211">
        <f>ROUND(I154*H154,2)</f>
        <v>0</v>
      </c>
      <c r="K154" s="207" t="s">
        <v>219</v>
      </c>
      <c r="L154" s="45"/>
      <c r="M154" s="212" t="s">
        <v>19</v>
      </c>
      <c r="N154" s="213" t="s">
        <v>42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165</v>
      </c>
      <c r="AT154" s="216" t="s">
        <v>144</v>
      </c>
      <c r="AU154" s="216" t="s">
        <v>81</v>
      </c>
      <c r="AY154" s="18" t="s">
        <v>137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79</v>
      </c>
      <c r="BK154" s="217">
        <f>ROUND(I154*H154,2)</f>
        <v>0</v>
      </c>
      <c r="BL154" s="18" t="s">
        <v>165</v>
      </c>
      <c r="BM154" s="216" t="s">
        <v>309</v>
      </c>
    </row>
    <row r="155" spans="1:47" s="2" customFormat="1" ht="12">
      <c r="A155" s="39"/>
      <c r="B155" s="40"/>
      <c r="C155" s="41"/>
      <c r="D155" s="218" t="s">
        <v>150</v>
      </c>
      <c r="E155" s="41"/>
      <c r="F155" s="219" t="s">
        <v>310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150</v>
      </c>
      <c r="AU155" s="18" t="s">
        <v>81</v>
      </c>
    </row>
    <row r="156" spans="1:47" s="2" customFormat="1" ht="12">
      <c r="A156" s="39"/>
      <c r="B156" s="40"/>
      <c r="C156" s="41"/>
      <c r="D156" s="224" t="s">
        <v>162</v>
      </c>
      <c r="E156" s="41"/>
      <c r="F156" s="225" t="s">
        <v>311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162</v>
      </c>
      <c r="AU156" s="18" t="s">
        <v>81</v>
      </c>
    </row>
    <row r="157" spans="1:51" s="13" customFormat="1" ht="12">
      <c r="A157" s="13"/>
      <c r="B157" s="231"/>
      <c r="C157" s="232"/>
      <c r="D157" s="218" t="s">
        <v>224</v>
      </c>
      <c r="E157" s="233" t="s">
        <v>19</v>
      </c>
      <c r="F157" s="234" t="s">
        <v>312</v>
      </c>
      <c r="G157" s="232"/>
      <c r="H157" s="235">
        <v>30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224</v>
      </c>
      <c r="AU157" s="241" t="s">
        <v>81</v>
      </c>
      <c r="AV157" s="13" t="s">
        <v>81</v>
      </c>
      <c r="AW157" s="13" t="s">
        <v>33</v>
      </c>
      <c r="AX157" s="13" t="s">
        <v>79</v>
      </c>
      <c r="AY157" s="241" t="s">
        <v>137</v>
      </c>
    </row>
    <row r="158" spans="1:65" s="2" customFormat="1" ht="24.15" customHeight="1">
      <c r="A158" s="39"/>
      <c r="B158" s="40"/>
      <c r="C158" s="205" t="s">
        <v>313</v>
      </c>
      <c r="D158" s="205" t="s">
        <v>144</v>
      </c>
      <c r="E158" s="206" t="s">
        <v>314</v>
      </c>
      <c r="F158" s="207" t="s">
        <v>315</v>
      </c>
      <c r="G158" s="208" t="s">
        <v>235</v>
      </c>
      <c r="H158" s="209">
        <v>2</v>
      </c>
      <c r="I158" s="210"/>
      <c r="J158" s="211">
        <f>ROUND(I158*H158,2)</f>
        <v>0</v>
      </c>
      <c r="K158" s="207" t="s">
        <v>219</v>
      </c>
      <c r="L158" s="45"/>
      <c r="M158" s="212" t="s">
        <v>19</v>
      </c>
      <c r="N158" s="213" t="s">
        <v>42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165</v>
      </c>
      <c r="AT158" s="216" t="s">
        <v>144</v>
      </c>
      <c r="AU158" s="216" t="s">
        <v>81</v>
      </c>
      <c r="AY158" s="18" t="s">
        <v>137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79</v>
      </c>
      <c r="BK158" s="217">
        <f>ROUND(I158*H158,2)</f>
        <v>0</v>
      </c>
      <c r="BL158" s="18" t="s">
        <v>165</v>
      </c>
      <c r="BM158" s="216" t="s">
        <v>316</v>
      </c>
    </row>
    <row r="159" spans="1:47" s="2" customFormat="1" ht="12">
      <c r="A159" s="39"/>
      <c r="B159" s="40"/>
      <c r="C159" s="41"/>
      <c r="D159" s="218" t="s">
        <v>150</v>
      </c>
      <c r="E159" s="41"/>
      <c r="F159" s="219" t="s">
        <v>317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150</v>
      </c>
      <c r="AU159" s="18" t="s">
        <v>81</v>
      </c>
    </row>
    <row r="160" spans="1:47" s="2" customFormat="1" ht="12">
      <c r="A160" s="39"/>
      <c r="B160" s="40"/>
      <c r="C160" s="41"/>
      <c r="D160" s="224" t="s">
        <v>162</v>
      </c>
      <c r="E160" s="41"/>
      <c r="F160" s="225" t="s">
        <v>318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162</v>
      </c>
      <c r="AU160" s="18" t="s">
        <v>81</v>
      </c>
    </row>
    <row r="161" spans="1:65" s="2" customFormat="1" ht="24.15" customHeight="1">
      <c r="A161" s="39"/>
      <c r="B161" s="40"/>
      <c r="C161" s="205" t="s">
        <v>319</v>
      </c>
      <c r="D161" s="205" t="s">
        <v>144</v>
      </c>
      <c r="E161" s="206" t="s">
        <v>320</v>
      </c>
      <c r="F161" s="207" t="s">
        <v>321</v>
      </c>
      <c r="G161" s="208" t="s">
        <v>218</v>
      </c>
      <c r="H161" s="209">
        <v>94</v>
      </c>
      <c r="I161" s="210"/>
      <c r="J161" s="211">
        <f>ROUND(I161*H161,2)</f>
        <v>0</v>
      </c>
      <c r="K161" s="207" t="s">
        <v>219</v>
      </c>
      <c r="L161" s="45"/>
      <c r="M161" s="212" t="s">
        <v>19</v>
      </c>
      <c r="N161" s="213" t="s">
        <v>42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165</v>
      </c>
      <c r="AT161" s="216" t="s">
        <v>144</v>
      </c>
      <c r="AU161" s="216" t="s">
        <v>81</v>
      </c>
      <c r="AY161" s="18" t="s">
        <v>137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79</v>
      </c>
      <c r="BK161" s="217">
        <f>ROUND(I161*H161,2)</f>
        <v>0</v>
      </c>
      <c r="BL161" s="18" t="s">
        <v>165</v>
      </c>
      <c r="BM161" s="216" t="s">
        <v>322</v>
      </c>
    </row>
    <row r="162" spans="1:47" s="2" customFormat="1" ht="12">
      <c r="A162" s="39"/>
      <c r="B162" s="40"/>
      <c r="C162" s="41"/>
      <c r="D162" s="218" t="s">
        <v>150</v>
      </c>
      <c r="E162" s="41"/>
      <c r="F162" s="219" t="s">
        <v>323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150</v>
      </c>
      <c r="AU162" s="18" t="s">
        <v>81</v>
      </c>
    </row>
    <row r="163" spans="1:47" s="2" customFormat="1" ht="12">
      <c r="A163" s="39"/>
      <c r="B163" s="40"/>
      <c r="C163" s="41"/>
      <c r="D163" s="224" t="s">
        <v>162</v>
      </c>
      <c r="E163" s="41"/>
      <c r="F163" s="225" t="s">
        <v>324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162</v>
      </c>
      <c r="AU163" s="18" t="s">
        <v>81</v>
      </c>
    </row>
    <row r="164" spans="1:65" s="2" customFormat="1" ht="37.8" customHeight="1">
      <c r="A164" s="39"/>
      <c r="B164" s="40"/>
      <c r="C164" s="205" t="s">
        <v>325</v>
      </c>
      <c r="D164" s="205" t="s">
        <v>144</v>
      </c>
      <c r="E164" s="206" t="s">
        <v>326</v>
      </c>
      <c r="F164" s="207" t="s">
        <v>327</v>
      </c>
      <c r="G164" s="208" t="s">
        <v>280</v>
      </c>
      <c r="H164" s="209">
        <v>7538.2</v>
      </c>
      <c r="I164" s="210"/>
      <c r="J164" s="211">
        <f>ROUND(I164*H164,2)</f>
        <v>0</v>
      </c>
      <c r="K164" s="207" t="s">
        <v>219</v>
      </c>
      <c r="L164" s="45"/>
      <c r="M164" s="212" t="s">
        <v>19</v>
      </c>
      <c r="N164" s="213" t="s">
        <v>42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165</v>
      </c>
      <c r="AT164" s="216" t="s">
        <v>144</v>
      </c>
      <c r="AU164" s="216" t="s">
        <v>81</v>
      </c>
      <c r="AY164" s="18" t="s">
        <v>137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79</v>
      </c>
      <c r="BK164" s="217">
        <f>ROUND(I164*H164,2)</f>
        <v>0</v>
      </c>
      <c r="BL164" s="18" t="s">
        <v>165</v>
      </c>
      <c r="BM164" s="216" t="s">
        <v>328</v>
      </c>
    </row>
    <row r="165" spans="1:47" s="2" customFormat="1" ht="12">
      <c r="A165" s="39"/>
      <c r="B165" s="40"/>
      <c r="C165" s="41"/>
      <c r="D165" s="218" t="s">
        <v>150</v>
      </c>
      <c r="E165" s="41"/>
      <c r="F165" s="219" t="s">
        <v>329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150</v>
      </c>
      <c r="AU165" s="18" t="s">
        <v>81</v>
      </c>
    </row>
    <row r="166" spans="1:47" s="2" customFormat="1" ht="12">
      <c r="A166" s="39"/>
      <c r="B166" s="40"/>
      <c r="C166" s="41"/>
      <c r="D166" s="224" t="s">
        <v>162</v>
      </c>
      <c r="E166" s="41"/>
      <c r="F166" s="225" t="s">
        <v>330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162</v>
      </c>
      <c r="AU166" s="18" t="s">
        <v>81</v>
      </c>
    </row>
    <row r="167" spans="1:51" s="14" customFormat="1" ht="12">
      <c r="A167" s="14"/>
      <c r="B167" s="242"/>
      <c r="C167" s="243"/>
      <c r="D167" s="218" t="s">
        <v>224</v>
      </c>
      <c r="E167" s="244" t="s">
        <v>19</v>
      </c>
      <c r="F167" s="245" t="s">
        <v>331</v>
      </c>
      <c r="G167" s="243"/>
      <c r="H167" s="244" t="s">
        <v>19</v>
      </c>
      <c r="I167" s="246"/>
      <c r="J167" s="243"/>
      <c r="K167" s="243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224</v>
      </c>
      <c r="AU167" s="251" t="s">
        <v>81</v>
      </c>
      <c r="AV167" s="14" t="s">
        <v>79</v>
      </c>
      <c r="AW167" s="14" t="s">
        <v>33</v>
      </c>
      <c r="AX167" s="14" t="s">
        <v>71</v>
      </c>
      <c r="AY167" s="251" t="s">
        <v>137</v>
      </c>
    </row>
    <row r="168" spans="1:51" s="13" customFormat="1" ht="12">
      <c r="A168" s="13"/>
      <c r="B168" s="231"/>
      <c r="C168" s="232"/>
      <c r="D168" s="218" t="s">
        <v>224</v>
      </c>
      <c r="E168" s="233" t="s">
        <v>19</v>
      </c>
      <c r="F168" s="234" t="s">
        <v>332</v>
      </c>
      <c r="G168" s="232"/>
      <c r="H168" s="235">
        <v>507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224</v>
      </c>
      <c r="AU168" s="241" t="s">
        <v>81</v>
      </c>
      <c r="AV168" s="13" t="s">
        <v>81</v>
      </c>
      <c r="AW168" s="13" t="s">
        <v>33</v>
      </c>
      <c r="AX168" s="13" t="s">
        <v>71</v>
      </c>
      <c r="AY168" s="241" t="s">
        <v>137</v>
      </c>
    </row>
    <row r="169" spans="1:51" s="13" customFormat="1" ht="12">
      <c r="A169" s="13"/>
      <c r="B169" s="231"/>
      <c r="C169" s="232"/>
      <c r="D169" s="218" t="s">
        <v>224</v>
      </c>
      <c r="E169" s="233" t="s">
        <v>19</v>
      </c>
      <c r="F169" s="234" t="s">
        <v>333</v>
      </c>
      <c r="G169" s="232"/>
      <c r="H169" s="235">
        <v>22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224</v>
      </c>
      <c r="AU169" s="241" t="s">
        <v>81</v>
      </c>
      <c r="AV169" s="13" t="s">
        <v>81</v>
      </c>
      <c r="AW169" s="13" t="s">
        <v>33</v>
      </c>
      <c r="AX169" s="13" t="s">
        <v>71</v>
      </c>
      <c r="AY169" s="241" t="s">
        <v>137</v>
      </c>
    </row>
    <row r="170" spans="1:51" s="13" customFormat="1" ht="12">
      <c r="A170" s="13"/>
      <c r="B170" s="231"/>
      <c r="C170" s="232"/>
      <c r="D170" s="218" t="s">
        <v>224</v>
      </c>
      <c r="E170" s="233" t="s">
        <v>19</v>
      </c>
      <c r="F170" s="234" t="s">
        <v>284</v>
      </c>
      <c r="G170" s="232"/>
      <c r="H170" s="235">
        <v>1603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224</v>
      </c>
      <c r="AU170" s="241" t="s">
        <v>81</v>
      </c>
      <c r="AV170" s="13" t="s">
        <v>81</v>
      </c>
      <c r="AW170" s="13" t="s">
        <v>33</v>
      </c>
      <c r="AX170" s="13" t="s">
        <v>71</v>
      </c>
      <c r="AY170" s="241" t="s">
        <v>137</v>
      </c>
    </row>
    <row r="171" spans="1:51" s="13" customFormat="1" ht="12">
      <c r="A171" s="13"/>
      <c r="B171" s="231"/>
      <c r="C171" s="232"/>
      <c r="D171" s="218" t="s">
        <v>224</v>
      </c>
      <c r="E171" s="233" t="s">
        <v>19</v>
      </c>
      <c r="F171" s="234" t="s">
        <v>334</v>
      </c>
      <c r="G171" s="232"/>
      <c r="H171" s="235">
        <v>2300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224</v>
      </c>
      <c r="AU171" s="241" t="s">
        <v>81</v>
      </c>
      <c r="AV171" s="13" t="s">
        <v>81</v>
      </c>
      <c r="AW171" s="13" t="s">
        <v>33</v>
      </c>
      <c r="AX171" s="13" t="s">
        <v>71</v>
      </c>
      <c r="AY171" s="241" t="s">
        <v>137</v>
      </c>
    </row>
    <row r="172" spans="1:51" s="14" customFormat="1" ht="12">
      <c r="A172" s="14"/>
      <c r="B172" s="242"/>
      <c r="C172" s="243"/>
      <c r="D172" s="218" t="s">
        <v>224</v>
      </c>
      <c r="E172" s="244" t="s">
        <v>19</v>
      </c>
      <c r="F172" s="245" t="s">
        <v>335</v>
      </c>
      <c r="G172" s="243"/>
      <c r="H172" s="244" t="s">
        <v>19</v>
      </c>
      <c r="I172" s="246"/>
      <c r="J172" s="243"/>
      <c r="K172" s="243"/>
      <c r="L172" s="247"/>
      <c r="M172" s="248"/>
      <c r="N172" s="249"/>
      <c r="O172" s="249"/>
      <c r="P172" s="249"/>
      <c r="Q172" s="249"/>
      <c r="R172" s="249"/>
      <c r="S172" s="249"/>
      <c r="T172" s="25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1" t="s">
        <v>224</v>
      </c>
      <c r="AU172" s="251" t="s">
        <v>81</v>
      </c>
      <c r="AV172" s="14" t="s">
        <v>79</v>
      </c>
      <c r="AW172" s="14" t="s">
        <v>33</v>
      </c>
      <c r="AX172" s="14" t="s">
        <v>71</v>
      </c>
      <c r="AY172" s="251" t="s">
        <v>137</v>
      </c>
    </row>
    <row r="173" spans="1:51" s="13" customFormat="1" ht="12">
      <c r="A173" s="13"/>
      <c r="B173" s="231"/>
      <c r="C173" s="232"/>
      <c r="D173" s="218" t="s">
        <v>224</v>
      </c>
      <c r="E173" s="233" t="s">
        <v>19</v>
      </c>
      <c r="F173" s="234" t="s">
        <v>295</v>
      </c>
      <c r="G173" s="232"/>
      <c r="H173" s="235">
        <v>142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224</v>
      </c>
      <c r="AU173" s="241" t="s">
        <v>81</v>
      </c>
      <c r="AV173" s="13" t="s">
        <v>81</v>
      </c>
      <c r="AW173" s="13" t="s">
        <v>33</v>
      </c>
      <c r="AX173" s="13" t="s">
        <v>71</v>
      </c>
      <c r="AY173" s="241" t="s">
        <v>137</v>
      </c>
    </row>
    <row r="174" spans="1:51" s="13" customFormat="1" ht="12">
      <c r="A174" s="13"/>
      <c r="B174" s="231"/>
      <c r="C174" s="232"/>
      <c r="D174" s="218" t="s">
        <v>224</v>
      </c>
      <c r="E174" s="233" t="s">
        <v>19</v>
      </c>
      <c r="F174" s="234" t="s">
        <v>336</v>
      </c>
      <c r="G174" s="232"/>
      <c r="H174" s="235">
        <v>302.5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224</v>
      </c>
      <c r="AU174" s="241" t="s">
        <v>81</v>
      </c>
      <c r="AV174" s="13" t="s">
        <v>81</v>
      </c>
      <c r="AW174" s="13" t="s">
        <v>33</v>
      </c>
      <c r="AX174" s="13" t="s">
        <v>71</v>
      </c>
      <c r="AY174" s="241" t="s">
        <v>137</v>
      </c>
    </row>
    <row r="175" spans="1:51" s="13" customFormat="1" ht="12">
      <c r="A175" s="13"/>
      <c r="B175" s="231"/>
      <c r="C175" s="232"/>
      <c r="D175" s="218" t="s">
        <v>224</v>
      </c>
      <c r="E175" s="233" t="s">
        <v>19</v>
      </c>
      <c r="F175" s="234" t="s">
        <v>337</v>
      </c>
      <c r="G175" s="232"/>
      <c r="H175" s="235">
        <v>113.9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224</v>
      </c>
      <c r="AU175" s="241" t="s">
        <v>81</v>
      </c>
      <c r="AV175" s="13" t="s">
        <v>81</v>
      </c>
      <c r="AW175" s="13" t="s">
        <v>33</v>
      </c>
      <c r="AX175" s="13" t="s">
        <v>71</v>
      </c>
      <c r="AY175" s="241" t="s">
        <v>137</v>
      </c>
    </row>
    <row r="176" spans="1:51" s="13" customFormat="1" ht="12">
      <c r="A176" s="13"/>
      <c r="B176" s="231"/>
      <c r="C176" s="232"/>
      <c r="D176" s="218" t="s">
        <v>224</v>
      </c>
      <c r="E176" s="233" t="s">
        <v>19</v>
      </c>
      <c r="F176" s="234" t="s">
        <v>338</v>
      </c>
      <c r="G176" s="232"/>
      <c r="H176" s="235">
        <v>10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224</v>
      </c>
      <c r="AU176" s="241" t="s">
        <v>81</v>
      </c>
      <c r="AV176" s="13" t="s">
        <v>81</v>
      </c>
      <c r="AW176" s="13" t="s">
        <v>33</v>
      </c>
      <c r="AX176" s="13" t="s">
        <v>71</v>
      </c>
      <c r="AY176" s="241" t="s">
        <v>137</v>
      </c>
    </row>
    <row r="177" spans="1:51" s="13" customFormat="1" ht="12">
      <c r="A177" s="13"/>
      <c r="B177" s="231"/>
      <c r="C177" s="232"/>
      <c r="D177" s="218" t="s">
        <v>224</v>
      </c>
      <c r="E177" s="233" t="s">
        <v>19</v>
      </c>
      <c r="F177" s="234" t="s">
        <v>339</v>
      </c>
      <c r="G177" s="232"/>
      <c r="H177" s="235">
        <v>10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224</v>
      </c>
      <c r="AU177" s="241" t="s">
        <v>81</v>
      </c>
      <c r="AV177" s="13" t="s">
        <v>81</v>
      </c>
      <c r="AW177" s="13" t="s">
        <v>33</v>
      </c>
      <c r="AX177" s="13" t="s">
        <v>71</v>
      </c>
      <c r="AY177" s="241" t="s">
        <v>137</v>
      </c>
    </row>
    <row r="178" spans="1:51" s="13" customFormat="1" ht="12">
      <c r="A178" s="13"/>
      <c r="B178" s="231"/>
      <c r="C178" s="232"/>
      <c r="D178" s="218" t="s">
        <v>224</v>
      </c>
      <c r="E178" s="233" t="s">
        <v>19</v>
      </c>
      <c r="F178" s="234" t="s">
        <v>340</v>
      </c>
      <c r="G178" s="232"/>
      <c r="H178" s="235">
        <v>227.8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224</v>
      </c>
      <c r="AU178" s="241" t="s">
        <v>81</v>
      </c>
      <c r="AV178" s="13" t="s">
        <v>81</v>
      </c>
      <c r="AW178" s="13" t="s">
        <v>33</v>
      </c>
      <c r="AX178" s="13" t="s">
        <v>71</v>
      </c>
      <c r="AY178" s="241" t="s">
        <v>137</v>
      </c>
    </row>
    <row r="179" spans="1:51" s="13" customFormat="1" ht="12">
      <c r="A179" s="13"/>
      <c r="B179" s="231"/>
      <c r="C179" s="232"/>
      <c r="D179" s="218" t="s">
        <v>224</v>
      </c>
      <c r="E179" s="233" t="s">
        <v>19</v>
      </c>
      <c r="F179" s="234" t="s">
        <v>341</v>
      </c>
      <c r="G179" s="232"/>
      <c r="H179" s="235">
        <v>2300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224</v>
      </c>
      <c r="AU179" s="241" t="s">
        <v>81</v>
      </c>
      <c r="AV179" s="13" t="s">
        <v>81</v>
      </c>
      <c r="AW179" s="13" t="s">
        <v>33</v>
      </c>
      <c r="AX179" s="13" t="s">
        <v>71</v>
      </c>
      <c r="AY179" s="241" t="s">
        <v>137</v>
      </c>
    </row>
    <row r="180" spans="1:51" s="15" customFormat="1" ht="12">
      <c r="A180" s="15"/>
      <c r="B180" s="252"/>
      <c r="C180" s="253"/>
      <c r="D180" s="218" t="s">
        <v>224</v>
      </c>
      <c r="E180" s="254" t="s">
        <v>19</v>
      </c>
      <c r="F180" s="255" t="s">
        <v>299</v>
      </c>
      <c r="G180" s="253"/>
      <c r="H180" s="256">
        <v>7538.2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2" t="s">
        <v>224</v>
      </c>
      <c r="AU180" s="262" t="s">
        <v>81</v>
      </c>
      <c r="AV180" s="15" t="s">
        <v>165</v>
      </c>
      <c r="AW180" s="15" t="s">
        <v>33</v>
      </c>
      <c r="AX180" s="15" t="s">
        <v>79</v>
      </c>
      <c r="AY180" s="262" t="s">
        <v>137</v>
      </c>
    </row>
    <row r="181" spans="1:65" s="2" customFormat="1" ht="24.15" customHeight="1">
      <c r="A181" s="39"/>
      <c r="B181" s="40"/>
      <c r="C181" s="205" t="s">
        <v>342</v>
      </c>
      <c r="D181" s="205" t="s">
        <v>144</v>
      </c>
      <c r="E181" s="206" t="s">
        <v>343</v>
      </c>
      <c r="F181" s="207" t="s">
        <v>344</v>
      </c>
      <c r="G181" s="208" t="s">
        <v>280</v>
      </c>
      <c r="H181" s="209">
        <v>142</v>
      </c>
      <c r="I181" s="210"/>
      <c r="J181" s="211">
        <f>ROUND(I181*H181,2)</f>
        <v>0</v>
      </c>
      <c r="K181" s="207" t="s">
        <v>219</v>
      </c>
      <c r="L181" s="45"/>
      <c r="M181" s="212" t="s">
        <v>19</v>
      </c>
      <c r="N181" s="213" t="s">
        <v>42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165</v>
      </c>
      <c r="AT181" s="216" t="s">
        <v>144</v>
      </c>
      <c r="AU181" s="216" t="s">
        <v>81</v>
      </c>
      <c r="AY181" s="18" t="s">
        <v>137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79</v>
      </c>
      <c r="BK181" s="217">
        <f>ROUND(I181*H181,2)</f>
        <v>0</v>
      </c>
      <c r="BL181" s="18" t="s">
        <v>165</v>
      </c>
      <c r="BM181" s="216" t="s">
        <v>345</v>
      </c>
    </row>
    <row r="182" spans="1:47" s="2" customFormat="1" ht="12">
      <c r="A182" s="39"/>
      <c r="B182" s="40"/>
      <c r="C182" s="41"/>
      <c r="D182" s="218" t="s">
        <v>150</v>
      </c>
      <c r="E182" s="41"/>
      <c r="F182" s="219" t="s">
        <v>346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150</v>
      </c>
      <c r="AU182" s="18" t="s">
        <v>81</v>
      </c>
    </row>
    <row r="183" spans="1:47" s="2" customFormat="1" ht="12">
      <c r="A183" s="39"/>
      <c r="B183" s="40"/>
      <c r="C183" s="41"/>
      <c r="D183" s="224" t="s">
        <v>162</v>
      </c>
      <c r="E183" s="41"/>
      <c r="F183" s="225" t="s">
        <v>347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162</v>
      </c>
      <c r="AU183" s="18" t="s">
        <v>81</v>
      </c>
    </row>
    <row r="184" spans="1:51" s="13" customFormat="1" ht="12">
      <c r="A184" s="13"/>
      <c r="B184" s="231"/>
      <c r="C184" s="232"/>
      <c r="D184" s="218" t="s">
        <v>224</v>
      </c>
      <c r="E184" s="233" t="s">
        <v>19</v>
      </c>
      <c r="F184" s="234" t="s">
        <v>295</v>
      </c>
      <c r="G184" s="232"/>
      <c r="H184" s="235">
        <v>142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224</v>
      </c>
      <c r="AU184" s="241" t="s">
        <v>81</v>
      </c>
      <c r="AV184" s="13" t="s">
        <v>81</v>
      </c>
      <c r="AW184" s="13" t="s">
        <v>33</v>
      </c>
      <c r="AX184" s="13" t="s">
        <v>79</v>
      </c>
      <c r="AY184" s="241" t="s">
        <v>137</v>
      </c>
    </row>
    <row r="185" spans="1:65" s="2" customFormat="1" ht="16.5" customHeight="1">
      <c r="A185" s="39"/>
      <c r="B185" s="40"/>
      <c r="C185" s="205" t="s">
        <v>348</v>
      </c>
      <c r="D185" s="205" t="s">
        <v>144</v>
      </c>
      <c r="E185" s="206" t="s">
        <v>349</v>
      </c>
      <c r="F185" s="207" t="s">
        <v>350</v>
      </c>
      <c r="G185" s="208" t="s">
        <v>280</v>
      </c>
      <c r="H185" s="209">
        <v>227.8</v>
      </c>
      <c r="I185" s="210"/>
      <c r="J185" s="211">
        <f>ROUND(I185*H185,2)</f>
        <v>0</v>
      </c>
      <c r="K185" s="207" t="s">
        <v>19</v>
      </c>
      <c r="L185" s="45"/>
      <c r="M185" s="212" t="s">
        <v>19</v>
      </c>
      <c r="N185" s="213" t="s">
        <v>42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165</v>
      </c>
      <c r="AT185" s="216" t="s">
        <v>144</v>
      </c>
      <c r="AU185" s="216" t="s">
        <v>81</v>
      </c>
      <c r="AY185" s="18" t="s">
        <v>137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79</v>
      </c>
      <c r="BK185" s="217">
        <f>ROUND(I185*H185,2)</f>
        <v>0</v>
      </c>
      <c r="BL185" s="18" t="s">
        <v>165</v>
      </c>
      <c r="BM185" s="216" t="s">
        <v>351</v>
      </c>
    </row>
    <row r="186" spans="1:47" s="2" customFormat="1" ht="12">
      <c r="A186" s="39"/>
      <c r="B186" s="40"/>
      <c r="C186" s="41"/>
      <c r="D186" s="218" t="s">
        <v>150</v>
      </c>
      <c r="E186" s="41"/>
      <c r="F186" s="219" t="s">
        <v>352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150</v>
      </c>
      <c r="AU186" s="18" t="s">
        <v>81</v>
      </c>
    </row>
    <row r="187" spans="1:51" s="13" customFormat="1" ht="12">
      <c r="A187" s="13"/>
      <c r="B187" s="231"/>
      <c r="C187" s="232"/>
      <c r="D187" s="218" t="s">
        <v>224</v>
      </c>
      <c r="E187" s="233" t="s">
        <v>19</v>
      </c>
      <c r="F187" s="234" t="s">
        <v>353</v>
      </c>
      <c r="G187" s="232"/>
      <c r="H187" s="235">
        <v>227.8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224</v>
      </c>
      <c r="AU187" s="241" t="s">
        <v>81</v>
      </c>
      <c r="AV187" s="13" t="s">
        <v>81</v>
      </c>
      <c r="AW187" s="13" t="s">
        <v>33</v>
      </c>
      <c r="AX187" s="13" t="s">
        <v>79</v>
      </c>
      <c r="AY187" s="241" t="s">
        <v>137</v>
      </c>
    </row>
    <row r="188" spans="1:65" s="2" customFormat="1" ht="24.15" customHeight="1">
      <c r="A188" s="39"/>
      <c r="B188" s="40"/>
      <c r="C188" s="205" t="s">
        <v>7</v>
      </c>
      <c r="D188" s="205" t="s">
        <v>144</v>
      </c>
      <c r="E188" s="206" t="s">
        <v>354</v>
      </c>
      <c r="F188" s="207" t="s">
        <v>355</v>
      </c>
      <c r="G188" s="208" t="s">
        <v>235</v>
      </c>
      <c r="H188" s="209">
        <v>1</v>
      </c>
      <c r="I188" s="210"/>
      <c r="J188" s="211">
        <f>ROUND(I188*H188,2)</f>
        <v>0</v>
      </c>
      <c r="K188" s="207" t="s">
        <v>219</v>
      </c>
      <c r="L188" s="45"/>
      <c r="M188" s="212" t="s">
        <v>19</v>
      </c>
      <c r="N188" s="213" t="s">
        <v>42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165</v>
      </c>
      <c r="AT188" s="216" t="s">
        <v>144</v>
      </c>
      <c r="AU188" s="216" t="s">
        <v>81</v>
      </c>
      <c r="AY188" s="18" t="s">
        <v>137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79</v>
      </c>
      <c r="BK188" s="217">
        <f>ROUND(I188*H188,2)</f>
        <v>0</v>
      </c>
      <c r="BL188" s="18" t="s">
        <v>165</v>
      </c>
      <c r="BM188" s="216" t="s">
        <v>356</v>
      </c>
    </row>
    <row r="189" spans="1:47" s="2" customFormat="1" ht="12">
      <c r="A189" s="39"/>
      <c r="B189" s="40"/>
      <c r="C189" s="41"/>
      <c r="D189" s="218" t="s">
        <v>150</v>
      </c>
      <c r="E189" s="41"/>
      <c r="F189" s="219" t="s">
        <v>357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150</v>
      </c>
      <c r="AU189" s="18" t="s">
        <v>81</v>
      </c>
    </row>
    <row r="190" spans="1:47" s="2" customFormat="1" ht="12">
      <c r="A190" s="39"/>
      <c r="B190" s="40"/>
      <c r="C190" s="41"/>
      <c r="D190" s="224" t="s">
        <v>162</v>
      </c>
      <c r="E190" s="41"/>
      <c r="F190" s="225" t="s">
        <v>358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162</v>
      </c>
      <c r="AU190" s="18" t="s">
        <v>81</v>
      </c>
    </row>
    <row r="191" spans="1:65" s="2" customFormat="1" ht="33" customHeight="1">
      <c r="A191" s="39"/>
      <c r="B191" s="40"/>
      <c r="C191" s="205" t="s">
        <v>359</v>
      </c>
      <c r="D191" s="205" t="s">
        <v>144</v>
      </c>
      <c r="E191" s="206" t="s">
        <v>360</v>
      </c>
      <c r="F191" s="207" t="s">
        <v>361</v>
      </c>
      <c r="G191" s="208" t="s">
        <v>280</v>
      </c>
      <c r="H191" s="209">
        <v>2300</v>
      </c>
      <c r="I191" s="210"/>
      <c r="J191" s="211">
        <f>ROUND(I191*H191,2)</f>
        <v>0</v>
      </c>
      <c r="K191" s="207" t="s">
        <v>219</v>
      </c>
      <c r="L191" s="45"/>
      <c r="M191" s="212" t="s">
        <v>19</v>
      </c>
      <c r="N191" s="213" t="s">
        <v>42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165</v>
      </c>
      <c r="AT191" s="216" t="s">
        <v>144</v>
      </c>
      <c r="AU191" s="216" t="s">
        <v>81</v>
      </c>
      <c r="AY191" s="18" t="s">
        <v>137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79</v>
      </c>
      <c r="BK191" s="217">
        <f>ROUND(I191*H191,2)</f>
        <v>0</v>
      </c>
      <c r="BL191" s="18" t="s">
        <v>165</v>
      </c>
      <c r="BM191" s="216" t="s">
        <v>362</v>
      </c>
    </row>
    <row r="192" spans="1:47" s="2" customFormat="1" ht="12">
      <c r="A192" s="39"/>
      <c r="B192" s="40"/>
      <c r="C192" s="41"/>
      <c r="D192" s="218" t="s">
        <v>150</v>
      </c>
      <c r="E192" s="41"/>
      <c r="F192" s="219" t="s">
        <v>363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150</v>
      </c>
      <c r="AU192" s="18" t="s">
        <v>81</v>
      </c>
    </row>
    <row r="193" spans="1:47" s="2" customFormat="1" ht="12">
      <c r="A193" s="39"/>
      <c r="B193" s="40"/>
      <c r="C193" s="41"/>
      <c r="D193" s="224" t="s">
        <v>162</v>
      </c>
      <c r="E193" s="41"/>
      <c r="F193" s="225" t="s">
        <v>364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162</v>
      </c>
      <c r="AU193" s="18" t="s">
        <v>81</v>
      </c>
    </row>
    <row r="194" spans="1:51" s="14" customFormat="1" ht="12">
      <c r="A194" s="14"/>
      <c r="B194" s="242"/>
      <c r="C194" s="243"/>
      <c r="D194" s="218" t="s">
        <v>224</v>
      </c>
      <c r="E194" s="244" t="s">
        <v>19</v>
      </c>
      <c r="F194" s="245" t="s">
        <v>365</v>
      </c>
      <c r="G194" s="243"/>
      <c r="H194" s="244" t="s">
        <v>19</v>
      </c>
      <c r="I194" s="246"/>
      <c r="J194" s="243"/>
      <c r="K194" s="243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224</v>
      </c>
      <c r="AU194" s="251" t="s">
        <v>81</v>
      </c>
      <c r="AV194" s="14" t="s">
        <v>79</v>
      </c>
      <c r="AW194" s="14" t="s">
        <v>33</v>
      </c>
      <c r="AX194" s="14" t="s">
        <v>71</v>
      </c>
      <c r="AY194" s="251" t="s">
        <v>137</v>
      </c>
    </row>
    <row r="195" spans="1:51" s="13" customFormat="1" ht="12">
      <c r="A195" s="13"/>
      <c r="B195" s="231"/>
      <c r="C195" s="232"/>
      <c r="D195" s="218" t="s">
        <v>224</v>
      </c>
      <c r="E195" s="233" t="s">
        <v>19</v>
      </c>
      <c r="F195" s="234" t="s">
        <v>366</v>
      </c>
      <c r="G195" s="232"/>
      <c r="H195" s="235">
        <v>2300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224</v>
      </c>
      <c r="AU195" s="241" t="s">
        <v>81</v>
      </c>
      <c r="AV195" s="13" t="s">
        <v>81</v>
      </c>
      <c r="AW195" s="13" t="s">
        <v>33</v>
      </c>
      <c r="AX195" s="13" t="s">
        <v>79</v>
      </c>
      <c r="AY195" s="241" t="s">
        <v>137</v>
      </c>
    </row>
    <row r="196" spans="1:65" s="2" customFormat="1" ht="16.5" customHeight="1">
      <c r="A196" s="39"/>
      <c r="B196" s="40"/>
      <c r="C196" s="263" t="s">
        <v>367</v>
      </c>
      <c r="D196" s="263" t="s">
        <v>368</v>
      </c>
      <c r="E196" s="264" t="s">
        <v>369</v>
      </c>
      <c r="F196" s="265" t="s">
        <v>370</v>
      </c>
      <c r="G196" s="266" t="s">
        <v>371</v>
      </c>
      <c r="H196" s="267">
        <v>4600</v>
      </c>
      <c r="I196" s="268"/>
      <c r="J196" s="269">
        <f>ROUND(I196*H196,2)</f>
        <v>0</v>
      </c>
      <c r="K196" s="265" t="s">
        <v>19</v>
      </c>
      <c r="L196" s="270"/>
      <c r="M196" s="271" t="s">
        <v>19</v>
      </c>
      <c r="N196" s="272" t="s">
        <v>42</v>
      </c>
      <c r="O196" s="85"/>
      <c r="P196" s="214">
        <f>O196*H196</f>
        <v>0</v>
      </c>
      <c r="Q196" s="214">
        <v>1</v>
      </c>
      <c r="R196" s="214">
        <f>Q196*H196</f>
        <v>4600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184</v>
      </c>
      <c r="AT196" s="216" t="s">
        <v>368</v>
      </c>
      <c r="AU196" s="216" t="s">
        <v>81</v>
      </c>
      <c r="AY196" s="18" t="s">
        <v>137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79</v>
      </c>
      <c r="BK196" s="217">
        <f>ROUND(I196*H196,2)</f>
        <v>0</v>
      </c>
      <c r="BL196" s="18" t="s">
        <v>165</v>
      </c>
      <c r="BM196" s="216" t="s">
        <v>372</v>
      </c>
    </row>
    <row r="197" spans="1:47" s="2" customFormat="1" ht="12">
      <c r="A197" s="39"/>
      <c r="B197" s="40"/>
      <c r="C197" s="41"/>
      <c r="D197" s="218" t="s">
        <v>150</v>
      </c>
      <c r="E197" s="41"/>
      <c r="F197" s="219" t="s">
        <v>373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150</v>
      </c>
      <c r="AU197" s="18" t="s">
        <v>81</v>
      </c>
    </row>
    <row r="198" spans="1:51" s="13" customFormat="1" ht="12">
      <c r="A198" s="13"/>
      <c r="B198" s="231"/>
      <c r="C198" s="232"/>
      <c r="D198" s="218" t="s">
        <v>224</v>
      </c>
      <c r="E198" s="233" t="s">
        <v>19</v>
      </c>
      <c r="F198" s="234" t="s">
        <v>374</v>
      </c>
      <c r="G198" s="232"/>
      <c r="H198" s="235">
        <v>4600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1" t="s">
        <v>224</v>
      </c>
      <c r="AU198" s="241" t="s">
        <v>81</v>
      </c>
      <c r="AV198" s="13" t="s">
        <v>81</v>
      </c>
      <c r="AW198" s="13" t="s">
        <v>33</v>
      </c>
      <c r="AX198" s="13" t="s">
        <v>79</v>
      </c>
      <c r="AY198" s="241" t="s">
        <v>137</v>
      </c>
    </row>
    <row r="199" spans="1:65" s="2" customFormat="1" ht="16.5" customHeight="1">
      <c r="A199" s="39"/>
      <c r="B199" s="40"/>
      <c r="C199" s="205" t="s">
        <v>375</v>
      </c>
      <c r="D199" s="205" t="s">
        <v>144</v>
      </c>
      <c r="E199" s="206" t="s">
        <v>376</v>
      </c>
      <c r="F199" s="207" t="s">
        <v>377</v>
      </c>
      <c r="G199" s="208" t="s">
        <v>280</v>
      </c>
      <c r="H199" s="209">
        <v>4440</v>
      </c>
      <c r="I199" s="210"/>
      <c r="J199" s="211">
        <f>ROUND(I199*H199,2)</f>
        <v>0</v>
      </c>
      <c r="K199" s="207" t="s">
        <v>219</v>
      </c>
      <c r="L199" s="45"/>
      <c r="M199" s="212" t="s">
        <v>19</v>
      </c>
      <c r="N199" s="213" t="s">
        <v>42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165</v>
      </c>
      <c r="AT199" s="216" t="s">
        <v>144</v>
      </c>
      <c r="AU199" s="216" t="s">
        <v>81</v>
      </c>
      <c r="AY199" s="18" t="s">
        <v>137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79</v>
      </c>
      <c r="BK199" s="217">
        <f>ROUND(I199*H199,2)</f>
        <v>0</v>
      </c>
      <c r="BL199" s="18" t="s">
        <v>165</v>
      </c>
      <c r="BM199" s="216" t="s">
        <v>378</v>
      </c>
    </row>
    <row r="200" spans="1:47" s="2" customFormat="1" ht="12">
      <c r="A200" s="39"/>
      <c r="B200" s="40"/>
      <c r="C200" s="41"/>
      <c r="D200" s="218" t="s">
        <v>150</v>
      </c>
      <c r="E200" s="41"/>
      <c r="F200" s="219" t="s">
        <v>379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150</v>
      </c>
      <c r="AU200" s="18" t="s">
        <v>81</v>
      </c>
    </row>
    <row r="201" spans="1:47" s="2" customFormat="1" ht="12">
      <c r="A201" s="39"/>
      <c r="B201" s="40"/>
      <c r="C201" s="41"/>
      <c r="D201" s="224" t="s">
        <v>162</v>
      </c>
      <c r="E201" s="41"/>
      <c r="F201" s="225" t="s">
        <v>380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162</v>
      </c>
      <c r="AU201" s="18" t="s">
        <v>81</v>
      </c>
    </row>
    <row r="202" spans="1:51" s="13" customFormat="1" ht="12">
      <c r="A202" s="13"/>
      <c r="B202" s="231"/>
      <c r="C202" s="232"/>
      <c r="D202" s="218" t="s">
        <v>224</v>
      </c>
      <c r="E202" s="233" t="s">
        <v>206</v>
      </c>
      <c r="F202" s="234" t="s">
        <v>381</v>
      </c>
      <c r="G202" s="232"/>
      <c r="H202" s="235">
        <v>4440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224</v>
      </c>
      <c r="AU202" s="241" t="s">
        <v>81</v>
      </c>
      <c r="AV202" s="13" t="s">
        <v>81</v>
      </c>
      <c r="AW202" s="13" t="s">
        <v>33</v>
      </c>
      <c r="AX202" s="13" t="s">
        <v>79</v>
      </c>
      <c r="AY202" s="241" t="s">
        <v>137</v>
      </c>
    </row>
    <row r="203" spans="1:65" s="2" customFormat="1" ht="24.15" customHeight="1">
      <c r="A203" s="39"/>
      <c r="B203" s="40"/>
      <c r="C203" s="205" t="s">
        <v>382</v>
      </c>
      <c r="D203" s="205" t="s">
        <v>144</v>
      </c>
      <c r="E203" s="206" t="s">
        <v>383</v>
      </c>
      <c r="F203" s="207" t="s">
        <v>384</v>
      </c>
      <c r="G203" s="208" t="s">
        <v>371</v>
      </c>
      <c r="H203" s="209">
        <v>8880</v>
      </c>
      <c r="I203" s="210"/>
      <c r="J203" s="211">
        <f>ROUND(I203*H203,2)</f>
        <v>0</v>
      </c>
      <c r="K203" s="207" t="s">
        <v>219</v>
      </c>
      <c r="L203" s="45"/>
      <c r="M203" s="212" t="s">
        <v>19</v>
      </c>
      <c r="N203" s="213" t="s">
        <v>42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165</v>
      </c>
      <c r="AT203" s="216" t="s">
        <v>144</v>
      </c>
      <c r="AU203" s="216" t="s">
        <v>81</v>
      </c>
      <c r="AY203" s="18" t="s">
        <v>137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79</v>
      </c>
      <c r="BK203" s="217">
        <f>ROUND(I203*H203,2)</f>
        <v>0</v>
      </c>
      <c r="BL203" s="18" t="s">
        <v>165</v>
      </c>
      <c r="BM203" s="216" t="s">
        <v>385</v>
      </c>
    </row>
    <row r="204" spans="1:47" s="2" customFormat="1" ht="12">
      <c r="A204" s="39"/>
      <c r="B204" s="40"/>
      <c r="C204" s="41"/>
      <c r="D204" s="218" t="s">
        <v>150</v>
      </c>
      <c r="E204" s="41"/>
      <c r="F204" s="219" t="s">
        <v>386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150</v>
      </c>
      <c r="AU204" s="18" t="s">
        <v>81</v>
      </c>
    </row>
    <row r="205" spans="1:47" s="2" customFormat="1" ht="12">
      <c r="A205" s="39"/>
      <c r="B205" s="40"/>
      <c r="C205" s="41"/>
      <c r="D205" s="224" t="s">
        <v>162</v>
      </c>
      <c r="E205" s="41"/>
      <c r="F205" s="225" t="s">
        <v>387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162</v>
      </c>
      <c r="AU205" s="18" t="s">
        <v>81</v>
      </c>
    </row>
    <row r="206" spans="1:51" s="13" customFormat="1" ht="12">
      <c r="A206" s="13"/>
      <c r="B206" s="231"/>
      <c r="C206" s="232"/>
      <c r="D206" s="218" t="s">
        <v>224</v>
      </c>
      <c r="E206" s="233" t="s">
        <v>19</v>
      </c>
      <c r="F206" s="234" t="s">
        <v>388</v>
      </c>
      <c r="G206" s="232"/>
      <c r="H206" s="235">
        <v>8880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224</v>
      </c>
      <c r="AU206" s="241" t="s">
        <v>81</v>
      </c>
      <c r="AV206" s="13" t="s">
        <v>81</v>
      </c>
      <c r="AW206" s="13" t="s">
        <v>33</v>
      </c>
      <c r="AX206" s="13" t="s">
        <v>79</v>
      </c>
      <c r="AY206" s="241" t="s">
        <v>137</v>
      </c>
    </row>
    <row r="207" spans="1:65" s="2" customFormat="1" ht="24.15" customHeight="1">
      <c r="A207" s="39"/>
      <c r="B207" s="40"/>
      <c r="C207" s="205" t="s">
        <v>389</v>
      </c>
      <c r="D207" s="205" t="s">
        <v>144</v>
      </c>
      <c r="E207" s="206" t="s">
        <v>390</v>
      </c>
      <c r="F207" s="207" t="s">
        <v>391</v>
      </c>
      <c r="G207" s="208" t="s">
        <v>280</v>
      </c>
      <c r="H207" s="209">
        <v>10</v>
      </c>
      <c r="I207" s="210"/>
      <c r="J207" s="211">
        <f>ROUND(I207*H207,2)</f>
        <v>0</v>
      </c>
      <c r="K207" s="207" t="s">
        <v>219</v>
      </c>
      <c r="L207" s="45"/>
      <c r="M207" s="212" t="s">
        <v>19</v>
      </c>
      <c r="N207" s="213" t="s">
        <v>42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165</v>
      </c>
      <c r="AT207" s="216" t="s">
        <v>144</v>
      </c>
      <c r="AU207" s="216" t="s">
        <v>81</v>
      </c>
      <c r="AY207" s="18" t="s">
        <v>137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79</v>
      </c>
      <c r="BK207" s="217">
        <f>ROUND(I207*H207,2)</f>
        <v>0</v>
      </c>
      <c r="BL207" s="18" t="s">
        <v>165</v>
      </c>
      <c r="BM207" s="216" t="s">
        <v>392</v>
      </c>
    </row>
    <row r="208" spans="1:47" s="2" customFormat="1" ht="12">
      <c r="A208" s="39"/>
      <c r="B208" s="40"/>
      <c r="C208" s="41"/>
      <c r="D208" s="218" t="s">
        <v>150</v>
      </c>
      <c r="E208" s="41"/>
      <c r="F208" s="219" t="s">
        <v>393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150</v>
      </c>
      <c r="AU208" s="18" t="s">
        <v>81</v>
      </c>
    </row>
    <row r="209" spans="1:47" s="2" customFormat="1" ht="12">
      <c r="A209" s="39"/>
      <c r="B209" s="40"/>
      <c r="C209" s="41"/>
      <c r="D209" s="224" t="s">
        <v>162</v>
      </c>
      <c r="E209" s="41"/>
      <c r="F209" s="225" t="s">
        <v>394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162</v>
      </c>
      <c r="AU209" s="18" t="s">
        <v>81</v>
      </c>
    </row>
    <row r="210" spans="1:47" s="2" customFormat="1" ht="12">
      <c r="A210" s="39"/>
      <c r="B210" s="40"/>
      <c r="C210" s="41"/>
      <c r="D210" s="218" t="s">
        <v>151</v>
      </c>
      <c r="E210" s="41"/>
      <c r="F210" s="223" t="s">
        <v>395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151</v>
      </c>
      <c r="AU210" s="18" t="s">
        <v>81</v>
      </c>
    </row>
    <row r="211" spans="1:51" s="14" customFormat="1" ht="12">
      <c r="A211" s="14"/>
      <c r="B211" s="242"/>
      <c r="C211" s="243"/>
      <c r="D211" s="218" t="s">
        <v>224</v>
      </c>
      <c r="E211" s="244" t="s">
        <v>19</v>
      </c>
      <c r="F211" s="245" t="s">
        <v>396</v>
      </c>
      <c r="G211" s="243"/>
      <c r="H211" s="244" t="s">
        <v>19</v>
      </c>
      <c r="I211" s="246"/>
      <c r="J211" s="243"/>
      <c r="K211" s="243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224</v>
      </c>
      <c r="AU211" s="251" t="s">
        <v>81</v>
      </c>
      <c r="AV211" s="14" t="s">
        <v>79</v>
      </c>
      <c r="AW211" s="14" t="s">
        <v>33</v>
      </c>
      <c r="AX211" s="14" t="s">
        <v>71</v>
      </c>
      <c r="AY211" s="251" t="s">
        <v>137</v>
      </c>
    </row>
    <row r="212" spans="1:51" s="13" customFormat="1" ht="12">
      <c r="A212" s="13"/>
      <c r="B212" s="231"/>
      <c r="C212" s="232"/>
      <c r="D212" s="218" t="s">
        <v>224</v>
      </c>
      <c r="E212" s="233" t="s">
        <v>19</v>
      </c>
      <c r="F212" s="234" t="s">
        <v>397</v>
      </c>
      <c r="G212" s="232"/>
      <c r="H212" s="235">
        <v>10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224</v>
      </c>
      <c r="AU212" s="241" t="s">
        <v>81</v>
      </c>
      <c r="AV212" s="13" t="s">
        <v>81</v>
      </c>
      <c r="AW212" s="13" t="s">
        <v>33</v>
      </c>
      <c r="AX212" s="13" t="s">
        <v>79</v>
      </c>
      <c r="AY212" s="241" t="s">
        <v>137</v>
      </c>
    </row>
    <row r="213" spans="1:65" s="2" customFormat="1" ht="24.15" customHeight="1">
      <c r="A213" s="39"/>
      <c r="B213" s="40"/>
      <c r="C213" s="205" t="s">
        <v>398</v>
      </c>
      <c r="D213" s="205" t="s">
        <v>144</v>
      </c>
      <c r="E213" s="206" t="s">
        <v>399</v>
      </c>
      <c r="F213" s="207" t="s">
        <v>400</v>
      </c>
      <c r="G213" s="208" t="s">
        <v>280</v>
      </c>
      <c r="H213" s="209">
        <v>10</v>
      </c>
      <c r="I213" s="210"/>
      <c r="J213" s="211">
        <f>ROUND(I213*H213,2)</f>
        <v>0</v>
      </c>
      <c r="K213" s="207" t="s">
        <v>219</v>
      </c>
      <c r="L213" s="45"/>
      <c r="M213" s="212" t="s">
        <v>19</v>
      </c>
      <c r="N213" s="213" t="s">
        <v>42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165</v>
      </c>
      <c r="AT213" s="216" t="s">
        <v>144</v>
      </c>
      <c r="AU213" s="216" t="s">
        <v>81</v>
      </c>
      <c r="AY213" s="18" t="s">
        <v>137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79</v>
      </c>
      <c r="BK213" s="217">
        <f>ROUND(I213*H213,2)</f>
        <v>0</v>
      </c>
      <c r="BL213" s="18" t="s">
        <v>165</v>
      </c>
      <c r="BM213" s="216" t="s">
        <v>401</v>
      </c>
    </row>
    <row r="214" spans="1:47" s="2" customFormat="1" ht="12">
      <c r="A214" s="39"/>
      <c r="B214" s="40"/>
      <c r="C214" s="41"/>
      <c r="D214" s="218" t="s">
        <v>150</v>
      </c>
      <c r="E214" s="41"/>
      <c r="F214" s="219" t="s">
        <v>402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150</v>
      </c>
      <c r="AU214" s="18" t="s">
        <v>81</v>
      </c>
    </row>
    <row r="215" spans="1:47" s="2" customFormat="1" ht="12">
      <c r="A215" s="39"/>
      <c r="B215" s="40"/>
      <c r="C215" s="41"/>
      <c r="D215" s="224" t="s">
        <v>162</v>
      </c>
      <c r="E215" s="41"/>
      <c r="F215" s="225" t="s">
        <v>403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162</v>
      </c>
      <c r="AU215" s="18" t="s">
        <v>81</v>
      </c>
    </row>
    <row r="216" spans="1:47" s="2" customFormat="1" ht="12">
      <c r="A216" s="39"/>
      <c r="B216" s="40"/>
      <c r="C216" s="41"/>
      <c r="D216" s="218" t="s">
        <v>151</v>
      </c>
      <c r="E216" s="41"/>
      <c r="F216" s="223" t="s">
        <v>404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151</v>
      </c>
      <c r="AU216" s="18" t="s">
        <v>81</v>
      </c>
    </row>
    <row r="217" spans="1:51" s="13" customFormat="1" ht="12">
      <c r="A217" s="13"/>
      <c r="B217" s="231"/>
      <c r="C217" s="232"/>
      <c r="D217" s="218" t="s">
        <v>224</v>
      </c>
      <c r="E217" s="233" t="s">
        <v>19</v>
      </c>
      <c r="F217" s="234" t="s">
        <v>397</v>
      </c>
      <c r="G217" s="232"/>
      <c r="H217" s="235">
        <v>10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1" t="s">
        <v>224</v>
      </c>
      <c r="AU217" s="241" t="s">
        <v>81</v>
      </c>
      <c r="AV217" s="13" t="s">
        <v>81</v>
      </c>
      <c r="AW217" s="13" t="s">
        <v>33</v>
      </c>
      <c r="AX217" s="13" t="s">
        <v>79</v>
      </c>
      <c r="AY217" s="241" t="s">
        <v>137</v>
      </c>
    </row>
    <row r="218" spans="1:51" s="14" customFormat="1" ht="12">
      <c r="A218" s="14"/>
      <c r="B218" s="242"/>
      <c r="C218" s="243"/>
      <c r="D218" s="218" t="s">
        <v>224</v>
      </c>
      <c r="E218" s="244" t="s">
        <v>19</v>
      </c>
      <c r="F218" s="245" t="s">
        <v>405</v>
      </c>
      <c r="G218" s="243"/>
      <c r="H218" s="244" t="s">
        <v>19</v>
      </c>
      <c r="I218" s="246"/>
      <c r="J218" s="243"/>
      <c r="K218" s="243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224</v>
      </c>
      <c r="AU218" s="251" t="s">
        <v>81</v>
      </c>
      <c r="AV218" s="14" t="s">
        <v>79</v>
      </c>
      <c r="AW218" s="14" t="s">
        <v>33</v>
      </c>
      <c r="AX218" s="14" t="s">
        <v>71</v>
      </c>
      <c r="AY218" s="251" t="s">
        <v>137</v>
      </c>
    </row>
    <row r="219" spans="1:65" s="2" customFormat="1" ht="16.5" customHeight="1">
      <c r="A219" s="39"/>
      <c r="B219" s="40"/>
      <c r="C219" s="263" t="s">
        <v>406</v>
      </c>
      <c r="D219" s="263" t="s">
        <v>368</v>
      </c>
      <c r="E219" s="264" t="s">
        <v>407</v>
      </c>
      <c r="F219" s="265" t="s">
        <v>408</v>
      </c>
      <c r="G219" s="266" t="s">
        <v>371</v>
      </c>
      <c r="H219" s="267">
        <v>22</v>
      </c>
      <c r="I219" s="268"/>
      <c r="J219" s="269">
        <f>ROUND(I219*H219,2)</f>
        <v>0</v>
      </c>
      <c r="K219" s="265" t="s">
        <v>219</v>
      </c>
      <c r="L219" s="270"/>
      <c r="M219" s="271" t="s">
        <v>19</v>
      </c>
      <c r="N219" s="272" t="s">
        <v>42</v>
      </c>
      <c r="O219" s="85"/>
      <c r="P219" s="214">
        <f>O219*H219</f>
        <v>0</v>
      </c>
      <c r="Q219" s="214">
        <v>1</v>
      </c>
      <c r="R219" s="214">
        <f>Q219*H219</f>
        <v>22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184</v>
      </c>
      <c r="AT219" s="216" t="s">
        <v>368</v>
      </c>
      <c r="AU219" s="216" t="s">
        <v>81</v>
      </c>
      <c r="AY219" s="18" t="s">
        <v>137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79</v>
      </c>
      <c r="BK219" s="217">
        <f>ROUND(I219*H219,2)</f>
        <v>0</v>
      </c>
      <c r="BL219" s="18" t="s">
        <v>165</v>
      </c>
      <c r="BM219" s="216" t="s">
        <v>409</v>
      </c>
    </row>
    <row r="220" spans="1:47" s="2" customFormat="1" ht="12">
      <c r="A220" s="39"/>
      <c r="B220" s="40"/>
      <c r="C220" s="41"/>
      <c r="D220" s="218" t="s">
        <v>150</v>
      </c>
      <c r="E220" s="41"/>
      <c r="F220" s="219" t="s">
        <v>408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150</v>
      </c>
      <c r="AU220" s="18" t="s">
        <v>81</v>
      </c>
    </row>
    <row r="221" spans="1:51" s="13" customFormat="1" ht="12">
      <c r="A221" s="13"/>
      <c r="B221" s="231"/>
      <c r="C221" s="232"/>
      <c r="D221" s="218" t="s">
        <v>224</v>
      </c>
      <c r="E221" s="233" t="s">
        <v>19</v>
      </c>
      <c r="F221" s="234" t="s">
        <v>410</v>
      </c>
      <c r="G221" s="232"/>
      <c r="H221" s="235">
        <v>22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224</v>
      </c>
      <c r="AU221" s="241" t="s">
        <v>81</v>
      </c>
      <c r="AV221" s="13" t="s">
        <v>81</v>
      </c>
      <c r="AW221" s="13" t="s">
        <v>33</v>
      </c>
      <c r="AX221" s="13" t="s">
        <v>79</v>
      </c>
      <c r="AY221" s="241" t="s">
        <v>137</v>
      </c>
    </row>
    <row r="222" spans="1:65" s="2" customFormat="1" ht="24.15" customHeight="1">
      <c r="A222" s="39"/>
      <c r="B222" s="40"/>
      <c r="C222" s="205" t="s">
        <v>411</v>
      </c>
      <c r="D222" s="205" t="s">
        <v>144</v>
      </c>
      <c r="E222" s="206" t="s">
        <v>412</v>
      </c>
      <c r="F222" s="207" t="s">
        <v>413</v>
      </c>
      <c r="G222" s="208" t="s">
        <v>218</v>
      </c>
      <c r="H222" s="209">
        <v>3025</v>
      </c>
      <c r="I222" s="210"/>
      <c r="J222" s="211">
        <f>ROUND(I222*H222,2)</f>
        <v>0</v>
      </c>
      <c r="K222" s="207" t="s">
        <v>219</v>
      </c>
      <c r="L222" s="45"/>
      <c r="M222" s="212" t="s">
        <v>19</v>
      </c>
      <c r="N222" s="213" t="s">
        <v>42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165</v>
      </c>
      <c r="AT222" s="216" t="s">
        <v>144</v>
      </c>
      <c r="AU222" s="216" t="s">
        <v>81</v>
      </c>
      <c r="AY222" s="18" t="s">
        <v>137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79</v>
      </c>
      <c r="BK222" s="217">
        <f>ROUND(I222*H222,2)</f>
        <v>0</v>
      </c>
      <c r="BL222" s="18" t="s">
        <v>165</v>
      </c>
      <c r="BM222" s="216" t="s">
        <v>414</v>
      </c>
    </row>
    <row r="223" spans="1:47" s="2" customFormat="1" ht="12">
      <c r="A223" s="39"/>
      <c r="B223" s="40"/>
      <c r="C223" s="41"/>
      <c r="D223" s="218" t="s">
        <v>150</v>
      </c>
      <c r="E223" s="41"/>
      <c r="F223" s="219" t="s">
        <v>415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150</v>
      </c>
      <c r="AU223" s="18" t="s">
        <v>81</v>
      </c>
    </row>
    <row r="224" spans="1:47" s="2" customFormat="1" ht="12">
      <c r="A224" s="39"/>
      <c r="B224" s="40"/>
      <c r="C224" s="41"/>
      <c r="D224" s="224" t="s">
        <v>162</v>
      </c>
      <c r="E224" s="41"/>
      <c r="F224" s="225" t="s">
        <v>416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162</v>
      </c>
      <c r="AU224" s="18" t="s">
        <v>81</v>
      </c>
    </row>
    <row r="225" spans="1:47" s="2" customFormat="1" ht="12">
      <c r="A225" s="39"/>
      <c r="B225" s="40"/>
      <c r="C225" s="41"/>
      <c r="D225" s="218" t="s">
        <v>151</v>
      </c>
      <c r="E225" s="41"/>
      <c r="F225" s="223" t="s">
        <v>417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151</v>
      </c>
      <c r="AU225" s="18" t="s">
        <v>81</v>
      </c>
    </row>
    <row r="226" spans="1:51" s="13" customFormat="1" ht="12">
      <c r="A226" s="13"/>
      <c r="B226" s="231"/>
      <c r="C226" s="232"/>
      <c r="D226" s="218" t="s">
        <v>224</v>
      </c>
      <c r="E226" s="233" t="s">
        <v>19</v>
      </c>
      <c r="F226" s="234" t="s">
        <v>418</v>
      </c>
      <c r="G226" s="232"/>
      <c r="H226" s="235">
        <v>3025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1" t="s">
        <v>224</v>
      </c>
      <c r="AU226" s="241" t="s">
        <v>81</v>
      </c>
      <c r="AV226" s="13" t="s">
        <v>81</v>
      </c>
      <c r="AW226" s="13" t="s">
        <v>33</v>
      </c>
      <c r="AX226" s="13" t="s">
        <v>79</v>
      </c>
      <c r="AY226" s="241" t="s">
        <v>137</v>
      </c>
    </row>
    <row r="227" spans="1:65" s="2" customFormat="1" ht="16.5" customHeight="1">
      <c r="A227" s="39"/>
      <c r="B227" s="40"/>
      <c r="C227" s="263" t="s">
        <v>312</v>
      </c>
      <c r="D227" s="263" t="s">
        <v>368</v>
      </c>
      <c r="E227" s="264" t="s">
        <v>419</v>
      </c>
      <c r="F227" s="265" t="s">
        <v>420</v>
      </c>
      <c r="G227" s="266" t="s">
        <v>421</v>
      </c>
      <c r="H227" s="267">
        <v>60.5</v>
      </c>
      <c r="I227" s="268"/>
      <c r="J227" s="269">
        <f>ROUND(I227*H227,2)</f>
        <v>0</v>
      </c>
      <c r="K227" s="265" t="s">
        <v>219</v>
      </c>
      <c r="L227" s="270"/>
      <c r="M227" s="271" t="s">
        <v>19</v>
      </c>
      <c r="N227" s="272" t="s">
        <v>42</v>
      </c>
      <c r="O227" s="85"/>
      <c r="P227" s="214">
        <f>O227*H227</f>
        <v>0</v>
      </c>
      <c r="Q227" s="214">
        <v>0.001</v>
      </c>
      <c r="R227" s="214">
        <f>Q227*H227</f>
        <v>0.0605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184</v>
      </c>
      <c r="AT227" s="216" t="s">
        <v>368</v>
      </c>
      <c r="AU227" s="216" t="s">
        <v>81</v>
      </c>
      <c r="AY227" s="18" t="s">
        <v>137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79</v>
      </c>
      <c r="BK227" s="217">
        <f>ROUND(I227*H227,2)</f>
        <v>0</v>
      </c>
      <c r="BL227" s="18" t="s">
        <v>165</v>
      </c>
      <c r="BM227" s="216" t="s">
        <v>422</v>
      </c>
    </row>
    <row r="228" spans="1:47" s="2" customFormat="1" ht="12">
      <c r="A228" s="39"/>
      <c r="B228" s="40"/>
      <c r="C228" s="41"/>
      <c r="D228" s="218" t="s">
        <v>150</v>
      </c>
      <c r="E228" s="41"/>
      <c r="F228" s="219" t="s">
        <v>420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150</v>
      </c>
      <c r="AU228" s="18" t="s">
        <v>81</v>
      </c>
    </row>
    <row r="229" spans="1:51" s="13" customFormat="1" ht="12">
      <c r="A229" s="13"/>
      <c r="B229" s="231"/>
      <c r="C229" s="232"/>
      <c r="D229" s="218" t="s">
        <v>224</v>
      </c>
      <c r="E229" s="232"/>
      <c r="F229" s="234" t="s">
        <v>423</v>
      </c>
      <c r="G229" s="232"/>
      <c r="H229" s="235">
        <v>60.5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1" t="s">
        <v>224</v>
      </c>
      <c r="AU229" s="241" t="s">
        <v>81</v>
      </c>
      <c r="AV229" s="13" t="s">
        <v>81</v>
      </c>
      <c r="AW229" s="13" t="s">
        <v>4</v>
      </c>
      <c r="AX229" s="13" t="s">
        <v>79</v>
      </c>
      <c r="AY229" s="241" t="s">
        <v>137</v>
      </c>
    </row>
    <row r="230" spans="1:65" s="2" customFormat="1" ht="24.15" customHeight="1">
      <c r="A230" s="39"/>
      <c r="B230" s="40"/>
      <c r="C230" s="205" t="s">
        <v>424</v>
      </c>
      <c r="D230" s="205" t="s">
        <v>144</v>
      </c>
      <c r="E230" s="206" t="s">
        <v>425</v>
      </c>
      <c r="F230" s="207" t="s">
        <v>426</v>
      </c>
      <c r="G230" s="208" t="s">
        <v>218</v>
      </c>
      <c r="H230" s="209">
        <v>5793.3</v>
      </c>
      <c r="I230" s="210"/>
      <c r="J230" s="211">
        <f>ROUND(I230*H230,2)</f>
        <v>0</v>
      </c>
      <c r="K230" s="207" t="s">
        <v>219</v>
      </c>
      <c r="L230" s="45"/>
      <c r="M230" s="212" t="s">
        <v>19</v>
      </c>
      <c r="N230" s="213" t="s">
        <v>42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165</v>
      </c>
      <c r="AT230" s="216" t="s">
        <v>144</v>
      </c>
      <c r="AU230" s="216" t="s">
        <v>81</v>
      </c>
      <c r="AY230" s="18" t="s">
        <v>137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79</v>
      </c>
      <c r="BK230" s="217">
        <f>ROUND(I230*H230,2)</f>
        <v>0</v>
      </c>
      <c r="BL230" s="18" t="s">
        <v>165</v>
      </c>
      <c r="BM230" s="216" t="s">
        <v>427</v>
      </c>
    </row>
    <row r="231" spans="1:47" s="2" customFormat="1" ht="12">
      <c r="A231" s="39"/>
      <c r="B231" s="40"/>
      <c r="C231" s="41"/>
      <c r="D231" s="218" t="s">
        <v>150</v>
      </c>
      <c r="E231" s="41"/>
      <c r="F231" s="219" t="s">
        <v>428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150</v>
      </c>
      <c r="AU231" s="18" t="s">
        <v>81</v>
      </c>
    </row>
    <row r="232" spans="1:47" s="2" customFormat="1" ht="12">
      <c r="A232" s="39"/>
      <c r="B232" s="40"/>
      <c r="C232" s="41"/>
      <c r="D232" s="224" t="s">
        <v>162</v>
      </c>
      <c r="E232" s="41"/>
      <c r="F232" s="225" t="s">
        <v>429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162</v>
      </c>
      <c r="AU232" s="18" t="s">
        <v>81</v>
      </c>
    </row>
    <row r="233" spans="1:51" s="13" customFormat="1" ht="12">
      <c r="A233" s="13"/>
      <c r="B233" s="231"/>
      <c r="C233" s="232"/>
      <c r="D233" s="218" t="s">
        <v>224</v>
      </c>
      <c r="E233" s="233" t="s">
        <v>19</v>
      </c>
      <c r="F233" s="234" t="s">
        <v>430</v>
      </c>
      <c r="G233" s="232"/>
      <c r="H233" s="235">
        <v>5793.3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224</v>
      </c>
      <c r="AU233" s="241" t="s">
        <v>81</v>
      </c>
      <c r="AV233" s="13" t="s">
        <v>81</v>
      </c>
      <c r="AW233" s="13" t="s">
        <v>33</v>
      </c>
      <c r="AX233" s="13" t="s">
        <v>79</v>
      </c>
      <c r="AY233" s="241" t="s">
        <v>137</v>
      </c>
    </row>
    <row r="234" spans="1:65" s="2" customFormat="1" ht="16.5" customHeight="1">
      <c r="A234" s="39"/>
      <c r="B234" s="40"/>
      <c r="C234" s="205" t="s">
        <v>431</v>
      </c>
      <c r="D234" s="205" t="s">
        <v>144</v>
      </c>
      <c r="E234" s="206" t="s">
        <v>432</v>
      </c>
      <c r="F234" s="207" t="s">
        <v>433</v>
      </c>
      <c r="G234" s="208" t="s">
        <v>218</v>
      </c>
      <c r="H234" s="209">
        <v>3025</v>
      </c>
      <c r="I234" s="210"/>
      <c r="J234" s="211">
        <f>ROUND(I234*H234,2)</f>
        <v>0</v>
      </c>
      <c r="K234" s="207" t="s">
        <v>219</v>
      </c>
      <c r="L234" s="45"/>
      <c r="M234" s="212" t="s">
        <v>19</v>
      </c>
      <c r="N234" s="213" t="s">
        <v>42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165</v>
      </c>
      <c r="AT234" s="216" t="s">
        <v>144</v>
      </c>
      <c r="AU234" s="216" t="s">
        <v>81</v>
      </c>
      <c r="AY234" s="18" t="s">
        <v>137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79</v>
      </c>
      <c r="BK234" s="217">
        <f>ROUND(I234*H234,2)</f>
        <v>0</v>
      </c>
      <c r="BL234" s="18" t="s">
        <v>165</v>
      </c>
      <c r="BM234" s="216" t="s">
        <v>434</v>
      </c>
    </row>
    <row r="235" spans="1:47" s="2" customFormat="1" ht="12">
      <c r="A235" s="39"/>
      <c r="B235" s="40"/>
      <c r="C235" s="41"/>
      <c r="D235" s="218" t="s">
        <v>150</v>
      </c>
      <c r="E235" s="41"/>
      <c r="F235" s="219" t="s">
        <v>435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150</v>
      </c>
      <c r="AU235" s="18" t="s">
        <v>81</v>
      </c>
    </row>
    <row r="236" spans="1:47" s="2" customFormat="1" ht="12">
      <c r="A236" s="39"/>
      <c r="B236" s="40"/>
      <c r="C236" s="41"/>
      <c r="D236" s="224" t="s">
        <v>162</v>
      </c>
      <c r="E236" s="41"/>
      <c r="F236" s="225" t="s">
        <v>436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162</v>
      </c>
      <c r="AU236" s="18" t="s">
        <v>81</v>
      </c>
    </row>
    <row r="237" spans="1:47" s="2" customFormat="1" ht="12">
      <c r="A237" s="39"/>
      <c r="B237" s="40"/>
      <c r="C237" s="41"/>
      <c r="D237" s="218" t="s">
        <v>151</v>
      </c>
      <c r="E237" s="41"/>
      <c r="F237" s="223" t="s">
        <v>437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151</v>
      </c>
      <c r="AU237" s="18" t="s">
        <v>81</v>
      </c>
    </row>
    <row r="238" spans="1:51" s="13" customFormat="1" ht="12">
      <c r="A238" s="13"/>
      <c r="B238" s="231"/>
      <c r="C238" s="232"/>
      <c r="D238" s="218" t="s">
        <v>224</v>
      </c>
      <c r="E238" s="233" t="s">
        <v>19</v>
      </c>
      <c r="F238" s="234" t="s">
        <v>418</v>
      </c>
      <c r="G238" s="232"/>
      <c r="H238" s="235">
        <v>3025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224</v>
      </c>
      <c r="AU238" s="241" t="s">
        <v>81</v>
      </c>
      <c r="AV238" s="13" t="s">
        <v>81</v>
      </c>
      <c r="AW238" s="13" t="s">
        <v>33</v>
      </c>
      <c r="AX238" s="13" t="s">
        <v>79</v>
      </c>
      <c r="AY238" s="241" t="s">
        <v>137</v>
      </c>
    </row>
    <row r="239" spans="1:65" s="2" customFormat="1" ht="24.15" customHeight="1">
      <c r="A239" s="39"/>
      <c r="B239" s="40"/>
      <c r="C239" s="205" t="s">
        <v>438</v>
      </c>
      <c r="D239" s="205" t="s">
        <v>144</v>
      </c>
      <c r="E239" s="206" t="s">
        <v>439</v>
      </c>
      <c r="F239" s="207" t="s">
        <v>440</v>
      </c>
      <c r="G239" s="208" t="s">
        <v>218</v>
      </c>
      <c r="H239" s="209">
        <v>3025</v>
      </c>
      <c r="I239" s="210"/>
      <c r="J239" s="211">
        <f>ROUND(I239*H239,2)</f>
        <v>0</v>
      </c>
      <c r="K239" s="207" t="s">
        <v>219</v>
      </c>
      <c r="L239" s="45"/>
      <c r="M239" s="212" t="s">
        <v>19</v>
      </c>
      <c r="N239" s="213" t="s">
        <v>42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165</v>
      </c>
      <c r="AT239" s="216" t="s">
        <v>144</v>
      </c>
      <c r="AU239" s="216" t="s">
        <v>81</v>
      </c>
      <c r="AY239" s="18" t="s">
        <v>137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79</v>
      </c>
      <c r="BK239" s="217">
        <f>ROUND(I239*H239,2)</f>
        <v>0</v>
      </c>
      <c r="BL239" s="18" t="s">
        <v>165</v>
      </c>
      <c r="BM239" s="216" t="s">
        <v>441</v>
      </c>
    </row>
    <row r="240" spans="1:47" s="2" customFormat="1" ht="12">
      <c r="A240" s="39"/>
      <c r="B240" s="40"/>
      <c r="C240" s="41"/>
      <c r="D240" s="218" t="s">
        <v>150</v>
      </c>
      <c r="E240" s="41"/>
      <c r="F240" s="219" t="s">
        <v>442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150</v>
      </c>
      <c r="AU240" s="18" t="s">
        <v>81</v>
      </c>
    </row>
    <row r="241" spans="1:47" s="2" customFormat="1" ht="12">
      <c r="A241" s="39"/>
      <c r="B241" s="40"/>
      <c r="C241" s="41"/>
      <c r="D241" s="224" t="s">
        <v>162</v>
      </c>
      <c r="E241" s="41"/>
      <c r="F241" s="225" t="s">
        <v>443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162</v>
      </c>
      <c r="AU241" s="18" t="s">
        <v>81</v>
      </c>
    </row>
    <row r="242" spans="1:47" s="2" customFormat="1" ht="12">
      <c r="A242" s="39"/>
      <c r="B242" s="40"/>
      <c r="C242" s="41"/>
      <c r="D242" s="218" t="s">
        <v>151</v>
      </c>
      <c r="E242" s="41"/>
      <c r="F242" s="223" t="s">
        <v>444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151</v>
      </c>
      <c r="AU242" s="18" t="s">
        <v>81</v>
      </c>
    </row>
    <row r="243" spans="1:51" s="13" customFormat="1" ht="12">
      <c r="A243" s="13"/>
      <c r="B243" s="231"/>
      <c r="C243" s="232"/>
      <c r="D243" s="218" t="s">
        <v>224</v>
      </c>
      <c r="E243" s="233" t="s">
        <v>19</v>
      </c>
      <c r="F243" s="234" t="s">
        <v>418</v>
      </c>
      <c r="G243" s="232"/>
      <c r="H243" s="235">
        <v>3025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1" t="s">
        <v>224</v>
      </c>
      <c r="AU243" s="241" t="s">
        <v>81</v>
      </c>
      <c r="AV243" s="13" t="s">
        <v>81</v>
      </c>
      <c r="AW243" s="13" t="s">
        <v>33</v>
      </c>
      <c r="AX243" s="13" t="s">
        <v>71</v>
      </c>
      <c r="AY243" s="241" t="s">
        <v>137</v>
      </c>
    </row>
    <row r="244" spans="1:51" s="14" customFormat="1" ht="12">
      <c r="A244" s="14"/>
      <c r="B244" s="242"/>
      <c r="C244" s="243"/>
      <c r="D244" s="218" t="s">
        <v>224</v>
      </c>
      <c r="E244" s="244" t="s">
        <v>19</v>
      </c>
      <c r="F244" s="245" t="s">
        <v>445</v>
      </c>
      <c r="G244" s="243"/>
      <c r="H244" s="244" t="s">
        <v>19</v>
      </c>
      <c r="I244" s="246"/>
      <c r="J244" s="243"/>
      <c r="K244" s="243"/>
      <c r="L244" s="247"/>
      <c r="M244" s="248"/>
      <c r="N244" s="249"/>
      <c r="O244" s="249"/>
      <c r="P244" s="249"/>
      <c r="Q244" s="249"/>
      <c r="R244" s="249"/>
      <c r="S244" s="249"/>
      <c r="T244" s="25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1" t="s">
        <v>224</v>
      </c>
      <c r="AU244" s="251" t="s">
        <v>81</v>
      </c>
      <c r="AV244" s="14" t="s">
        <v>79</v>
      </c>
      <c r="AW244" s="14" t="s">
        <v>33</v>
      </c>
      <c r="AX244" s="14" t="s">
        <v>71</v>
      </c>
      <c r="AY244" s="251" t="s">
        <v>137</v>
      </c>
    </row>
    <row r="245" spans="1:51" s="15" customFormat="1" ht="12">
      <c r="A245" s="15"/>
      <c r="B245" s="252"/>
      <c r="C245" s="253"/>
      <c r="D245" s="218" t="s">
        <v>224</v>
      </c>
      <c r="E245" s="254" t="s">
        <v>19</v>
      </c>
      <c r="F245" s="255" t="s">
        <v>299</v>
      </c>
      <c r="G245" s="253"/>
      <c r="H245" s="256">
        <v>3025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2" t="s">
        <v>224</v>
      </c>
      <c r="AU245" s="262" t="s">
        <v>81</v>
      </c>
      <c r="AV245" s="15" t="s">
        <v>165</v>
      </c>
      <c r="AW245" s="15" t="s">
        <v>33</v>
      </c>
      <c r="AX245" s="15" t="s">
        <v>79</v>
      </c>
      <c r="AY245" s="262" t="s">
        <v>137</v>
      </c>
    </row>
    <row r="246" spans="1:65" s="2" customFormat="1" ht="16.5" customHeight="1">
      <c r="A246" s="39"/>
      <c r="B246" s="40"/>
      <c r="C246" s="263" t="s">
        <v>446</v>
      </c>
      <c r="D246" s="263" t="s">
        <v>368</v>
      </c>
      <c r="E246" s="264" t="s">
        <v>447</v>
      </c>
      <c r="F246" s="265" t="s">
        <v>448</v>
      </c>
      <c r="G246" s="266" t="s">
        <v>280</v>
      </c>
      <c r="H246" s="267">
        <v>302.5</v>
      </c>
      <c r="I246" s="268"/>
      <c r="J246" s="269">
        <f>ROUND(I246*H246,2)</f>
        <v>0</v>
      </c>
      <c r="K246" s="265" t="s">
        <v>219</v>
      </c>
      <c r="L246" s="270"/>
      <c r="M246" s="271" t="s">
        <v>19</v>
      </c>
      <c r="N246" s="272" t="s">
        <v>42</v>
      </c>
      <c r="O246" s="85"/>
      <c r="P246" s="214">
        <f>O246*H246</f>
        <v>0</v>
      </c>
      <c r="Q246" s="214">
        <v>0.21</v>
      </c>
      <c r="R246" s="214">
        <f>Q246*H246</f>
        <v>63.525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184</v>
      </c>
      <c r="AT246" s="216" t="s">
        <v>368</v>
      </c>
      <c r="AU246" s="216" t="s">
        <v>81</v>
      </c>
      <c r="AY246" s="18" t="s">
        <v>137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79</v>
      </c>
      <c r="BK246" s="217">
        <f>ROUND(I246*H246,2)</f>
        <v>0</v>
      </c>
      <c r="BL246" s="18" t="s">
        <v>165</v>
      </c>
      <c r="BM246" s="216" t="s">
        <v>449</v>
      </c>
    </row>
    <row r="247" spans="1:47" s="2" customFormat="1" ht="12">
      <c r="A247" s="39"/>
      <c r="B247" s="40"/>
      <c r="C247" s="41"/>
      <c r="D247" s="218" t="s">
        <v>150</v>
      </c>
      <c r="E247" s="41"/>
      <c r="F247" s="219" t="s">
        <v>448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150</v>
      </c>
      <c r="AU247" s="18" t="s">
        <v>81</v>
      </c>
    </row>
    <row r="248" spans="1:51" s="13" customFormat="1" ht="12">
      <c r="A248" s="13"/>
      <c r="B248" s="231"/>
      <c r="C248" s="232"/>
      <c r="D248" s="218" t="s">
        <v>224</v>
      </c>
      <c r="E248" s="233" t="s">
        <v>19</v>
      </c>
      <c r="F248" s="234" t="s">
        <v>450</v>
      </c>
      <c r="G248" s="232"/>
      <c r="H248" s="235">
        <v>302.5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224</v>
      </c>
      <c r="AU248" s="241" t="s">
        <v>81</v>
      </c>
      <c r="AV248" s="13" t="s">
        <v>81</v>
      </c>
      <c r="AW248" s="13" t="s">
        <v>33</v>
      </c>
      <c r="AX248" s="13" t="s">
        <v>79</v>
      </c>
      <c r="AY248" s="241" t="s">
        <v>137</v>
      </c>
    </row>
    <row r="249" spans="1:63" s="12" customFormat="1" ht="22.8" customHeight="1">
      <c r="A249" s="12"/>
      <c r="B249" s="189"/>
      <c r="C249" s="190"/>
      <c r="D249" s="191" t="s">
        <v>70</v>
      </c>
      <c r="E249" s="203" t="s">
        <v>81</v>
      </c>
      <c r="F249" s="203" t="s">
        <v>138</v>
      </c>
      <c r="G249" s="190"/>
      <c r="H249" s="190"/>
      <c r="I249" s="193"/>
      <c r="J249" s="204">
        <f>BK249</f>
        <v>0</v>
      </c>
      <c r="K249" s="190"/>
      <c r="L249" s="195"/>
      <c r="M249" s="196"/>
      <c r="N249" s="197"/>
      <c r="O249" s="197"/>
      <c r="P249" s="198">
        <f>SUM(P250:P267)</f>
        <v>0</v>
      </c>
      <c r="Q249" s="197"/>
      <c r="R249" s="198">
        <f>SUM(R250:R267)</f>
        <v>62.422016</v>
      </c>
      <c r="S249" s="197"/>
      <c r="T249" s="199">
        <f>SUM(T250:T267)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0" t="s">
        <v>79</v>
      </c>
      <c r="AT249" s="201" t="s">
        <v>70</v>
      </c>
      <c r="AU249" s="201" t="s">
        <v>79</v>
      </c>
      <c r="AY249" s="200" t="s">
        <v>137</v>
      </c>
      <c r="BK249" s="202">
        <f>SUM(BK250:BK267)</f>
        <v>0</v>
      </c>
    </row>
    <row r="250" spans="1:65" s="2" customFormat="1" ht="24.15" customHeight="1">
      <c r="A250" s="39"/>
      <c r="B250" s="40"/>
      <c r="C250" s="205" t="s">
        <v>451</v>
      </c>
      <c r="D250" s="205" t="s">
        <v>144</v>
      </c>
      <c r="E250" s="206" t="s">
        <v>452</v>
      </c>
      <c r="F250" s="207" t="s">
        <v>453</v>
      </c>
      <c r="G250" s="208" t="s">
        <v>218</v>
      </c>
      <c r="H250" s="209">
        <v>6704.2</v>
      </c>
      <c r="I250" s="210"/>
      <c r="J250" s="211">
        <f>ROUND(I250*H250,2)</f>
        <v>0</v>
      </c>
      <c r="K250" s="207" t="s">
        <v>219</v>
      </c>
      <c r="L250" s="45"/>
      <c r="M250" s="212" t="s">
        <v>19</v>
      </c>
      <c r="N250" s="213" t="s">
        <v>42</v>
      </c>
      <c r="O250" s="85"/>
      <c r="P250" s="214">
        <f>O250*H250</f>
        <v>0</v>
      </c>
      <c r="Q250" s="214">
        <v>0.00027</v>
      </c>
      <c r="R250" s="214">
        <f>Q250*H250</f>
        <v>1.810134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165</v>
      </c>
      <c r="AT250" s="216" t="s">
        <v>144</v>
      </c>
      <c r="AU250" s="216" t="s">
        <v>81</v>
      </c>
      <c r="AY250" s="18" t="s">
        <v>137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79</v>
      </c>
      <c r="BK250" s="217">
        <f>ROUND(I250*H250,2)</f>
        <v>0</v>
      </c>
      <c r="BL250" s="18" t="s">
        <v>165</v>
      </c>
      <c r="BM250" s="216" t="s">
        <v>454</v>
      </c>
    </row>
    <row r="251" spans="1:47" s="2" customFormat="1" ht="12">
      <c r="A251" s="39"/>
      <c r="B251" s="40"/>
      <c r="C251" s="41"/>
      <c r="D251" s="218" t="s">
        <v>150</v>
      </c>
      <c r="E251" s="41"/>
      <c r="F251" s="219" t="s">
        <v>455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150</v>
      </c>
      <c r="AU251" s="18" t="s">
        <v>81</v>
      </c>
    </row>
    <row r="252" spans="1:47" s="2" customFormat="1" ht="12">
      <c r="A252" s="39"/>
      <c r="B252" s="40"/>
      <c r="C252" s="41"/>
      <c r="D252" s="224" t="s">
        <v>162</v>
      </c>
      <c r="E252" s="41"/>
      <c r="F252" s="225" t="s">
        <v>456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162</v>
      </c>
      <c r="AU252" s="18" t="s">
        <v>81</v>
      </c>
    </row>
    <row r="253" spans="1:47" s="2" customFormat="1" ht="12">
      <c r="A253" s="39"/>
      <c r="B253" s="40"/>
      <c r="C253" s="41"/>
      <c r="D253" s="218" t="s">
        <v>151</v>
      </c>
      <c r="E253" s="41"/>
      <c r="F253" s="223" t="s">
        <v>457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151</v>
      </c>
      <c r="AU253" s="18" t="s">
        <v>81</v>
      </c>
    </row>
    <row r="254" spans="1:51" s="13" customFormat="1" ht="12">
      <c r="A254" s="13"/>
      <c r="B254" s="231"/>
      <c r="C254" s="232"/>
      <c r="D254" s="218" t="s">
        <v>224</v>
      </c>
      <c r="E254" s="233" t="s">
        <v>19</v>
      </c>
      <c r="F254" s="234" t="s">
        <v>458</v>
      </c>
      <c r="G254" s="232"/>
      <c r="H254" s="235">
        <v>6704.2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1" t="s">
        <v>224</v>
      </c>
      <c r="AU254" s="241" t="s">
        <v>81</v>
      </c>
      <c r="AV254" s="13" t="s">
        <v>81</v>
      </c>
      <c r="AW254" s="13" t="s">
        <v>33</v>
      </c>
      <c r="AX254" s="13" t="s">
        <v>71</v>
      </c>
      <c r="AY254" s="241" t="s">
        <v>137</v>
      </c>
    </row>
    <row r="255" spans="1:51" s="15" customFormat="1" ht="12">
      <c r="A255" s="15"/>
      <c r="B255" s="252"/>
      <c r="C255" s="253"/>
      <c r="D255" s="218" t="s">
        <v>224</v>
      </c>
      <c r="E255" s="254" t="s">
        <v>19</v>
      </c>
      <c r="F255" s="255" t="s">
        <v>299</v>
      </c>
      <c r="G255" s="253"/>
      <c r="H255" s="256">
        <v>6704.2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2" t="s">
        <v>224</v>
      </c>
      <c r="AU255" s="262" t="s">
        <v>81</v>
      </c>
      <c r="AV255" s="15" t="s">
        <v>165</v>
      </c>
      <c r="AW255" s="15" t="s">
        <v>33</v>
      </c>
      <c r="AX255" s="15" t="s">
        <v>79</v>
      </c>
      <c r="AY255" s="262" t="s">
        <v>137</v>
      </c>
    </row>
    <row r="256" spans="1:65" s="2" customFormat="1" ht="16.5" customHeight="1">
      <c r="A256" s="39"/>
      <c r="B256" s="40"/>
      <c r="C256" s="263" t="s">
        <v>459</v>
      </c>
      <c r="D256" s="263" t="s">
        <v>368</v>
      </c>
      <c r="E256" s="264" t="s">
        <v>460</v>
      </c>
      <c r="F256" s="265" t="s">
        <v>461</v>
      </c>
      <c r="G256" s="266" t="s">
        <v>218</v>
      </c>
      <c r="H256" s="267">
        <v>6704.2</v>
      </c>
      <c r="I256" s="268"/>
      <c r="J256" s="269">
        <f>ROUND(I256*H256,2)</f>
        <v>0</v>
      </c>
      <c r="K256" s="265" t="s">
        <v>19</v>
      </c>
      <c r="L256" s="270"/>
      <c r="M256" s="271" t="s">
        <v>19</v>
      </c>
      <c r="N256" s="272" t="s">
        <v>42</v>
      </c>
      <c r="O256" s="85"/>
      <c r="P256" s="214">
        <f>O256*H256</f>
        <v>0</v>
      </c>
      <c r="Q256" s="214">
        <v>0.00021</v>
      </c>
      <c r="R256" s="214">
        <f>Q256*H256</f>
        <v>1.407882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184</v>
      </c>
      <c r="AT256" s="216" t="s">
        <v>368</v>
      </c>
      <c r="AU256" s="216" t="s">
        <v>81</v>
      </c>
      <c r="AY256" s="18" t="s">
        <v>137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79</v>
      </c>
      <c r="BK256" s="217">
        <f>ROUND(I256*H256,2)</f>
        <v>0</v>
      </c>
      <c r="BL256" s="18" t="s">
        <v>165</v>
      </c>
      <c r="BM256" s="216" t="s">
        <v>462</v>
      </c>
    </row>
    <row r="257" spans="1:47" s="2" customFormat="1" ht="12">
      <c r="A257" s="39"/>
      <c r="B257" s="40"/>
      <c r="C257" s="41"/>
      <c r="D257" s="218" t="s">
        <v>150</v>
      </c>
      <c r="E257" s="41"/>
      <c r="F257" s="219" t="s">
        <v>463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150</v>
      </c>
      <c r="AU257" s="18" t="s">
        <v>81</v>
      </c>
    </row>
    <row r="258" spans="1:65" s="2" customFormat="1" ht="24.15" customHeight="1">
      <c r="A258" s="39"/>
      <c r="B258" s="40"/>
      <c r="C258" s="205" t="s">
        <v>464</v>
      </c>
      <c r="D258" s="205" t="s">
        <v>144</v>
      </c>
      <c r="E258" s="206" t="s">
        <v>465</v>
      </c>
      <c r="F258" s="207" t="s">
        <v>466</v>
      </c>
      <c r="G258" s="208" t="s">
        <v>218</v>
      </c>
      <c r="H258" s="209">
        <v>123</v>
      </c>
      <c r="I258" s="210"/>
      <c r="J258" s="211">
        <f>ROUND(I258*H258,2)</f>
        <v>0</v>
      </c>
      <c r="K258" s="207" t="s">
        <v>219</v>
      </c>
      <c r="L258" s="45"/>
      <c r="M258" s="212" t="s">
        <v>19</v>
      </c>
      <c r="N258" s="213" t="s">
        <v>42</v>
      </c>
      <c r="O258" s="85"/>
      <c r="P258" s="214">
        <f>O258*H258</f>
        <v>0</v>
      </c>
      <c r="Q258" s="214">
        <v>0.108</v>
      </c>
      <c r="R258" s="214">
        <f>Q258*H258</f>
        <v>13.284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165</v>
      </c>
      <c r="AT258" s="216" t="s">
        <v>144</v>
      </c>
      <c r="AU258" s="216" t="s">
        <v>81</v>
      </c>
      <c r="AY258" s="18" t="s">
        <v>137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79</v>
      </c>
      <c r="BK258" s="217">
        <f>ROUND(I258*H258,2)</f>
        <v>0</v>
      </c>
      <c r="BL258" s="18" t="s">
        <v>165</v>
      </c>
      <c r="BM258" s="216" t="s">
        <v>467</v>
      </c>
    </row>
    <row r="259" spans="1:47" s="2" customFormat="1" ht="12">
      <c r="A259" s="39"/>
      <c r="B259" s="40"/>
      <c r="C259" s="41"/>
      <c r="D259" s="218" t="s">
        <v>150</v>
      </c>
      <c r="E259" s="41"/>
      <c r="F259" s="219" t="s">
        <v>468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150</v>
      </c>
      <c r="AU259" s="18" t="s">
        <v>81</v>
      </c>
    </row>
    <row r="260" spans="1:47" s="2" customFormat="1" ht="12">
      <c r="A260" s="39"/>
      <c r="B260" s="40"/>
      <c r="C260" s="41"/>
      <c r="D260" s="224" t="s">
        <v>162</v>
      </c>
      <c r="E260" s="41"/>
      <c r="F260" s="225" t="s">
        <v>469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162</v>
      </c>
      <c r="AU260" s="18" t="s">
        <v>81</v>
      </c>
    </row>
    <row r="261" spans="1:47" s="2" customFormat="1" ht="12">
      <c r="A261" s="39"/>
      <c r="B261" s="40"/>
      <c r="C261" s="41"/>
      <c r="D261" s="218" t="s">
        <v>151</v>
      </c>
      <c r="E261" s="41"/>
      <c r="F261" s="223" t="s">
        <v>470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151</v>
      </c>
      <c r="AU261" s="18" t="s">
        <v>81</v>
      </c>
    </row>
    <row r="262" spans="1:51" s="14" customFormat="1" ht="12">
      <c r="A262" s="14"/>
      <c r="B262" s="242"/>
      <c r="C262" s="243"/>
      <c r="D262" s="218" t="s">
        <v>224</v>
      </c>
      <c r="E262" s="244" t="s">
        <v>19</v>
      </c>
      <c r="F262" s="245" t="s">
        <v>471</v>
      </c>
      <c r="G262" s="243"/>
      <c r="H262" s="244" t="s">
        <v>19</v>
      </c>
      <c r="I262" s="246"/>
      <c r="J262" s="243"/>
      <c r="K262" s="243"/>
      <c r="L262" s="247"/>
      <c r="M262" s="248"/>
      <c r="N262" s="249"/>
      <c r="O262" s="249"/>
      <c r="P262" s="249"/>
      <c r="Q262" s="249"/>
      <c r="R262" s="249"/>
      <c r="S262" s="249"/>
      <c r="T262" s="25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1" t="s">
        <v>224</v>
      </c>
      <c r="AU262" s="251" t="s">
        <v>81</v>
      </c>
      <c r="AV262" s="14" t="s">
        <v>79</v>
      </c>
      <c r="AW262" s="14" t="s">
        <v>33</v>
      </c>
      <c r="AX262" s="14" t="s">
        <v>71</v>
      </c>
      <c r="AY262" s="251" t="s">
        <v>137</v>
      </c>
    </row>
    <row r="263" spans="1:51" s="13" customFormat="1" ht="12">
      <c r="A263" s="13"/>
      <c r="B263" s="231"/>
      <c r="C263" s="232"/>
      <c r="D263" s="218" t="s">
        <v>224</v>
      </c>
      <c r="E263" s="233" t="s">
        <v>19</v>
      </c>
      <c r="F263" s="234" t="s">
        <v>472</v>
      </c>
      <c r="G263" s="232"/>
      <c r="H263" s="235">
        <v>123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1" t="s">
        <v>224</v>
      </c>
      <c r="AU263" s="241" t="s">
        <v>81</v>
      </c>
      <c r="AV263" s="13" t="s">
        <v>81</v>
      </c>
      <c r="AW263" s="13" t="s">
        <v>33</v>
      </c>
      <c r="AX263" s="13" t="s">
        <v>79</v>
      </c>
      <c r="AY263" s="241" t="s">
        <v>137</v>
      </c>
    </row>
    <row r="264" spans="1:65" s="2" customFormat="1" ht="16.5" customHeight="1">
      <c r="A264" s="39"/>
      <c r="B264" s="40"/>
      <c r="C264" s="263" t="s">
        <v>473</v>
      </c>
      <c r="D264" s="263" t="s">
        <v>368</v>
      </c>
      <c r="E264" s="264" t="s">
        <v>474</v>
      </c>
      <c r="F264" s="265" t="s">
        <v>475</v>
      </c>
      <c r="G264" s="266" t="s">
        <v>235</v>
      </c>
      <c r="H264" s="267">
        <v>41</v>
      </c>
      <c r="I264" s="268"/>
      <c r="J264" s="269">
        <f>ROUND(I264*H264,2)</f>
        <v>0</v>
      </c>
      <c r="K264" s="265" t="s">
        <v>219</v>
      </c>
      <c r="L264" s="270"/>
      <c r="M264" s="271" t="s">
        <v>19</v>
      </c>
      <c r="N264" s="272" t="s">
        <v>42</v>
      </c>
      <c r="O264" s="85"/>
      <c r="P264" s="214">
        <f>O264*H264</f>
        <v>0</v>
      </c>
      <c r="Q264" s="214">
        <v>1.12</v>
      </c>
      <c r="R264" s="214">
        <f>Q264*H264</f>
        <v>45.92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184</v>
      </c>
      <c r="AT264" s="216" t="s">
        <v>368</v>
      </c>
      <c r="AU264" s="216" t="s">
        <v>81</v>
      </c>
      <c r="AY264" s="18" t="s">
        <v>137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79</v>
      </c>
      <c r="BK264" s="217">
        <f>ROUND(I264*H264,2)</f>
        <v>0</v>
      </c>
      <c r="BL264" s="18" t="s">
        <v>165</v>
      </c>
      <c r="BM264" s="216" t="s">
        <v>476</v>
      </c>
    </row>
    <row r="265" spans="1:47" s="2" customFormat="1" ht="12">
      <c r="A265" s="39"/>
      <c r="B265" s="40"/>
      <c r="C265" s="41"/>
      <c r="D265" s="218" t="s">
        <v>150</v>
      </c>
      <c r="E265" s="41"/>
      <c r="F265" s="219" t="s">
        <v>475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150</v>
      </c>
      <c r="AU265" s="18" t="s">
        <v>81</v>
      </c>
    </row>
    <row r="266" spans="1:51" s="13" customFormat="1" ht="12">
      <c r="A266" s="13"/>
      <c r="B266" s="231"/>
      <c r="C266" s="232"/>
      <c r="D266" s="218" t="s">
        <v>224</v>
      </c>
      <c r="E266" s="233" t="s">
        <v>19</v>
      </c>
      <c r="F266" s="234" t="s">
        <v>477</v>
      </c>
      <c r="G266" s="232"/>
      <c r="H266" s="235">
        <v>41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1" t="s">
        <v>224</v>
      </c>
      <c r="AU266" s="241" t="s">
        <v>81</v>
      </c>
      <c r="AV266" s="13" t="s">
        <v>81</v>
      </c>
      <c r="AW266" s="13" t="s">
        <v>33</v>
      </c>
      <c r="AX266" s="13" t="s">
        <v>79</v>
      </c>
      <c r="AY266" s="241" t="s">
        <v>137</v>
      </c>
    </row>
    <row r="267" spans="1:51" s="14" customFormat="1" ht="12">
      <c r="A267" s="14"/>
      <c r="B267" s="242"/>
      <c r="C267" s="243"/>
      <c r="D267" s="218" t="s">
        <v>224</v>
      </c>
      <c r="E267" s="244" t="s">
        <v>19</v>
      </c>
      <c r="F267" s="245" t="s">
        <v>478</v>
      </c>
      <c r="G267" s="243"/>
      <c r="H267" s="244" t="s">
        <v>19</v>
      </c>
      <c r="I267" s="246"/>
      <c r="J267" s="243"/>
      <c r="K267" s="243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224</v>
      </c>
      <c r="AU267" s="251" t="s">
        <v>81</v>
      </c>
      <c r="AV267" s="14" t="s">
        <v>79</v>
      </c>
      <c r="AW267" s="14" t="s">
        <v>33</v>
      </c>
      <c r="AX267" s="14" t="s">
        <v>71</v>
      </c>
      <c r="AY267" s="251" t="s">
        <v>137</v>
      </c>
    </row>
    <row r="268" spans="1:63" s="12" customFormat="1" ht="22.8" customHeight="1">
      <c r="A268" s="12"/>
      <c r="B268" s="189"/>
      <c r="C268" s="190"/>
      <c r="D268" s="191" t="s">
        <v>70</v>
      </c>
      <c r="E268" s="203" t="s">
        <v>165</v>
      </c>
      <c r="F268" s="203" t="s">
        <v>479</v>
      </c>
      <c r="G268" s="190"/>
      <c r="H268" s="190"/>
      <c r="I268" s="193"/>
      <c r="J268" s="204">
        <f>BK268</f>
        <v>0</v>
      </c>
      <c r="K268" s="190"/>
      <c r="L268" s="195"/>
      <c r="M268" s="196"/>
      <c r="N268" s="197"/>
      <c r="O268" s="197"/>
      <c r="P268" s="198">
        <f>SUM(P269:P273)</f>
        <v>0</v>
      </c>
      <c r="Q268" s="197"/>
      <c r="R268" s="198">
        <f>SUM(R269:R273)</f>
        <v>0</v>
      </c>
      <c r="S268" s="197"/>
      <c r="T268" s="199">
        <f>SUM(T269:T273)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0" t="s">
        <v>79</v>
      </c>
      <c r="AT268" s="201" t="s">
        <v>70</v>
      </c>
      <c r="AU268" s="201" t="s">
        <v>79</v>
      </c>
      <c r="AY268" s="200" t="s">
        <v>137</v>
      </c>
      <c r="BK268" s="202">
        <f>SUM(BK269:BK273)</f>
        <v>0</v>
      </c>
    </row>
    <row r="269" spans="1:65" s="2" customFormat="1" ht="24.15" customHeight="1">
      <c r="A269" s="39"/>
      <c r="B269" s="40"/>
      <c r="C269" s="205" t="s">
        <v>480</v>
      </c>
      <c r="D269" s="205" t="s">
        <v>144</v>
      </c>
      <c r="E269" s="206" t="s">
        <v>481</v>
      </c>
      <c r="F269" s="207" t="s">
        <v>482</v>
      </c>
      <c r="G269" s="208" t="s">
        <v>218</v>
      </c>
      <c r="H269" s="209">
        <v>22</v>
      </c>
      <c r="I269" s="210"/>
      <c r="J269" s="211">
        <f>ROUND(I269*H269,2)</f>
        <v>0</v>
      </c>
      <c r="K269" s="207" t="s">
        <v>219</v>
      </c>
      <c r="L269" s="45"/>
      <c r="M269" s="212" t="s">
        <v>19</v>
      </c>
      <c r="N269" s="213" t="s">
        <v>42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165</v>
      </c>
      <c r="AT269" s="216" t="s">
        <v>144</v>
      </c>
      <c r="AU269" s="216" t="s">
        <v>81</v>
      </c>
      <c r="AY269" s="18" t="s">
        <v>137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79</v>
      </c>
      <c r="BK269" s="217">
        <f>ROUND(I269*H269,2)</f>
        <v>0</v>
      </c>
      <c r="BL269" s="18" t="s">
        <v>165</v>
      </c>
      <c r="BM269" s="216" t="s">
        <v>483</v>
      </c>
    </row>
    <row r="270" spans="1:47" s="2" customFormat="1" ht="12">
      <c r="A270" s="39"/>
      <c r="B270" s="40"/>
      <c r="C270" s="41"/>
      <c r="D270" s="218" t="s">
        <v>150</v>
      </c>
      <c r="E270" s="41"/>
      <c r="F270" s="219" t="s">
        <v>484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150</v>
      </c>
      <c r="AU270" s="18" t="s">
        <v>81</v>
      </c>
    </row>
    <row r="271" spans="1:47" s="2" customFormat="1" ht="12">
      <c r="A271" s="39"/>
      <c r="B271" s="40"/>
      <c r="C271" s="41"/>
      <c r="D271" s="224" t="s">
        <v>162</v>
      </c>
      <c r="E271" s="41"/>
      <c r="F271" s="225" t="s">
        <v>485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162</v>
      </c>
      <c r="AU271" s="18" t="s">
        <v>81</v>
      </c>
    </row>
    <row r="272" spans="1:47" s="2" customFormat="1" ht="12">
      <c r="A272" s="39"/>
      <c r="B272" s="40"/>
      <c r="C272" s="41"/>
      <c r="D272" s="218" t="s">
        <v>151</v>
      </c>
      <c r="E272" s="41"/>
      <c r="F272" s="223" t="s">
        <v>486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151</v>
      </c>
      <c r="AU272" s="18" t="s">
        <v>81</v>
      </c>
    </row>
    <row r="273" spans="1:51" s="13" customFormat="1" ht="12">
      <c r="A273" s="13"/>
      <c r="B273" s="231"/>
      <c r="C273" s="232"/>
      <c r="D273" s="218" t="s">
        <v>224</v>
      </c>
      <c r="E273" s="233" t="s">
        <v>19</v>
      </c>
      <c r="F273" s="234" t="s">
        <v>359</v>
      </c>
      <c r="G273" s="232"/>
      <c r="H273" s="235">
        <v>22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1" t="s">
        <v>224</v>
      </c>
      <c r="AU273" s="241" t="s">
        <v>81</v>
      </c>
      <c r="AV273" s="13" t="s">
        <v>81</v>
      </c>
      <c r="AW273" s="13" t="s">
        <v>33</v>
      </c>
      <c r="AX273" s="13" t="s">
        <v>79</v>
      </c>
      <c r="AY273" s="241" t="s">
        <v>137</v>
      </c>
    </row>
    <row r="274" spans="1:63" s="12" customFormat="1" ht="22.8" customHeight="1">
      <c r="A274" s="12"/>
      <c r="B274" s="189"/>
      <c r="C274" s="190"/>
      <c r="D274" s="191" t="s">
        <v>70</v>
      </c>
      <c r="E274" s="203" t="s">
        <v>141</v>
      </c>
      <c r="F274" s="203" t="s">
        <v>487</v>
      </c>
      <c r="G274" s="190"/>
      <c r="H274" s="190"/>
      <c r="I274" s="193"/>
      <c r="J274" s="204">
        <f>BK274</f>
        <v>0</v>
      </c>
      <c r="K274" s="190"/>
      <c r="L274" s="195"/>
      <c r="M274" s="196"/>
      <c r="N274" s="197"/>
      <c r="O274" s="197"/>
      <c r="P274" s="198">
        <f>SUM(P275:P325)</f>
        <v>0</v>
      </c>
      <c r="Q274" s="197"/>
      <c r="R274" s="198">
        <f>SUM(R275:R325)</f>
        <v>260.98928</v>
      </c>
      <c r="S274" s="197"/>
      <c r="T274" s="199">
        <f>SUM(T275:T325)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0" t="s">
        <v>79</v>
      </c>
      <c r="AT274" s="201" t="s">
        <v>70</v>
      </c>
      <c r="AU274" s="201" t="s">
        <v>79</v>
      </c>
      <c r="AY274" s="200" t="s">
        <v>137</v>
      </c>
      <c r="BK274" s="202">
        <f>SUM(BK275:BK325)</f>
        <v>0</v>
      </c>
    </row>
    <row r="275" spans="1:65" s="2" customFormat="1" ht="16.5" customHeight="1">
      <c r="A275" s="39"/>
      <c r="B275" s="40"/>
      <c r="C275" s="205" t="s">
        <v>488</v>
      </c>
      <c r="D275" s="205" t="s">
        <v>144</v>
      </c>
      <c r="E275" s="206" t="s">
        <v>489</v>
      </c>
      <c r="F275" s="207" t="s">
        <v>490</v>
      </c>
      <c r="G275" s="208" t="s">
        <v>218</v>
      </c>
      <c r="H275" s="209">
        <v>5527.86</v>
      </c>
      <c r="I275" s="210"/>
      <c r="J275" s="211">
        <f>ROUND(I275*H275,2)</f>
        <v>0</v>
      </c>
      <c r="K275" s="207" t="s">
        <v>219</v>
      </c>
      <c r="L275" s="45"/>
      <c r="M275" s="212" t="s">
        <v>19</v>
      </c>
      <c r="N275" s="213" t="s">
        <v>42</v>
      </c>
      <c r="O275" s="85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165</v>
      </c>
      <c r="AT275" s="216" t="s">
        <v>144</v>
      </c>
      <c r="AU275" s="216" t="s">
        <v>81</v>
      </c>
      <c r="AY275" s="18" t="s">
        <v>137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79</v>
      </c>
      <c r="BK275" s="217">
        <f>ROUND(I275*H275,2)</f>
        <v>0</v>
      </c>
      <c r="BL275" s="18" t="s">
        <v>165</v>
      </c>
      <c r="BM275" s="216" t="s">
        <v>491</v>
      </c>
    </row>
    <row r="276" spans="1:47" s="2" customFormat="1" ht="12">
      <c r="A276" s="39"/>
      <c r="B276" s="40"/>
      <c r="C276" s="41"/>
      <c r="D276" s="218" t="s">
        <v>150</v>
      </c>
      <c r="E276" s="41"/>
      <c r="F276" s="219" t="s">
        <v>492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150</v>
      </c>
      <c r="AU276" s="18" t="s">
        <v>81</v>
      </c>
    </row>
    <row r="277" spans="1:47" s="2" customFormat="1" ht="12">
      <c r="A277" s="39"/>
      <c r="B277" s="40"/>
      <c r="C277" s="41"/>
      <c r="D277" s="224" t="s">
        <v>162</v>
      </c>
      <c r="E277" s="41"/>
      <c r="F277" s="225" t="s">
        <v>493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162</v>
      </c>
      <c r="AU277" s="18" t="s">
        <v>81</v>
      </c>
    </row>
    <row r="278" spans="1:51" s="13" customFormat="1" ht="12">
      <c r="A278" s="13"/>
      <c r="B278" s="231"/>
      <c r="C278" s="232"/>
      <c r="D278" s="218" t="s">
        <v>224</v>
      </c>
      <c r="E278" s="233" t="s">
        <v>19</v>
      </c>
      <c r="F278" s="234" t="s">
        <v>494</v>
      </c>
      <c r="G278" s="232"/>
      <c r="H278" s="235">
        <v>5527.86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1" t="s">
        <v>224</v>
      </c>
      <c r="AU278" s="241" t="s">
        <v>81</v>
      </c>
      <c r="AV278" s="13" t="s">
        <v>81</v>
      </c>
      <c r="AW278" s="13" t="s">
        <v>33</v>
      </c>
      <c r="AX278" s="13" t="s">
        <v>79</v>
      </c>
      <c r="AY278" s="241" t="s">
        <v>137</v>
      </c>
    </row>
    <row r="279" spans="1:65" s="2" customFormat="1" ht="24.15" customHeight="1">
      <c r="A279" s="39"/>
      <c r="B279" s="40"/>
      <c r="C279" s="205" t="s">
        <v>477</v>
      </c>
      <c r="D279" s="205" t="s">
        <v>144</v>
      </c>
      <c r="E279" s="206" t="s">
        <v>495</v>
      </c>
      <c r="F279" s="207" t="s">
        <v>496</v>
      </c>
      <c r="G279" s="208" t="s">
        <v>218</v>
      </c>
      <c r="H279" s="209">
        <v>6643.13</v>
      </c>
      <c r="I279" s="210"/>
      <c r="J279" s="211">
        <f>ROUND(I279*H279,2)</f>
        <v>0</v>
      </c>
      <c r="K279" s="207" t="s">
        <v>219</v>
      </c>
      <c r="L279" s="45"/>
      <c r="M279" s="212" t="s">
        <v>19</v>
      </c>
      <c r="N279" s="213" t="s">
        <v>42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165</v>
      </c>
      <c r="AT279" s="216" t="s">
        <v>144</v>
      </c>
      <c r="AU279" s="216" t="s">
        <v>81</v>
      </c>
      <c r="AY279" s="18" t="s">
        <v>137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79</v>
      </c>
      <c r="BK279" s="217">
        <f>ROUND(I279*H279,2)</f>
        <v>0</v>
      </c>
      <c r="BL279" s="18" t="s">
        <v>165</v>
      </c>
      <c r="BM279" s="216" t="s">
        <v>497</v>
      </c>
    </row>
    <row r="280" spans="1:47" s="2" customFormat="1" ht="12">
      <c r="A280" s="39"/>
      <c r="B280" s="40"/>
      <c r="C280" s="41"/>
      <c r="D280" s="218" t="s">
        <v>150</v>
      </c>
      <c r="E280" s="41"/>
      <c r="F280" s="219" t="s">
        <v>498</v>
      </c>
      <c r="G280" s="41"/>
      <c r="H280" s="41"/>
      <c r="I280" s="220"/>
      <c r="J280" s="41"/>
      <c r="K280" s="41"/>
      <c r="L280" s="45"/>
      <c r="M280" s="221"/>
      <c r="N280" s="22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150</v>
      </c>
      <c r="AU280" s="18" t="s">
        <v>81</v>
      </c>
    </row>
    <row r="281" spans="1:47" s="2" customFormat="1" ht="12">
      <c r="A281" s="39"/>
      <c r="B281" s="40"/>
      <c r="C281" s="41"/>
      <c r="D281" s="224" t="s">
        <v>162</v>
      </c>
      <c r="E281" s="41"/>
      <c r="F281" s="225" t="s">
        <v>499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162</v>
      </c>
      <c r="AU281" s="18" t="s">
        <v>81</v>
      </c>
    </row>
    <row r="282" spans="1:51" s="13" customFormat="1" ht="12">
      <c r="A282" s="13"/>
      <c r="B282" s="231"/>
      <c r="C282" s="232"/>
      <c r="D282" s="218" t="s">
        <v>224</v>
      </c>
      <c r="E282" s="233" t="s">
        <v>19</v>
      </c>
      <c r="F282" s="234" t="s">
        <v>500</v>
      </c>
      <c r="G282" s="232"/>
      <c r="H282" s="235">
        <v>6643.13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1" t="s">
        <v>224</v>
      </c>
      <c r="AU282" s="241" t="s">
        <v>81</v>
      </c>
      <c r="AV282" s="13" t="s">
        <v>81</v>
      </c>
      <c r="AW282" s="13" t="s">
        <v>33</v>
      </c>
      <c r="AX282" s="13" t="s">
        <v>79</v>
      </c>
      <c r="AY282" s="241" t="s">
        <v>137</v>
      </c>
    </row>
    <row r="283" spans="1:65" s="2" customFormat="1" ht="24.15" customHeight="1">
      <c r="A283" s="39"/>
      <c r="B283" s="40"/>
      <c r="C283" s="205" t="s">
        <v>501</v>
      </c>
      <c r="D283" s="205" t="s">
        <v>144</v>
      </c>
      <c r="E283" s="206" t="s">
        <v>502</v>
      </c>
      <c r="F283" s="207" t="s">
        <v>503</v>
      </c>
      <c r="G283" s="208" t="s">
        <v>218</v>
      </c>
      <c r="H283" s="209">
        <v>209.96</v>
      </c>
      <c r="I283" s="210"/>
      <c r="J283" s="211">
        <f>ROUND(I283*H283,2)</f>
        <v>0</v>
      </c>
      <c r="K283" s="207" t="s">
        <v>219</v>
      </c>
      <c r="L283" s="45"/>
      <c r="M283" s="212" t="s">
        <v>19</v>
      </c>
      <c r="N283" s="213" t="s">
        <v>42</v>
      </c>
      <c r="O283" s="85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165</v>
      </c>
      <c r="AT283" s="216" t="s">
        <v>144</v>
      </c>
      <c r="AU283" s="216" t="s">
        <v>81</v>
      </c>
      <c r="AY283" s="18" t="s">
        <v>137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79</v>
      </c>
      <c r="BK283" s="217">
        <f>ROUND(I283*H283,2)</f>
        <v>0</v>
      </c>
      <c r="BL283" s="18" t="s">
        <v>165</v>
      </c>
      <c r="BM283" s="216" t="s">
        <v>504</v>
      </c>
    </row>
    <row r="284" spans="1:47" s="2" customFormat="1" ht="12">
      <c r="A284" s="39"/>
      <c r="B284" s="40"/>
      <c r="C284" s="41"/>
      <c r="D284" s="218" t="s">
        <v>150</v>
      </c>
      <c r="E284" s="41"/>
      <c r="F284" s="219" t="s">
        <v>505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150</v>
      </c>
      <c r="AU284" s="18" t="s">
        <v>81</v>
      </c>
    </row>
    <row r="285" spans="1:47" s="2" customFormat="1" ht="12">
      <c r="A285" s="39"/>
      <c r="B285" s="40"/>
      <c r="C285" s="41"/>
      <c r="D285" s="224" t="s">
        <v>162</v>
      </c>
      <c r="E285" s="41"/>
      <c r="F285" s="225" t="s">
        <v>506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162</v>
      </c>
      <c r="AU285" s="18" t="s">
        <v>81</v>
      </c>
    </row>
    <row r="286" spans="1:51" s="13" customFormat="1" ht="12">
      <c r="A286" s="13"/>
      <c r="B286" s="231"/>
      <c r="C286" s="232"/>
      <c r="D286" s="218" t="s">
        <v>224</v>
      </c>
      <c r="E286" s="233" t="s">
        <v>19</v>
      </c>
      <c r="F286" s="234" t="s">
        <v>507</v>
      </c>
      <c r="G286" s="232"/>
      <c r="H286" s="235">
        <v>209.96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1" t="s">
        <v>224</v>
      </c>
      <c r="AU286" s="241" t="s">
        <v>81</v>
      </c>
      <c r="AV286" s="13" t="s">
        <v>81</v>
      </c>
      <c r="AW286" s="13" t="s">
        <v>33</v>
      </c>
      <c r="AX286" s="13" t="s">
        <v>79</v>
      </c>
      <c r="AY286" s="241" t="s">
        <v>137</v>
      </c>
    </row>
    <row r="287" spans="1:65" s="2" customFormat="1" ht="33" customHeight="1">
      <c r="A287" s="39"/>
      <c r="B287" s="40"/>
      <c r="C287" s="205" t="s">
        <v>508</v>
      </c>
      <c r="D287" s="205" t="s">
        <v>144</v>
      </c>
      <c r="E287" s="206" t="s">
        <v>509</v>
      </c>
      <c r="F287" s="207" t="s">
        <v>510</v>
      </c>
      <c r="G287" s="208" t="s">
        <v>218</v>
      </c>
      <c r="H287" s="209">
        <v>5180.9</v>
      </c>
      <c r="I287" s="210"/>
      <c r="J287" s="211">
        <f>ROUND(I287*H287,2)</f>
        <v>0</v>
      </c>
      <c r="K287" s="207" t="s">
        <v>219</v>
      </c>
      <c r="L287" s="45"/>
      <c r="M287" s="212" t="s">
        <v>19</v>
      </c>
      <c r="N287" s="213" t="s">
        <v>42</v>
      </c>
      <c r="O287" s="85"/>
      <c r="P287" s="214">
        <f>O287*H287</f>
        <v>0</v>
      </c>
      <c r="Q287" s="214">
        <v>0</v>
      </c>
      <c r="R287" s="214">
        <f>Q287*H287</f>
        <v>0</v>
      </c>
      <c r="S287" s="214">
        <v>0</v>
      </c>
      <c r="T287" s="215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16" t="s">
        <v>165</v>
      </c>
      <c r="AT287" s="216" t="s">
        <v>144</v>
      </c>
      <c r="AU287" s="216" t="s">
        <v>81</v>
      </c>
      <c r="AY287" s="18" t="s">
        <v>137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8" t="s">
        <v>79</v>
      </c>
      <c r="BK287" s="217">
        <f>ROUND(I287*H287,2)</f>
        <v>0</v>
      </c>
      <c r="BL287" s="18" t="s">
        <v>165</v>
      </c>
      <c r="BM287" s="216" t="s">
        <v>511</v>
      </c>
    </row>
    <row r="288" spans="1:47" s="2" customFormat="1" ht="12">
      <c r="A288" s="39"/>
      <c r="B288" s="40"/>
      <c r="C288" s="41"/>
      <c r="D288" s="218" t="s">
        <v>150</v>
      </c>
      <c r="E288" s="41"/>
      <c r="F288" s="219" t="s">
        <v>512</v>
      </c>
      <c r="G288" s="41"/>
      <c r="H288" s="41"/>
      <c r="I288" s="220"/>
      <c r="J288" s="41"/>
      <c r="K288" s="41"/>
      <c r="L288" s="45"/>
      <c r="M288" s="221"/>
      <c r="N288" s="222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150</v>
      </c>
      <c r="AU288" s="18" t="s">
        <v>81</v>
      </c>
    </row>
    <row r="289" spans="1:47" s="2" customFormat="1" ht="12">
      <c r="A289" s="39"/>
      <c r="B289" s="40"/>
      <c r="C289" s="41"/>
      <c r="D289" s="224" t="s">
        <v>162</v>
      </c>
      <c r="E289" s="41"/>
      <c r="F289" s="225" t="s">
        <v>513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162</v>
      </c>
      <c r="AU289" s="18" t="s">
        <v>81</v>
      </c>
    </row>
    <row r="290" spans="1:47" s="2" customFormat="1" ht="12">
      <c r="A290" s="39"/>
      <c r="B290" s="40"/>
      <c r="C290" s="41"/>
      <c r="D290" s="218" t="s">
        <v>151</v>
      </c>
      <c r="E290" s="41"/>
      <c r="F290" s="223" t="s">
        <v>514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151</v>
      </c>
      <c r="AU290" s="18" t="s">
        <v>81</v>
      </c>
    </row>
    <row r="291" spans="1:51" s="14" customFormat="1" ht="12">
      <c r="A291" s="14"/>
      <c r="B291" s="242"/>
      <c r="C291" s="243"/>
      <c r="D291" s="218" t="s">
        <v>224</v>
      </c>
      <c r="E291" s="244" t="s">
        <v>19</v>
      </c>
      <c r="F291" s="245" t="s">
        <v>515</v>
      </c>
      <c r="G291" s="243"/>
      <c r="H291" s="244" t="s">
        <v>19</v>
      </c>
      <c r="I291" s="246"/>
      <c r="J291" s="243"/>
      <c r="K291" s="243"/>
      <c r="L291" s="247"/>
      <c r="M291" s="248"/>
      <c r="N291" s="249"/>
      <c r="O291" s="249"/>
      <c r="P291" s="249"/>
      <c r="Q291" s="249"/>
      <c r="R291" s="249"/>
      <c r="S291" s="249"/>
      <c r="T291" s="25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1" t="s">
        <v>224</v>
      </c>
      <c r="AU291" s="251" t="s">
        <v>81</v>
      </c>
      <c r="AV291" s="14" t="s">
        <v>79</v>
      </c>
      <c r="AW291" s="14" t="s">
        <v>33</v>
      </c>
      <c r="AX291" s="14" t="s">
        <v>71</v>
      </c>
      <c r="AY291" s="251" t="s">
        <v>137</v>
      </c>
    </row>
    <row r="292" spans="1:51" s="13" customFormat="1" ht="12">
      <c r="A292" s="13"/>
      <c r="B292" s="231"/>
      <c r="C292" s="232"/>
      <c r="D292" s="218" t="s">
        <v>224</v>
      </c>
      <c r="E292" s="233" t="s">
        <v>19</v>
      </c>
      <c r="F292" s="234" t="s">
        <v>516</v>
      </c>
      <c r="G292" s="232"/>
      <c r="H292" s="235">
        <v>5180.9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1" t="s">
        <v>224</v>
      </c>
      <c r="AU292" s="241" t="s">
        <v>81</v>
      </c>
      <c r="AV292" s="13" t="s">
        <v>81</v>
      </c>
      <c r="AW292" s="13" t="s">
        <v>33</v>
      </c>
      <c r="AX292" s="13" t="s">
        <v>79</v>
      </c>
      <c r="AY292" s="241" t="s">
        <v>137</v>
      </c>
    </row>
    <row r="293" spans="1:65" s="2" customFormat="1" ht="21.75" customHeight="1">
      <c r="A293" s="39"/>
      <c r="B293" s="40"/>
      <c r="C293" s="205" t="s">
        <v>517</v>
      </c>
      <c r="D293" s="205" t="s">
        <v>144</v>
      </c>
      <c r="E293" s="206" t="s">
        <v>518</v>
      </c>
      <c r="F293" s="207" t="s">
        <v>519</v>
      </c>
      <c r="G293" s="208" t="s">
        <v>218</v>
      </c>
      <c r="H293" s="209">
        <v>1139</v>
      </c>
      <c r="I293" s="210"/>
      <c r="J293" s="211">
        <f>ROUND(I293*H293,2)</f>
        <v>0</v>
      </c>
      <c r="K293" s="207" t="s">
        <v>219</v>
      </c>
      <c r="L293" s="45"/>
      <c r="M293" s="212" t="s">
        <v>19</v>
      </c>
      <c r="N293" s="213" t="s">
        <v>42</v>
      </c>
      <c r="O293" s="85"/>
      <c r="P293" s="214">
        <f>O293*H293</f>
        <v>0</v>
      </c>
      <c r="Q293" s="214">
        <v>0.216</v>
      </c>
      <c r="R293" s="214">
        <f>Q293*H293</f>
        <v>246.024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165</v>
      </c>
      <c r="AT293" s="216" t="s">
        <v>144</v>
      </c>
      <c r="AU293" s="216" t="s">
        <v>81</v>
      </c>
      <c r="AY293" s="18" t="s">
        <v>137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79</v>
      </c>
      <c r="BK293" s="217">
        <f>ROUND(I293*H293,2)</f>
        <v>0</v>
      </c>
      <c r="BL293" s="18" t="s">
        <v>165</v>
      </c>
      <c r="BM293" s="216" t="s">
        <v>520</v>
      </c>
    </row>
    <row r="294" spans="1:47" s="2" customFormat="1" ht="12">
      <c r="A294" s="39"/>
      <c r="B294" s="40"/>
      <c r="C294" s="41"/>
      <c r="D294" s="218" t="s">
        <v>150</v>
      </c>
      <c r="E294" s="41"/>
      <c r="F294" s="219" t="s">
        <v>521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150</v>
      </c>
      <c r="AU294" s="18" t="s">
        <v>81</v>
      </c>
    </row>
    <row r="295" spans="1:47" s="2" customFormat="1" ht="12">
      <c r="A295" s="39"/>
      <c r="B295" s="40"/>
      <c r="C295" s="41"/>
      <c r="D295" s="224" t="s">
        <v>162</v>
      </c>
      <c r="E295" s="41"/>
      <c r="F295" s="225" t="s">
        <v>522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162</v>
      </c>
      <c r="AU295" s="18" t="s">
        <v>81</v>
      </c>
    </row>
    <row r="296" spans="1:51" s="13" customFormat="1" ht="12">
      <c r="A296" s="13"/>
      <c r="B296" s="231"/>
      <c r="C296" s="232"/>
      <c r="D296" s="218" t="s">
        <v>224</v>
      </c>
      <c r="E296" s="233" t="s">
        <v>19</v>
      </c>
      <c r="F296" s="234" t="s">
        <v>523</v>
      </c>
      <c r="G296" s="232"/>
      <c r="H296" s="235">
        <v>1139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1" t="s">
        <v>224</v>
      </c>
      <c r="AU296" s="241" t="s">
        <v>81</v>
      </c>
      <c r="AV296" s="13" t="s">
        <v>81</v>
      </c>
      <c r="AW296" s="13" t="s">
        <v>33</v>
      </c>
      <c r="AX296" s="13" t="s">
        <v>79</v>
      </c>
      <c r="AY296" s="241" t="s">
        <v>137</v>
      </c>
    </row>
    <row r="297" spans="1:65" s="2" customFormat="1" ht="24.15" customHeight="1">
      <c r="A297" s="39"/>
      <c r="B297" s="40"/>
      <c r="C297" s="205" t="s">
        <v>524</v>
      </c>
      <c r="D297" s="205" t="s">
        <v>144</v>
      </c>
      <c r="E297" s="206" t="s">
        <v>525</v>
      </c>
      <c r="F297" s="207" t="s">
        <v>526</v>
      </c>
      <c r="G297" s="208" t="s">
        <v>218</v>
      </c>
      <c r="H297" s="209">
        <v>5683.9</v>
      </c>
      <c r="I297" s="210"/>
      <c r="J297" s="211">
        <f>ROUND(I297*H297,2)</f>
        <v>0</v>
      </c>
      <c r="K297" s="207" t="s">
        <v>219</v>
      </c>
      <c r="L297" s="45"/>
      <c r="M297" s="212" t="s">
        <v>19</v>
      </c>
      <c r="N297" s="213" t="s">
        <v>42</v>
      </c>
      <c r="O297" s="85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165</v>
      </c>
      <c r="AT297" s="216" t="s">
        <v>144</v>
      </c>
      <c r="AU297" s="216" t="s">
        <v>81</v>
      </c>
      <c r="AY297" s="18" t="s">
        <v>137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79</v>
      </c>
      <c r="BK297" s="217">
        <f>ROUND(I297*H297,2)</f>
        <v>0</v>
      </c>
      <c r="BL297" s="18" t="s">
        <v>165</v>
      </c>
      <c r="BM297" s="216" t="s">
        <v>527</v>
      </c>
    </row>
    <row r="298" spans="1:47" s="2" customFormat="1" ht="12">
      <c r="A298" s="39"/>
      <c r="B298" s="40"/>
      <c r="C298" s="41"/>
      <c r="D298" s="218" t="s">
        <v>150</v>
      </c>
      <c r="E298" s="41"/>
      <c r="F298" s="219" t="s">
        <v>528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150</v>
      </c>
      <c r="AU298" s="18" t="s">
        <v>81</v>
      </c>
    </row>
    <row r="299" spans="1:47" s="2" customFormat="1" ht="12">
      <c r="A299" s="39"/>
      <c r="B299" s="40"/>
      <c r="C299" s="41"/>
      <c r="D299" s="224" t="s">
        <v>162</v>
      </c>
      <c r="E299" s="41"/>
      <c r="F299" s="225" t="s">
        <v>529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162</v>
      </c>
      <c r="AU299" s="18" t="s">
        <v>81</v>
      </c>
    </row>
    <row r="300" spans="1:51" s="13" customFormat="1" ht="12">
      <c r="A300" s="13"/>
      <c r="B300" s="231"/>
      <c r="C300" s="232"/>
      <c r="D300" s="218" t="s">
        <v>224</v>
      </c>
      <c r="E300" s="233" t="s">
        <v>19</v>
      </c>
      <c r="F300" s="234" t="s">
        <v>530</v>
      </c>
      <c r="G300" s="232"/>
      <c r="H300" s="235">
        <v>5683.9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1" t="s">
        <v>224</v>
      </c>
      <c r="AU300" s="241" t="s">
        <v>81</v>
      </c>
      <c r="AV300" s="13" t="s">
        <v>81</v>
      </c>
      <c r="AW300" s="13" t="s">
        <v>33</v>
      </c>
      <c r="AX300" s="13" t="s">
        <v>79</v>
      </c>
      <c r="AY300" s="241" t="s">
        <v>137</v>
      </c>
    </row>
    <row r="301" spans="1:51" s="14" customFormat="1" ht="12">
      <c r="A301" s="14"/>
      <c r="B301" s="242"/>
      <c r="C301" s="243"/>
      <c r="D301" s="218" t="s">
        <v>224</v>
      </c>
      <c r="E301" s="244" t="s">
        <v>19</v>
      </c>
      <c r="F301" s="245" t="s">
        <v>531</v>
      </c>
      <c r="G301" s="243"/>
      <c r="H301" s="244" t="s">
        <v>19</v>
      </c>
      <c r="I301" s="246"/>
      <c r="J301" s="243"/>
      <c r="K301" s="243"/>
      <c r="L301" s="247"/>
      <c r="M301" s="248"/>
      <c r="N301" s="249"/>
      <c r="O301" s="249"/>
      <c r="P301" s="249"/>
      <c r="Q301" s="249"/>
      <c r="R301" s="249"/>
      <c r="S301" s="249"/>
      <c r="T301" s="25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1" t="s">
        <v>224</v>
      </c>
      <c r="AU301" s="251" t="s">
        <v>81</v>
      </c>
      <c r="AV301" s="14" t="s">
        <v>79</v>
      </c>
      <c r="AW301" s="14" t="s">
        <v>33</v>
      </c>
      <c r="AX301" s="14" t="s">
        <v>71</v>
      </c>
      <c r="AY301" s="251" t="s">
        <v>137</v>
      </c>
    </row>
    <row r="302" spans="1:51" s="14" customFormat="1" ht="12">
      <c r="A302" s="14"/>
      <c r="B302" s="242"/>
      <c r="C302" s="243"/>
      <c r="D302" s="218" t="s">
        <v>224</v>
      </c>
      <c r="E302" s="244" t="s">
        <v>19</v>
      </c>
      <c r="F302" s="245" t="s">
        <v>532</v>
      </c>
      <c r="G302" s="243"/>
      <c r="H302" s="244" t="s">
        <v>19</v>
      </c>
      <c r="I302" s="246"/>
      <c r="J302" s="243"/>
      <c r="K302" s="243"/>
      <c r="L302" s="247"/>
      <c r="M302" s="248"/>
      <c r="N302" s="249"/>
      <c r="O302" s="249"/>
      <c r="P302" s="249"/>
      <c r="Q302" s="249"/>
      <c r="R302" s="249"/>
      <c r="S302" s="249"/>
      <c r="T302" s="25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1" t="s">
        <v>224</v>
      </c>
      <c r="AU302" s="251" t="s">
        <v>81</v>
      </c>
      <c r="AV302" s="14" t="s">
        <v>79</v>
      </c>
      <c r="AW302" s="14" t="s">
        <v>33</v>
      </c>
      <c r="AX302" s="14" t="s">
        <v>71</v>
      </c>
      <c r="AY302" s="251" t="s">
        <v>137</v>
      </c>
    </row>
    <row r="303" spans="1:65" s="2" customFormat="1" ht="24.15" customHeight="1">
      <c r="A303" s="39"/>
      <c r="B303" s="40"/>
      <c r="C303" s="205" t="s">
        <v>533</v>
      </c>
      <c r="D303" s="205" t="s">
        <v>144</v>
      </c>
      <c r="E303" s="206" t="s">
        <v>534</v>
      </c>
      <c r="F303" s="207" t="s">
        <v>535</v>
      </c>
      <c r="G303" s="208" t="s">
        <v>218</v>
      </c>
      <c r="H303" s="209">
        <v>5130.6</v>
      </c>
      <c r="I303" s="210"/>
      <c r="J303" s="211">
        <f>ROUND(I303*H303,2)</f>
        <v>0</v>
      </c>
      <c r="K303" s="207" t="s">
        <v>219</v>
      </c>
      <c r="L303" s="45"/>
      <c r="M303" s="212" t="s">
        <v>19</v>
      </c>
      <c r="N303" s="213" t="s">
        <v>42</v>
      </c>
      <c r="O303" s="85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165</v>
      </c>
      <c r="AT303" s="216" t="s">
        <v>144</v>
      </c>
      <c r="AU303" s="216" t="s">
        <v>81</v>
      </c>
      <c r="AY303" s="18" t="s">
        <v>137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79</v>
      </c>
      <c r="BK303" s="217">
        <f>ROUND(I303*H303,2)</f>
        <v>0</v>
      </c>
      <c r="BL303" s="18" t="s">
        <v>165</v>
      </c>
      <c r="BM303" s="216" t="s">
        <v>536</v>
      </c>
    </row>
    <row r="304" spans="1:47" s="2" customFormat="1" ht="12">
      <c r="A304" s="39"/>
      <c r="B304" s="40"/>
      <c r="C304" s="41"/>
      <c r="D304" s="218" t="s">
        <v>150</v>
      </c>
      <c r="E304" s="41"/>
      <c r="F304" s="219" t="s">
        <v>537</v>
      </c>
      <c r="G304" s="41"/>
      <c r="H304" s="41"/>
      <c r="I304" s="220"/>
      <c r="J304" s="41"/>
      <c r="K304" s="41"/>
      <c r="L304" s="45"/>
      <c r="M304" s="221"/>
      <c r="N304" s="22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150</v>
      </c>
      <c r="AU304" s="18" t="s">
        <v>81</v>
      </c>
    </row>
    <row r="305" spans="1:47" s="2" customFormat="1" ht="12">
      <c r="A305" s="39"/>
      <c r="B305" s="40"/>
      <c r="C305" s="41"/>
      <c r="D305" s="224" t="s">
        <v>162</v>
      </c>
      <c r="E305" s="41"/>
      <c r="F305" s="225" t="s">
        <v>538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162</v>
      </c>
      <c r="AU305" s="18" t="s">
        <v>81</v>
      </c>
    </row>
    <row r="306" spans="1:51" s="13" customFormat="1" ht="12">
      <c r="A306" s="13"/>
      <c r="B306" s="231"/>
      <c r="C306" s="232"/>
      <c r="D306" s="218" t="s">
        <v>224</v>
      </c>
      <c r="E306" s="233" t="s">
        <v>19</v>
      </c>
      <c r="F306" s="234" t="s">
        <v>539</v>
      </c>
      <c r="G306" s="232"/>
      <c r="H306" s="235">
        <v>5130.6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1" t="s">
        <v>224</v>
      </c>
      <c r="AU306" s="241" t="s">
        <v>81</v>
      </c>
      <c r="AV306" s="13" t="s">
        <v>81</v>
      </c>
      <c r="AW306" s="13" t="s">
        <v>33</v>
      </c>
      <c r="AX306" s="13" t="s">
        <v>79</v>
      </c>
      <c r="AY306" s="241" t="s">
        <v>137</v>
      </c>
    </row>
    <row r="307" spans="1:51" s="14" customFormat="1" ht="12">
      <c r="A307" s="14"/>
      <c r="B307" s="242"/>
      <c r="C307" s="243"/>
      <c r="D307" s="218" t="s">
        <v>224</v>
      </c>
      <c r="E307" s="244" t="s">
        <v>19</v>
      </c>
      <c r="F307" s="245" t="s">
        <v>540</v>
      </c>
      <c r="G307" s="243"/>
      <c r="H307" s="244" t="s">
        <v>19</v>
      </c>
      <c r="I307" s="246"/>
      <c r="J307" s="243"/>
      <c r="K307" s="243"/>
      <c r="L307" s="247"/>
      <c r="M307" s="248"/>
      <c r="N307" s="249"/>
      <c r="O307" s="249"/>
      <c r="P307" s="249"/>
      <c r="Q307" s="249"/>
      <c r="R307" s="249"/>
      <c r="S307" s="249"/>
      <c r="T307" s="25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1" t="s">
        <v>224</v>
      </c>
      <c r="AU307" s="251" t="s">
        <v>81</v>
      </c>
      <c r="AV307" s="14" t="s">
        <v>79</v>
      </c>
      <c r="AW307" s="14" t="s">
        <v>33</v>
      </c>
      <c r="AX307" s="14" t="s">
        <v>71</v>
      </c>
      <c r="AY307" s="251" t="s">
        <v>137</v>
      </c>
    </row>
    <row r="308" spans="1:51" s="14" customFormat="1" ht="12">
      <c r="A308" s="14"/>
      <c r="B308" s="242"/>
      <c r="C308" s="243"/>
      <c r="D308" s="218" t="s">
        <v>224</v>
      </c>
      <c r="E308" s="244" t="s">
        <v>19</v>
      </c>
      <c r="F308" s="245" t="s">
        <v>541</v>
      </c>
      <c r="G308" s="243"/>
      <c r="H308" s="244" t="s">
        <v>19</v>
      </c>
      <c r="I308" s="246"/>
      <c r="J308" s="243"/>
      <c r="K308" s="243"/>
      <c r="L308" s="247"/>
      <c r="M308" s="248"/>
      <c r="N308" s="249"/>
      <c r="O308" s="249"/>
      <c r="P308" s="249"/>
      <c r="Q308" s="249"/>
      <c r="R308" s="249"/>
      <c r="S308" s="249"/>
      <c r="T308" s="25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1" t="s">
        <v>224</v>
      </c>
      <c r="AU308" s="251" t="s">
        <v>81</v>
      </c>
      <c r="AV308" s="14" t="s">
        <v>79</v>
      </c>
      <c r="AW308" s="14" t="s">
        <v>33</v>
      </c>
      <c r="AX308" s="14" t="s">
        <v>71</v>
      </c>
      <c r="AY308" s="251" t="s">
        <v>137</v>
      </c>
    </row>
    <row r="309" spans="1:65" s="2" customFormat="1" ht="33" customHeight="1">
      <c r="A309" s="39"/>
      <c r="B309" s="40"/>
      <c r="C309" s="205" t="s">
        <v>542</v>
      </c>
      <c r="D309" s="205" t="s">
        <v>144</v>
      </c>
      <c r="E309" s="206" t="s">
        <v>543</v>
      </c>
      <c r="F309" s="207" t="s">
        <v>544</v>
      </c>
      <c r="G309" s="208" t="s">
        <v>218</v>
      </c>
      <c r="H309" s="209">
        <v>5174</v>
      </c>
      <c r="I309" s="210"/>
      <c r="J309" s="211">
        <f>ROUND(I309*H309,2)</f>
        <v>0</v>
      </c>
      <c r="K309" s="207" t="s">
        <v>219</v>
      </c>
      <c r="L309" s="45"/>
      <c r="M309" s="212" t="s">
        <v>19</v>
      </c>
      <c r="N309" s="213" t="s">
        <v>42</v>
      </c>
      <c r="O309" s="85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6" t="s">
        <v>165</v>
      </c>
      <c r="AT309" s="216" t="s">
        <v>144</v>
      </c>
      <c r="AU309" s="216" t="s">
        <v>81</v>
      </c>
      <c r="AY309" s="18" t="s">
        <v>137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79</v>
      </c>
      <c r="BK309" s="217">
        <f>ROUND(I309*H309,2)</f>
        <v>0</v>
      </c>
      <c r="BL309" s="18" t="s">
        <v>165</v>
      </c>
      <c r="BM309" s="216" t="s">
        <v>545</v>
      </c>
    </row>
    <row r="310" spans="1:47" s="2" customFormat="1" ht="12">
      <c r="A310" s="39"/>
      <c r="B310" s="40"/>
      <c r="C310" s="41"/>
      <c r="D310" s="218" t="s">
        <v>150</v>
      </c>
      <c r="E310" s="41"/>
      <c r="F310" s="219" t="s">
        <v>546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150</v>
      </c>
      <c r="AU310" s="18" t="s">
        <v>81</v>
      </c>
    </row>
    <row r="311" spans="1:47" s="2" customFormat="1" ht="12">
      <c r="A311" s="39"/>
      <c r="B311" s="40"/>
      <c r="C311" s="41"/>
      <c r="D311" s="224" t="s">
        <v>162</v>
      </c>
      <c r="E311" s="41"/>
      <c r="F311" s="225" t="s">
        <v>547</v>
      </c>
      <c r="G311" s="41"/>
      <c r="H311" s="41"/>
      <c r="I311" s="220"/>
      <c r="J311" s="41"/>
      <c r="K311" s="41"/>
      <c r="L311" s="45"/>
      <c r="M311" s="221"/>
      <c r="N311" s="22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162</v>
      </c>
      <c r="AU311" s="18" t="s">
        <v>81</v>
      </c>
    </row>
    <row r="312" spans="1:47" s="2" customFormat="1" ht="12">
      <c r="A312" s="39"/>
      <c r="B312" s="40"/>
      <c r="C312" s="41"/>
      <c r="D312" s="218" t="s">
        <v>151</v>
      </c>
      <c r="E312" s="41"/>
      <c r="F312" s="223" t="s">
        <v>548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151</v>
      </c>
      <c r="AU312" s="18" t="s">
        <v>81</v>
      </c>
    </row>
    <row r="313" spans="1:51" s="14" customFormat="1" ht="12">
      <c r="A313" s="14"/>
      <c r="B313" s="242"/>
      <c r="C313" s="243"/>
      <c r="D313" s="218" t="s">
        <v>224</v>
      </c>
      <c r="E313" s="244" t="s">
        <v>19</v>
      </c>
      <c r="F313" s="245" t="s">
        <v>549</v>
      </c>
      <c r="G313" s="243"/>
      <c r="H313" s="244" t="s">
        <v>19</v>
      </c>
      <c r="I313" s="246"/>
      <c r="J313" s="243"/>
      <c r="K313" s="243"/>
      <c r="L313" s="247"/>
      <c r="M313" s="248"/>
      <c r="N313" s="249"/>
      <c r="O313" s="249"/>
      <c r="P313" s="249"/>
      <c r="Q313" s="249"/>
      <c r="R313" s="249"/>
      <c r="S313" s="249"/>
      <c r="T313" s="25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1" t="s">
        <v>224</v>
      </c>
      <c r="AU313" s="251" t="s">
        <v>81</v>
      </c>
      <c r="AV313" s="14" t="s">
        <v>79</v>
      </c>
      <c r="AW313" s="14" t="s">
        <v>33</v>
      </c>
      <c r="AX313" s="14" t="s">
        <v>71</v>
      </c>
      <c r="AY313" s="251" t="s">
        <v>137</v>
      </c>
    </row>
    <row r="314" spans="1:51" s="13" customFormat="1" ht="12">
      <c r="A314" s="13"/>
      <c r="B314" s="231"/>
      <c r="C314" s="232"/>
      <c r="D314" s="218" t="s">
        <v>224</v>
      </c>
      <c r="E314" s="233" t="s">
        <v>19</v>
      </c>
      <c r="F314" s="234" t="s">
        <v>550</v>
      </c>
      <c r="G314" s="232"/>
      <c r="H314" s="235">
        <v>5174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1" t="s">
        <v>224</v>
      </c>
      <c r="AU314" s="241" t="s">
        <v>81</v>
      </c>
      <c r="AV314" s="13" t="s">
        <v>81</v>
      </c>
      <c r="AW314" s="13" t="s">
        <v>33</v>
      </c>
      <c r="AX314" s="13" t="s">
        <v>79</v>
      </c>
      <c r="AY314" s="241" t="s">
        <v>137</v>
      </c>
    </row>
    <row r="315" spans="1:51" s="14" customFormat="1" ht="12">
      <c r="A315" s="14"/>
      <c r="B315" s="242"/>
      <c r="C315" s="243"/>
      <c r="D315" s="218" t="s">
        <v>224</v>
      </c>
      <c r="E315" s="244" t="s">
        <v>19</v>
      </c>
      <c r="F315" s="245" t="s">
        <v>551</v>
      </c>
      <c r="G315" s="243"/>
      <c r="H315" s="244" t="s">
        <v>19</v>
      </c>
      <c r="I315" s="246"/>
      <c r="J315" s="243"/>
      <c r="K315" s="243"/>
      <c r="L315" s="247"/>
      <c r="M315" s="248"/>
      <c r="N315" s="249"/>
      <c r="O315" s="249"/>
      <c r="P315" s="249"/>
      <c r="Q315" s="249"/>
      <c r="R315" s="249"/>
      <c r="S315" s="249"/>
      <c r="T315" s="25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1" t="s">
        <v>224</v>
      </c>
      <c r="AU315" s="251" t="s">
        <v>81</v>
      </c>
      <c r="AV315" s="14" t="s">
        <v>79</v>
      </c>
      <c r="AW315" s="14" t="s">
        <v>33</v>
      </c>
      <c r="AX315" s="14" t="s">
        <v>71</v>
      </c>
      <c r="AY315" s="251" t="s">
        <v>137</v>
      </c>
    </row>
    <row r="316" spans="1:65" s="2" customFormat="1" ht="21.75" customHeight="1">
      <c r="A316" s="39"/>
      <c r="B316" s="40"/>
      <c r="C316" s="205" t="s">
        <v>552</v>
      </c>
      <c r="D316" s="205" t="s">
        <v>144</v>
      </c>
      <c r="E316" s="206" t="s">
        <v>553</v>
      </c>
      <c r="F316" s="207" t="s">
        <v>554</v>
      </c>
      <c r="G316" s="208" t="s">
        <v>218</v>
      </c>
      <c r="H316" s="209">
        <v>22</v>
      </c>
      <c r="I316" s="210"/>
      <c r="J316" s="211">
        <f>ROUND(I316*H316,2)</f>
        <v>0</v>
      </c>
      <c r="K316" s="207" t="s">
        <v>555</v>
      </c>
      <c r="L316" s="45"/>
      <c r="M316" s="212" t="s">
        <v>19</v>
      </c>
      <c r="N316" s="213" t="s">
        <v>42</v>
      </c>
      <c r="O316" s="85"/>
      <c r="P316" s="214">
        <f>O316*H316</f>
        <v>0</v>
      </c>
      <c r="Q316" s="214">
        <v>0.62652</v>
      </c>
      <c r="R316" s="214">
        <f>Q316*H316</f>
        <v>13.783439999999999</v>
      </c>
      <c r="S316" s="214">
        <v>0</v>
      </c>
      <c r="T316" s="21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6" t="s">
        <v>165</v>
      </c>
      <c r="AT316" s="216" t="s">
        <v>144</v>
      </c>
      <c r="AU316" s="216" t="s">
        <v>81</v>
      </c>
      <c r="AY316" s="18" t="s">
        <v>137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79</v>
      </c>
      <c r="BK316" s="217">
        <f>ROUND(I316*H316,2)</f>
        <v>0</v>
      </c>
      <c r="BL316" s="18" t="s">
        <v>165</v>
      </c>
      <c r="BM316" s="216" t="s">
        <v>556</v>
      </c>
    </row>
    <row r="317" spans="1:47" s="2" customFormat="1" ht="12">
      <c r="A317" s="39"/>
      <c r="B317" s="40"/>
      <c r="C317" s="41"/>
      <c r="D317" s="218" t="s">
        <v>150</v>
      </c>
      <c r="E317" s="41"/>
      <c r="F317" s="219" t="s">
        <v>557</v>
      </c>
      <c r="G317" s="41"/>
      <c r="H317" s="41"/>
      <c r="I317" s="220"/>
      <c r="J317" s="41"/>
      <c r="K317" s="41"/>
      <c r="L317" s="45"/>
      <c r="M317" s="221"/>
      <c r="N317" s="222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150</v>
      </c>
      <c r="AU317" s="18" t="s">
        <v>81</v>
      </c>
    </row>
    <row r="318" spans="1:47" s="2" customFormat="1" ht="12">
      <c r="A318" s="39"/>
      <c r="B318" s="40"/>
      <c r="C318" s="41"/>
      <c r="D318" s="224" t="s">
        <v>162</v>
      </c>
      <c r="E318" s="41"/>
      <c r="F318" s="225" t="s">
        <v>558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162</v>
      </c>
      <c r="AU318" s="18" t="s">
        <v>81</v>
      </c>
    </row>
    <row r="319" spans="1:47" s="2" customFormat="1" ht="12">
      <c r="A319" s="39"/>
      <c r="B319" s="40"/>
      <c r="C319" s="41"/>
      <c r="D319" s="218" t="s">
        <v>151</v>
      </c>
      <c r="E319" s="41"/>
      <c r="F319" s="223" t="s">
        <v>559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151</v>
      </c>
      <c r="AU319" s="18" t="s">
        <v>81</v>
      </c>
    </row>
    <row r="320" spans="1:51" s="13" customFormat="1" ht="12">
      <c r="A320" s="13"/>
      <c r="B320" s="231"/>
      <c r="C320" s="232"/>
      <c r="D320" s="218" t="s">
        <v>224</v>
      </c>
      <c r="E320" s="233" t="s">
        <v>19</v>
      </c>
      <c r="F320" s="234" t="s">
        <v>359</v>
      </c>
      <c r="G320" s="232"/>
      <c r="H320" s="235">
        <v>22</v>
      </c>
      <c r="I320" s="236"/>
      <c r="J320" s="232"/>
      <c r="K320" s="232"/>
      <c r="L320" s="237"/>
      <c r="M320" s="238"/>
      <c r="N320" s="239"/>
      <c r="O320" s="239"/>
      <c r="P320" s="239"/>
      <c r="Q320" s="239"/>
      <c r="R320" s="239"/>
      <c r="S320" s="239"/>
      <c r="T320" s="24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1" t="s">
        <v>224</v>
      </c>
      <c r="AU320" s="241" t="s">
        <v>81</v>
      </c>
      <c r="AV320" s="13" t="s">
        <v>81</v>
      </c>
      <c r="AW320" s="13" t="s">
        <v>33</v>
      </c>
      <c r="AX320" s="13" t="s">
        <v>79</v>
      </c>
      <c r="AY320" s="241" t="s">
        <v>137</v>
      </c>
    </row>
    <row r="321" spans="1:65" s="2" customFormat="1" ht="24.15" customHeight="1">
      <c r="A321" s="39"/>
      <c r="B321" s="40"/>
      <c r="C321" s="205" t="s">
        <v>560</v>
      </c>
      <c r="D321" s="205" t="s">
        <v>144</v>
      </c>
      <c r="E321" s="206" t="s">
        <v>561</v>
      </c>
      <c r="F321" s="207" t="s">
        <v>562</v>
      </c>
      <c r="G321" s="208" t="s">
        <v>218</v>
      </c>
      <c r="H321" s="209">
        <v>22</v>
      </c>
      <c r="I321" s="210"/>
      <c r="J321" s="211">
        <f>ROUND(I321*H321,2)</f>
        <v>0</v>
      </c>
      <c r="K321" s="207" t="s">
        <v>219</v>
      </c>
      <c r="L321" s="45"/>
      <c r="M321" s="212" t="s">
        <v>19</v>
      </c>
      <c r="N321" s="213" t="s">
        <v>42</v>
      </c>
      <c r="O321" s="85"/>
      <c r="P321" s="214">
        <f>O321*H321</f>
        <v>0</v>
      </c>
      <c r="Q321" s="214">
        <v>0.05372</v>
      </c>
      <c r="R321" s="214">
        <f>Q321*H321</f>
        <v>1.18184</v>
      </c>
      <c r="S321" s="214">
        <v>0</v>
      </c>
      <c r="T321" s="21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165</v>
      </c>
      <c r="AT321" s="216" t="s">
        <v>144</v>
      </c>
      <c r="AU321" s="216" t="s">
        <v>81</v>
      </c>
      <c r="AY321" s="18" t="s">
        <v>137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79</v>
      </c>
      <c r="BK321" s="217">
        <f>ROUND(I321*H321,2)</f>
        <v>0</v>
      </c>
      <c r="BL321" s="18" t="s">
        <v>165</v>
      </c>
      <c r="BM321" s="216" t="s">
        <v>563</v>
      </c>
    </row>
    <row r="322" spans="1:47" s="2" customFormat="1" ht="12">
      <c r="A322" s="39"/>
      <c r="B322" s="40"/>
      <c r="C322" s="41"/>
      <c r="D322" s="218" t="s">
        <v>150</v>
      </c>
      <c r="E322" s="41"/>
      <c r="F322" s="219" t="s">
        <v>564</v>
      </c>
      <c r="G322" s="41"/>
      <c r="H322" s="41"/>
      <c r="I322" s="220"/>
      <c r="J322" s="41"/>
      <c r="K322" s="41"/>
      <c r="L322" s="45"/>
      <c r="M322" s="221"/>
      <c r="N322" s="222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150</v>
      </c>
      <c r="AU322" s="18" t="s">
        <v>81</v>
      </c>
    </row>
    <row r="323" spans="1:47" s="2" customFormat="1" ht="12">
      <c r="A323" s="39"/>
      <c r="B323" s="40"/>
      <c r="C323" s="41"/>
      <c r="D323" s="224" t="s">
        <v>162</v>
      </c>
      <c r="E323" s="41"/>
      <c r="F323" s="225" t="s">
        <v>565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162</v>
      </c>
      <c r="AU323" s="18" t="s">
        <v>81</v>
      </c>
    </row>
    <row r="324" spans="1:47" s="2" customFormat="1" ht="12">
      <c r="A324" s="39"/>
      <c r="B324" s="40"/>
      <c r="C324" s="41"/>
      <c r="D324" s="218" t="s">
        <v>151</v>
      </c>
      <c r="E324" s="41"/>
      <c r="F324" s="223" t="s">
        <v>566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151</v>
      </c>
      <c r="AU324" s="18" t="s">
        <v>81</v>
      </c>
    </row>
    <row r="325" spans="1:51" s="13" customFormat="1" ht="12">
      <c r="A325" s="13"/>
      <c r="B325" s="231"/>
      <c r="C325" s="232"/>
      <c r="D325" s="218" t="s">
        <v>224</v>
      </c>
      <c r="E325" s="233" t="s">
        <v>19</v>
      </c>
      <c r="F325" s="234" t="s">
        <v>359</v>
      </c>
      <c r="G325" s="232"/>
      <c r="H325" s="235">
        <v>22</v>
      </c>
      <c r="I325" s="236"/>
      <c r="J325" s="232"/>
      <c r="K325" s="232"/>
      <c r="L325" s="237"/>
      <c r="M325" s="238"/>
      <c r="N325" s="239"/>
      <c r="O325" s="239"/>
      <c r="P325" s="239"/>
      <c r="Q325" s="239"/>
      <c r="R325" s="239"/>
      <c r="S325" s="239"/>
      <c r="T325" s="24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1" t="s">
        <v>224</v>
      </c>
      <c r="AU325" s="241" t="s">
        <v>81</v>
      </c>
      <c r="AV325" s="13" t="s">
        <v>81</v>
      </c>
      <c r="AW325" s="13" t="s">
        <v>33</v>
      </c>
      <c r="AX325" s="13" t="s">
        <v>79</v>
      </c>
      <c r="AY325" s="241" t="s">
        <v>137</v>
      </c>
    </row>
    <row r="326" spans="1:63" s="12" customFormat="1" ht="22.8" customHeight="1">
      <c r="A326" s="12"/>
      <c r="B326" s="189"/>
      <c r="C326" s="190"/>
      <c r="D326" s="191" t="s">
        <v>70</v>
      </c>
      <c r="E326" s="203" t="s">
        <v>188</v>
      </c>
      <c r="F326" s="203" t="s">
        <v>567</v>
      </c>
      <c r="G326" s="190"/>
      <c r="H326" s="190"/>
      <c r="I326" s="193"/>
      <c r="J326" s="204">
        <f>BK326</f>
        <v>0</v>
      </c>
      <c r="K326" s="190"/>
      <c r="L326" s="195"/>
      <c r="M326" s="196"/>
      <c r="N326" s="197"/>
      <c r="O326" s="197"/>
      <c r="P326" s="198">
        <f>SUM(P327:P354)</f>
        <v>0</v>
      </c>
      <c r="Q326" s="197"/>
      <c r="R326" s="198">
        <f>SUM(R327:R354)</f>
        <v>0.65391</v>
      </c>
      <c r="S326" s="197"/>
      <c r="T326" s="199">
        <f>SUM(T327:T354)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0" t="s">
        <v>79</v>
      </c>
      <c r="AT326" s="201" t="s">
        <v>70</v>
      </c>
      <c r="AU326" s="201" t="s">
        <v>79</v>
      </c>
      <c r="AY326" s="200" t="s">
        <v>137</v>
      </c>
      <c r="BK326" s="202">
        <f>SUM(BK327:BK354)</f>
        <v>0</v>
      </c>
    </row>
    <row r="327" spans="1:65" s="2" customFormat="1" ht="24.15" customHeight="1">
      <c r="A327" s="39"/>
      <c r="B327" s="40"/>
      <c r="C327" s="205" t="s">
        <v>568</v>
      </c>
      <c r="D327" s="205" t="s">
        <v>144</v>
      </c>
      <c r="E327" s="206" t="s">
        <v>569</v>
      </c>
      <c r="F327" s="207" t="s">
        <v>570</v>
      </c>
      <c r="G327" s="208" t="s">
        <v>235</v>
      </c>
      <c r="H327" s="209">
        <v>3</v>
      </c>
      <c r="I327" s="210"/>
      <c r="J327" s="211">
        <f>ROUND(I327*H327,2)</f>
        <v>0</v>
      </c>
      <c r="K327" s="207" t="s">
        <v>219</v>
      </c>
      <c r="L327" s="45"/>
      <c r="M327" s="212" t="s">
        <v>19</v>
      </c>
      <c r="N327" s="213" t="s">
        <v>42</v>
      </c>
      <c r="O327" s="85"/>
      <c r="P327" s="214">
        <f>O327*H327</f>
        <v>0</v>
      </c>
      <c r="Q327" s="214">
        <v>0.0007</v>
      </c>
      <c r="R327" s="214">
        <f>Q327*H327</f>
        <v>0.0021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165</v>
      </c>
      <c r="AT327" s="216" t="s">
        <v>144</v>
      </c>
      <c r="AU327" s="216" t="s">
        <v>81</v>
      </c>
      <c r="AY327" s="18" t="s">
        <v>137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79</v>
      </c>
      <c r="BK327" s="217">
        <f>ROUND(I327*H327,2)</f>
        <v>0</v>
      </c>
      <c r="BL327" s="18" t="s">
        <v>165</v>
      </c>
      <c r="BM327" s="216" t="s">
        <v>571</v>
      </c>
    </row>
    <row r="328" spans="1:47" s="2" customFormat="1" ht="12">
      <c r="A328" s="39"/>
      <c r="B328" s="40"/>
      <c r="C328" s="41"/>
      <c r="D328" s="218" t="s">
        <v>150</v>
      </c>
      <c r="E328" s="41"/>
      <c r="F328" s="219" t="s">
        <v>572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150</v>
      </c>
      <c r="AU328" s="18" t="s">
        <v>81</v>
      </c>
    </row>
    <row r="329" spans="1:47" s="2" customFormat="1" ht="12">
      <c r="A329" s="39"/>
      <c r="B329" s="40"/>
      <c r="C329" s="41"/>
      <c r="D329" s="224" t="s">
        <v>162</v>
      </c>
      <c r="E329" s="41"/>
      <c r="F329" s="225" t="s">
        <v>573</v>
      </c>
      <c r="G329" s="41"/>
      <c r="H329" s="41"/>
      <c r="I329" s="220"/>
      <c r="J329" s="41"/>
      <c r="K329" s="41"/>
      <c r="L329" s="45"/>
      <c r="M329" s="221"/>
      <c r="N329" s="222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162</v>
      </c>
      <c r="AU329" s="18" t="s">
        <v>81</v>
      </c>
    </row>
    <row r="330" spans="1:47" s="2" customFormat="1" ht="12">
      <c r="A330" s="39"/>
      <c r="B330" s="40"/>
      <c r="C330" s="41"/>
      <c r="D330" s="218" t="s">
        <v>151</v>
      </c>
      <c r="E330" s="41"/>
      <c r="F330" s="223" t="s">
        <v>574</v>
      </c>
      <c r="G330" s="41"/>
      <c r="H330" s="41"/>
      <c r="I330" s="220"/>
      <c r="J330" s="41"/>
      <c r="K330" s="41"/>
      <c r="L330" s="45"/>
      <c r="M330" s="221"/>
      <c r="N330" s="222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151</v>
      </c>
      <c r="AU330" s="18" t="s">
        <v>81</v>
      </c>
    </row>
    <row r="331" spans="1:51" s="13" customFormat="1" ht="12">
      <c r="A331" s="13"/>
      <c r="B331" s="231"/>
      <c r="C331" s="232"/>
      <c r="D331" s="218" t="s">
        <v>224</v>
      </c>
      <c r="E331" s="233" t="s">
        <v>19</v>
      </c>
      <c r="F331" s="234" t="s">
        <v>157</v>
      </c>
      <c r="G331" s="232"/>
      <c r="H331" s="235">
        <v>3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1" t="s">
        <v>224</v>
      </c>
      <c r="AU331" s="241" t="s">
        <v>81</v>
      </c>
      <c r="AV331" s="13" t="s">
        <v>81</v>
      </c>
      <c r="AW331" s="13" t="s">
        <v>33</v>
      </c>
      <c r="AX331" s="13" t="s">
        <v>79</v>
      </c>
      <c r="AY331" s="241" t="s">
        <v>137</v>
      </c>
    </row>
    <row r="332" spans="1:65" s="2" customFormat="1" ht="16.5" customHeight="1">
      <c r="A332" s="39"/>
      <c r="B332" s="40"/>
      <c r="C332" s="263" t="s">
        <v>575</v>
      </c>
      <c r="D332" s="263" t="s">
        <v>368</v>
      </c>
      <c r="E332" s="264" t="s">
        <v>576</v>
      </c>
      <c r="F332" s="265" t="s">
        <v>577</v>
      </c>
      <c r="G332" s="266" t="s">
        <v>235</v>
      </c>
      <c r="H332" s="267">
        <v>3</v>
      </c>
      <c r="I332" s="268"/>
      <c r="J332" s="269">
        <f>ROUND(I332*H332,2)</f>
        <v>0</v>
      </c>
      <c r="K332" s="265" t="s">
        <v>219</v>
      </c>
      <c r="L332" s="270"/>
      <c r="M332" s="271" t="s">
        <v>19</v>
      </c>
      <c r="N332" s="272" t="s">
        <v>42</v>
      </c>
      <c r="O332" s="85"/>
      <c r="P332" s="214">
        <f>O332*H332</f>
        <v>0</v>
      </c>
      <c r="Q332" s="214">
        <v>0.005</v>
      </c>
      <c r="R332" s="214">
        <f>Q332*H332</f>
        <v>0.015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184</v>
      </c>
      <c r="AT332" s="216" t="s">
        <v>368</v>
      </c>
      <c r="AU332" s="216" t="s">
        <v>81</v>
      </c>
      <c r="AY332" s="18" t="s">
        <v>137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79</v>
      </c>
      <c r="BK332" s="217">
        <f>ROUND(I332*H332,2)</f>
        <v>0</v>
      </c>
      <c r="BL332" s="18" t="s">
        <v>165</v>
      </c>
      <c r="BM332" s="216" t="s">
        <v>578</v>
      </c>
    </row>
    <row r="333" spans="1:47" s="2" customFormat="1" ht="12">
      <c r="A333" s="39"/>
      <c r="B333" s="40"/>
      <c r="C333" s="41"/>
      <c r="D333" s="218" t="s">
        <v>150</v>
      </c>
      <c r="E333" s="41"/>
      <c r="F333" s="219" t="s">
        <v>577</v>
      </c>
      <c r="G333" s="41"/>
      <c r="H333" s="41"/>
      <c r="I333" s="220"/>
      <c r="J333" s="41"/>
      <c r="K333" s="41"/>
      <c r="L333" s="45"/>
      <c r="M333" s="221"/>
      <c r="N333" s="222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150</v>
      </c>
      <c r="AU333" s="18" t="s">
        <v>81</v>
      </c>
    </row>
    <row r="334" spans="1:51" s="13" customFormat="1" ht="12">
      <c r="A334" s="13"/>
      <c r="B334" s="231"/>
      <c r="C334" s="232"/>
      <c r="D334" s="218" t="s">
        <v>224</v>
      </c>
      <c r="E334" s="233" t="s">
        <v>19</v>
      </c>
      <c r="F334" s="234" t="s">
        <v>579</v>
      </c>
      <c r="G334" s="232"/>
      <c r="H334" s="235">
        <v>2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1" t="s">
        <v>224</v>
      </c>
      <c r="AU334" s="241" t="s">
        <v>81</v>
      </c>
      <c r="AV334" s="13" t="s">
        <v>81</v>
      </c>
      <c r="AW334" s="13" t="s">
        <v>33</v>
      </c>
      <c r="AX334" s="13" t="s">
        <v>71</v>
      </c>
      <c r="AY334" s="241" t="s">
        <v>137</v>
      </c>
    </row>
    <row r="335" spans="1:51" s="13" customFormat="1" ht="12">
      <c r="A335" s="13"/>
      <c r="B335" s="231"/>
      <c r="C335" s="232"/>
      <c r="D335" s="218" t="s">
        <v>224</v>
      </c>
      <c r="E335" s="233" t="s">
        <v>19</v>
      </c>
      <c r="F335" s="234" t="s">
        <v>580</v>
      </c>
      <c r="G335" s="232"/>
      <c r="H335" s="235">
        <v>1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1" t="s">
        <v>224</v>
      </c>
      <c r="AU335" s="241" t="s">
        <v>81</v>
      </c>
      <c r="AV335" s="13" t="s">
        <v>81</v>
      </c>
      <c r="AW335" s="13" t="s">
        <v>33</v>
      </c>
      <c r="AX335" s="13" t="s">
        <v>71</v>
      </c>
      <c r="AY335" s="241" t="s">
        <v>137</v>
      </c>
    </row>
    <row r="336" spans="1:51" s="15" customFormat="1" ht="12">
      <c r="A336" s="15"/>
      <c r="B336" s="252"/>
      <c r="C336" s="253"/>
      <c r="D336" s="218" t="s">
        <v>224</v>
      </c>
      <c r="E336" s="254" t="s">
        <v>19</v>
      </c>
      <c r="F336" s="255" t="s">
        <v>299</v>
      </c>
      <c r="G336" s="253"/>
      <c r="H336" s="256">
        <v>3</v>
      </c>
      <c r="I336" s="257"/>
      <c r="J336" s="253"/>
      <c r="K336" s="253"/>
      <c r="L336" s="258"/>
      <c r="M336" s="259"/>
      <c r="N336" s="260"/>
      <c r="O336" s="260"/>
      <c r="P336" s="260"/>
      <c r="Q336" s="260"/>
      <c r="R336" s="260"/>
      <c r="S336" s="260"/>
      <c r="T336" s="261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62" t="s">
        <v>224</v>
      </c>
      <c r="AU336" s="262" t="s">
        <v>81</v>
      </c>
      <c r="AV336" s="15" t="s">
        <v>165</v>
      </c>
      <c r="AW336" s="15" t="s">
        <v>33</v>
      </c>
      <c r="AX336" s="15" t="s">
        <v>79</v>
      </c>
      <c r="AY336" s="262" t="s">
        <v>137</v>
      </c>
    </row>
    <row r="337" spans="1:65" s="2" customFormat="1" ht="24.15" customHeight="1">
      <c r="A337" s="39"/>
      <c r="B337" s="40"/>
      <c r="C337" s="205" t="s">
        <v>581</v>
      </c>
      <c r="D337" s="205" t="s">
        <v>144</v>
      </c>
      <c r="E337" s="206" t="s">
        <v>582</v>
      </c>
      <c r="F337" s="207" t="s">
        <v>583</v>
      </c>
      <c r="G337" s="208" t="s">
        <v>235</v>
      </c>
      <c r="H337" s="209">
        <v>3</v>
      </c>
      <c r="I337" s="210"/>
      <c r="J337" s="211">
        <f>ROUND(I337*H337,2)</f>
        <v>0</v>
      </c>
      <c r="K337" s="207" t="s">
        <v>219</v>
      </c>
      <c r="L337" s="45"/>
      <c r="M337" s="212" t="s">
        <v>19</v>
      </c>
      <c r="N337" s="213" t="s">
        <v>42</v>
      </c>
      <c r="O337" s="85"/>
      <c r="P337" s="214">
        <f>O337*H337</f>
        <v>0</v>
      </c>
      <c r="Q337" s="214">
        <v>0.10941</v>
      </c>
      <c r="R337" s="214">
        <f>Q337*H337</f>
        <v>0.32822999999999997</v>
      </c>
      <c r="S337" s="214">
        <v>0</v>
      </c>
      <c r="T337" s="21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165</v>
      </c>
      <c r="AT337" s="216" t="s">
        <v>144</v>
      </c>
      <c r="AU337" s="216" t="s">
        <v>81</v>
      </c>
      <c r="AY337" s="18" t="s">
        <v>137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79</v>
      </c>
      <c r="BK337" s="217">
        <f>ROUND(I337*H337,2)</f>
        <v>0</v>
      </c>
      <c r="BL337" s="18" t="s">
        <v>165</v>
      </c>
      <c r="BM337" s="216" t="s">
        <v>584</v>
      </c>
    </row>
    <row r="338" spans="1:47" s="2" customFormat="1" ht="12">
      <c r="A338" s="39"/>
      <c r="B338" s="40"/>
      <c r="C338" s="41"/>
      <c r="D338" s="218" t="s">
        <v>150</v>
      </c>
      <c r="E338" s="41"/>
      <c r="F338" s="219" t="s">
        <v>585</v>
      </c>
      <c r="G338" s="41"/>
      <c r="H338" s="41"/>
      <c r="I338" s="220"/>
      <c r="J338" s="41"/>
      <c r="K338" s="41"/>
      <c r="L338" s="45"/>
      <c r="M338" s="221"/>
      <c r="N338" s="222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150</v>
      </c>
      <c r="AU338" s="18" t="s">
        <v>81</v>
      </c>
    </row>
    <row r="339" spans="1:47" s="2" customFormat="1" ht="12">
      <c r="A339" s="39"/>
      <c r="B339" s="40"/>
      <c r="C339" s="41"/>
      <c r="D339" s="224" t="s">
        <v>162</v>
      </c>
      <c r="E339" s="41"/>
      <c r="F339" s="225" t="s">
        <v>586</v>
      </c>
      <c r="G339" s="41"/>
      <c r="H339" s="41"/>
      <c r="I339" s="220"/>
      <c r="J339" s="41"/>
      <c r="K339" s="41"/>
      <c r="L339" s="45"/>
      <c r="M339" s="221"/>
      <c r="N339" s="222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162</v>
      </c>
      <c r="AU339" s="18" t="s">
        <v>81</v>
      </c>
    </row>
    <row r="340" spans="1:47" s="2" customFormat="1" ht="12">
      <c r="A340" s="39"/>
      <c r="B340" s="40"/>
      <c r="C340" s="41"/>
      <c r="D340" s="218" t="s">
        <v>151</v>
      </c>
      <c r="E340" s="41"/>
      <c r="F340" s="223" t="s">
        <v>587</v>
      </c>
      <c r="G340" s="41"/>
      <c r="H340" s="41"/>
      <c r="I340" s="220"/>
      <c r="J340" s="41"/>
      <c r="K340" s="41"/>
      <c r="L340" s="45"/>
      <c r="M340" s="221"/>
      <c r="N340" s="222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151</v>
      </c>
      <c r="AU340" s="18" t="s">
        <v>81</v>
      </c>
    </row>
    <row r="341" spans="1:51" s="13" customFormat="1" ht="12">
      <c r="A341" s="13"/>
      <c r="B341" s="231"/>
      <c r="C341" s="232"/>
      <c r="D341" s="218" t="s">
        <v>224</v>
      </c>
      <c r="E341" s="233" t="s">
        <v>19</v>
      </c>
      <c r="F341" s="234" t="s">
        <v>157</v>
      </c>
      <c r="G341" s="232"/>
      <c r="H341" s="235">
        <v>3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1" t="s">
        <v>224</v>
      </c>
      <c r="AU341" s="241" t="s">
        <v>81</v>
      </c>
      <c r="AV341" s="13" t="s">
        <v>81</v>
      </c>
      <c r="AW341" s="13" t="s">
        <v>33</v>
      </c>
      <c r="AX341" s="13" t="s">
        <v>79</v>
      </c>
      <c r="AY341" s="241" t="s">
        <v>137</v>
      </c>
    </row>
    <row r="342" spans="1:65" s="2" customFormat="1" ht="21.75" customHeight="1">
      <c r="A342" s="39"/>
      <c r="B342" s="40"/>
      <c r="C342" s="263" t="s">
        <v>588</v>
      </c>
      <c r="D342" s="263" t="s">
        <v>368</v>
      </c>
      <c r="E342" s="264" t="s">
        <v>589</v>
      </c>
      <c r="F342" s="265" t="s">
        <v>590</v>
      </c>
      <c r="G342" s="266" t="s">
        <v>235</v>
      </c>
      <c r="H342" s="267">
        <v>3</v>
      </c>
      <c r="I342" s="268"/>
      <c r="J342" s="269">
        <f>ROUND(I342*H342,2)</f>
        <v>0</v>
      </c>
      <c r="K342" s="265" t="s">
        <v>219</v>
      </c>
      <c r="L342" s="270"/>
      <c r="M342" s="271" t="s">
        <v>19</v>
      </c>
      <c r="N342" s="272" t="s">
        <v>42</v>
      </c>
      <c r="O342" s="85"/>
      <c r="P342" s="214">
        <f>O342*H342</f>
        <v>0</v>
      </c>
      <c r="Q342" s="214">
        <v>0.0061</v>
      </c>
      <c r="R342" s="214">
        <f>Q342*H342</f>
        <v>0.0183</v>
      </c>
      <c r="S342" s="214">
        <v>0</v>
      </c>
      <c r="T342" s="215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6" t="s">
        <v>184</v>
      </c>
      <c r="AT342" s="216" t="s">
        <v>368</v>
      </c>
      <c r="AU342" s="216" t="s">
        <v>81</v>
      </c>
      <c r="AY342" s="18" t="s">
        <v>137</v>
      </c>
      <c r="BE342" s="217">
        <f>IF(N342="základní",J342,0)</f>
        <v>0</v>
      </c>
      <c r="BF342" s="217">
        <f>IF(N342="snížená",J342,0)</f>
        <v>0</v>
      </c>
      <c r="BG342" s="217">
        <f>IF(N342="zákl. přenesená",J342,0)</f>
        <v>0</v>
      </c>
      <c r="BH342" s="217">
        <f>IF(N342="sníž. přenesená",J342,0)</f>
        <v>0</v>
      </c>
      <c r="BI342" s="217">
        <f>IF(N342="nulová",J342,0)</f>
        <v>0</v>
      </c>
      <c r="BJ342" s="18" t="s">
        <v>79</v>
      </c>
      <c r="BK342" s="217">
        <f>ROUND(I342*H342,2)</f>
        <v>0</v>
      </c>
      <c r="BL342" s="18" t="s">
        <v>165</v>
      </c>
      <c r="BM342" s="216" t="s">
        <v>591</v>
      </c>
    </row>
    <row r="343" spans="1:47" s="2" customFormat="1" ht="12">
      <c r="A343" s="39"/>
      <c r="B343" s="40"/>
      <c r="C343" s="41"/>
      <c r="D343" s="218" t="s">
        <v>150</v>
      </c>
      <c r="E343" s="41"/>
      <c r="F343" s="219" t="s">
        <v>590</v>
      </c>
      <c r="G343" s="41"/>
      <c r="H343" s="41"/>
      <c r="I343" s="220"/>
      <c r="J343" s="41"/>
      <c r="K343" s="41"/>
      <c r="L343" s="45"/>
      <c r="M343" s="221"/>
      <c r="N343" s="222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150</v>
      </c>
      <c r="AU343" s="18" t="s">
        <v>81</v>
      </c>
    </row>
    <row r="344" spans="1:65" s="2" customFormat="1" ht="33" customHeight="1">
      <c r="A344" s="39"/>
      <c r="B344" s="40"/>
      <c r="C344" s="205" t="s">
        <v>592</v>
      </c>
      <c r="D344" s="205" t="s">
        <v>144</v>
      </c>
      <c r="E344" s="206" t="s">
        <v>593</v>
      </c>
      <c r="F344" s="207" t="s">
        <v>594</v>
      </c>
      <c r="G344" s="208" t="s">
        <v>595</v>
      </c>
      <c r="H344" s="209">
        <v>30</v>
      </c>
      <c r="I344" s="210"/>
      <c r="J344" s="211">
        <f>ROUND(I344*H344,2)</f>
        <v>0</v>
      </c>
      <c r="K344" s="207" t="s">
        <v>219</v>
      </c>
      <c r="L344" s="45"/>
      <c r="M344" s="212" t="s">
        <v>19</v>
      </c>
      <c r="N344" s="213" t="s">
        <v>42</v>
      </c>
      <c r="O344" s="85"/>
      <c r="P344" s="214">
        <f>O344*H344</f>
        <v>0</v>
      </c>
      <c r="Q344" s="214">
        <v>0</v>
      </c>
      <c r="R344" s="214">
        <f>Q344*H344</f>
        <v>0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165</v>
      </c>
      <c r="AT344" s="216" t="s">
        <v>144</v>
      </c>
      <c r="AU344" s="216" t="s">
        <v>81</v>
      </c>
      <c r="AY344" s="18" t="s">
        <v>137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79</v>
      </c>
      <c r="BK344" s="217">
        <f>ROUND(I344*H344,2)</f>
        <v>0</v>
      </c>
      <c r="BL344" s="18" t="s">
        <v>165</v>
      </c>
      <c r="BM344" s="216" t="s">
        <v>596</v>
      </c>
    </row>
    <row r="345" spans="1:47" s="2" customFormat="1" ht="12">
      <c r="A345" s="39"/>
      <c r="B345" s="40"/>
      <c r="C345" s="41"/>
      <c r="D345" s="218" t="s">
        <v>150</v>
      </c>
      <c r="E345" s="41"/>
      <c r="F345" s="219" t="s">
        <v>597</v>
      </c>
      <c r="G345" s="41"/>
      <c r="H345" s="41"/>
      <c r="I345" s="220"/>
      <c r="J345" s="41"/>
      <c r="K345" s="41"/>
      <c r="L345" s="45"/>
      <c r="M345" s="221"/>
      <c r="N345" s="222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150</v>
      </c>
      <c r="AU345" s="18" t="s">
        <v>81</v>
      </c>
    </row>
    <row r="346" spans="1:47" s="2" customFormat="1" ht="12">
      <c r="A346" s="39"/>
      <c r="B346" s="40"/>
      <c r="C346" s="41"/>
      <c r="D346" s="224" t="s">
        <v>162</v>
      </c>
      <c r="E346" s="41"/>
      <c r="F346" s="225" t="s">
        <v>598</v>
      </c>
      <c r="G346" s="41"/>
      <c r="H346" s="41"/>
      <c r="I346" s="220"/>
      <c r="J346" s="41"/>
      <c r="K346" s="41"/>
      <c r="L346" s="45"/>
      <c r="M346" s="221"/>
      <c r="N346" s="222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162</v>
      </c>
      <c r="AU346" s="18" t="s">
        <v>81</v>
      </c>
    </row>
    <row r="347" spans="1:47" s="2" customFormat="1" ht="12">
      <c r="A347" s="39"/>
      <c r="B347" s="40"/>
      <c r="C347" s="41"/>
      <c r="D347" s="218" t="s">
        <v>151</v>
      </c>
      <c r="E347" s="41"/>
      <c r="F347" s="223" t="s">
        <v>599</v>
      </c>
      <c r="G347" s="41"/>
      <c r="H347" s="41"/>
      <c r="I347" s="220"/>
      <c r="J347" s="41"/>
      <c r="K347" s="41"/>
      <c r="L347" s="45"/>
      <c r="M347" s="221"/>
      <c r="N347" s="222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151</v>
      </c>
      <c r="AU347" s="18" t="s">
        <v>81</v>
      </c>
    </row>
    <row r="348" spans="1:51" s="13" customFormat="1" ht="12">
      <c r="A348" s="13"/>
      <c r="B348" s="231"/>
      <c r="C348" s="232"/>
      <c r="D348" s="218" t="s">
        <v>224</v>
      </c>
      <c r="E348" s="233" t="s">
        <v>19</v>
      </c>
      <c r="F348" s="234" t="s">
        <v>312</v>
      </c>
      <c r="G348" s="232"/>
      <c r="H348" s="235">
        <v>30</v>
      </c>
      <c r="I348" s="236"/>
      <c r="J348" s="232"/>
      <c r="K348" s="232"/>
      <c r="L348" s="237"/>
      <c r="M348" s="238"/>
      <c r="N348" s="239"/>
      <c r="O348" s="239"/>
      <c r="P348" s="239"/>
      <c r="Q348" s="239"/>
      <c r="R348" s="239"/>
      <c r="S348" s="239"/>
      <c r="T348" s="24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1" t="s">
        <v>224</v>
      </c>
      <c r="AU348" s="241" t="s">
        <v>81</v>
      </c>
      <c r="AV348" s="13" t="s">
        <v>81</v>
      </c>
      <c r="AW348" s="13" t="s">
        <v>33</v>
      </c>
      <c r="AX348" s="13" t="s">
        <v>79</v>
      </c>
      <c r="AY348" s="241" t="s">
        <v>137</v>
      </c>
    </row>
    <row r="349" spans="1:51" s="14" customFormat="1" ht="12">
      <c r="A349" s="14"/>
      <c r="B349" s="242"/>
      <c r="C349" s="243"/>
      <c r="D349" s="218" t="s">
        <v>224</v>
      </c>
      <c r="E349" s="244" t="s">
        <v>19</v>
      </c>
      <c r="F349" s="245" t="s">
        <v>600</v>
      </c>
      <c r="G349" s="243"/>
      <c r="H349" s="244" t="s">
        <v>19</v>
      </c>
      <c r="I349" s="246"/>
      <c r="J349" s="243"/>
      <c r="K349" s="243"/>
      <c r="L349" s="247"/>
      <c r="M349" s="248"/>
      <c r="N349" s="249"/>
      <c r="O349" s="249"/>
      <c r="P349" s="249"/>
      <c r="Q349" s="249"/>
      <c r="R349" s="249"/>
      <c r="S349" s="249"/>
      <c r="T349" s="25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1" t="s">
        <v>224</v>
      </c>
      <c r="AU349" s="251" t="s">
        <v>81</v>
      </c>
      <c r="AV349" s="14" t="s">
        <v>79</v>
      </c>
      <c r="AW349" s="14" t="s">
        <v>33</v>
      </c>
      <c r="AX349" s="14" t="s">
        <v>71</v>
      </c>
      <c r="AY349" s="251" t="s">
        <v>137</v>
      </c>
    </row>
    <row r="350" spans="1:65" s="2" customFormat="1" ht="16.5" customHeight="1">
      <c r="A350" s="39"/>
      <c r="B350" s="40"/>
      <c r="C350" s="263" t="s">
        <v>601</v>
      </c>
      <c r="D350" s="263" t="s">
        <v>368</v>
      </c>
      <c r="E350" s="264" t="s">
        <v>602</v>
      </c>
      <c r="F350" s="265" t="s">
        <v>603</v>
      </c>
      <c r="G350" s="266" t="s">
        <v>595</v>
      </c>
      <c r="H350" s="267">
        <v>30</v>
      </c>
      <c r="I350" s="268"/>
      <c r="J350" s="269">
        <f>ROUND(I350*H350,2)</f>
        <v>0</v>
      </c>
      <c r="K350" s="265" t="s">
        <v>219</v>
      </c>
      <c r="L350" s="270"/>
      <c r="M350" s="271" t="s">
        <v>19</v>
      </c>
      <c r="N350" s="272" t="s">
        <v>42</v>
      </c>
      <c r="O350" s="85"/>
      <c r="P350" s="214">
        <f>O350*H350</f>
        <v>0</v>
      </c>
      <c r="Q350" s="214">
        <v>0.0087</v>
      </c>
      <c r="R350" s="214">
        <f>Q350*H350</f>
        <v>0.261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184</v>
      </c>
      <c r="AT350" s="216" t="s">
        <v>368</v>
      </c>
      <c r="AU350" s="216" t="s">
        <v>81</v>
      </c>
      <c r="AY350" s="18" t="s">
        <v>137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79</v>
      </c>
      <c r="BK350" s="217">
        <f>ROUND(I350*H350,2)</f>
        <v>0</v>
      </c>
      <c r="BL350" s="18" t="s">
        <v>165</v>
      </c>
      <c r="BM350" s="216" t="s">
        <v>604</v>
      </c>
    </row>
    <row r="351" spans="1:47" s="2" customFormat="1" ht="12">
      <c r="A351" s="39"/>
      <c r="B351" s="40"/>
      <c r="C351" s="41"/>
      <c r="D351" s="218" t="s">
        <v>150</v>
      </c>
      <c r="E351" s="41"/>
      <c r="F351" s="219" t="s">
        <v>603</v>
      </c>
      <c r="G351" s="41"/>
      <c r="H351" s="41"/>
      <c r="I351" s="220"/>
      <c r="J351" s="41"/>
      <c r="K351" s="41"/>
      <c r="L351" s="45"/>
      <c r="M351" s="221"/>
      <c r="N351" s="222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150</v>
      </c>
      <c r="AU351" s="18" t="s">
        <v>81</v>
      </c>
    </row>
    <row r="352" spans="1:65" s="2" customFormat="1" ht="33" customHeight="1">
      <c r="A352" s="39"/>
      <c r="B352" s="40"/>
      <c r="C352" s="205" t="s">
        <v>605</v>
      </c>
      <c r="D352" s="205" t="s">
        <v>144</v>
      </c>
      <c r="E352" s="206" t="s">
        <v>606</v>
      </c>
      <c r="F352" s="207" t="s">
        <v>607</v>
      </c>
      <c r="G352" s="208" t="s">
        <v>595</v>
      </c>
      <c r="H352" s="209">
        <v>48</v>
      </c>
      <c r="I352" s="210"/>
      <c r="J352" s="211">
        <f>ROUND(I352*H352,2)</f>
        <v>0</v>
      </c>
      <c r="K352" s="207" t="s">
        <v>219</v>
      </c>
      <c r="L352" s="45"/>
      <c r="M352" s="212" t="s">
        <v>19</v>
      </c>
      <c r="N352" s="213" t="s">
        <v>42</v>
      </c>
      <c r="O352" s="85"/>
      <c r="P352" s="214">
        <f>O352*H352</f>
        <v>0</v>
      </c>
      <c r="Q352" s="214">
        <v>0.00061</v>
      </c>
      <c r="R352" s="214">
        <f>Q352*H352</f>
        <v>0.02928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165</v>
      </c>
      <c r="AT352" s="216" t="s">
        <v>144</v>
      </c>
      <c r="AU352" s="216" t="s">
        <v>81</v>
      </c>
      <c r="AY352" s="18" t="s">
        <v>137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79</v>
      </c>
      <c r="BK352" s="217">
        <f>ROUND(I352*H352,2)</f>
        <v>0</v>
      </c>
      <c r="BL352" s="18" t="s">
        <v>165</v>
      </c>
      <c r="BM352" s="216" t="s">
        <v>608</v>
      </c>
    </row>
    <row r="353" spans="1:47" s="2" customFormat="1" ht="12">
      <c r="A353" s="39"/>
      <c r="B353" s="40"/>
      <c r="C353" s="41"/>
      <c r="D353" s="218" t="s">
        <v>150</v>
      </c>
      <c r="E353" s="41"/>
      <c r="F353" s="219" t="s">
        <v>609</v>
      </c>
      <c r="G353" s="41"/>
      <c r="H353" s="41"/>
      <c r="I353" s="220"/>
      <c r="J353" s="41"/>
      <c r="K353" s="41"/>
      <c r="L353" s="45"/>
      <c r="M353" s="221"/>
      <c r="N353" s="222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150</v>
      </c>
      <c r="AU353" s="18" t="s">
        <v>81</v>
      </c>
    </row>
    <row r="354" spans="1:47" s="2" customFormat="1" ht="12">
      <c r="A354" s="39"/>
      <c r="B354" s="40"/>
      <c r="C354" s="41"/>
      <c r="D354" s="224" t="s">
        <v>162</v>
      </c>
      <c r="E354" s="41"/>
      <c r="F354" s="225" t="s">
        <v>610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162</v>
      </c>
      <c r="AU354" s="18" t="s">
        <v>81</v>
      </c>
    </row>
    <row r="355" spans="1:63" s="12" customFormat="1" ht="22.8" customHeight="1">
      <c r="A355" s="12"/>
      <c r="B355" s="189"/>
      <c r="C355" s="190"/>
      <c r="D355" s="191" t="s">
        <v>70</v>
      </c>
      <c r="E355" s="203" t="s">
        <v>611</v>
      </c>
      <c r="F355" s="203" t="s">
        <v>612</v>
      </c>
      <c r="G355" s="190"/>
      <c r="H355" s="190"/>
      <c r="I355" s="193"/>
      <c r="J355" s="204">
        <f>BK355</f>
        <v>0</v>
      </c>
      <c r="K355" s="190"/>
      <c r="L355" s="195"/>
      <c r="M355" s="196"/>
      <c r="N355" s="197"/>
      <c r="O355" s="197"/>
      <c r="P355" s="198">
        <f>SUM(P356:P368)</f>
        <v>0</v>
      </c>
      <c r="Q355" s="197"/>
      <c r="R355" s="198">
        <f>SUM(R356:R368)</f>
        <v>0</v>
      </c>
      <c r="S355" s="197"/>
      <c r="T355" s="199">
        <f>SUM(T356:T368)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0" t="s">
        <v>79</v>
      </c>
      <c r="AT355" s="201" t="s">
        <v>70</v>
      </c>
      <c r="AU355" s="201" t="s">
        <v>79</v>
      </c>
      <c r="AY355" s="200" t="s">
        <v>137</v>
      </c>
      <c r="BK355" s="202">
        <f>SUM(BK356:BK368)</f>
        <v>0</v>
      </c>
    </row>
    <row r="356" spans="1:65" s="2" customFormat="1" ht="33" customHeight="1">
      <c r="A356" s="39"/>
      <c r="B356" s="40"/>
      <c r="C356" s="205" t="s">
        <v>613</v>
      </c>
      <c r="D356" s="205" t="s">
        <v>144</v>
      </c>
      <c r="E356" s="206" t="s">
        <v>614</v>
      </c>
      <c r="F356" s="207" t="s">
        <v>615</v>
      </c>
      <c r="G356" s="208" t="s">
        <v>371</v>
      </c>
      <c r="H356" s="209">
        <v>2539.68</v>
      </c>
      <c r="I356" s="210"/>
      <c r="J356" s="211">
        <f>ROUND(I356*H356,2)</f>
        <v>0</v>
      </c>
      <c r="K356" s="207" t="s">
        <v>219</v>
      </c>
      <c r="L356" s="45"/>
      <c r="M356" s="212" t="s">
        <v>19</v>
      </c>
      <c r="N356" s="213" t="s">
        <v>42</v>
      </c>
      <c r="O356" s="85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165</v>
      </c>
      <c r="AT356" s="216" t="s">
        <v>144</v>
      </c>
      <c r="AU356" s="216" t="s">
        <v>81</v>
      </c>
      <c r="AY356" s="18" t="s">
        <v>137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79</v>
      </c>
      <c r="BK356" s="217">
        <f>ROUND(I356*H356,2)</f>
        <v>0</v>
      </c>
      <c r="BL356" s="18" t="s">
        <v>165</v>
      </c>
      <c r="BM356" s="216" t="s">
        <v>616</v>
      </c>
    </row>
    <row r="357" spans="1:47" s="2" customFormat="1" ht="12">
      <c r="A357" s="39"/>
      <c r="B357" s="40"/>
      <c r="C357" s="41"/>
      <c r="D357" s="218" t="s">
        <v>150</v>
      </c>
      <c r="E357" s="41"/>
      <c r="F357" s="219" t="s">
        <v>617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150</v>
      </c>
      <c r="AU357" s="18" t="s">
        <v>81</v>
      </c>
    </row>
    <row r="358" spans="1:47" s="2" customFormat="1" ht="12">
      <c r="A358" s="39"/>
      <c r="B358" s="40"/>
      <c r="C358" s="41"/>
      <c r="D358" s="224" t="s">
        <v>162</v>
      </c>
      <c r="E358" s="41"/>
      <c r="F358" s="225" t="s">
        <v>618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162</v>
      </c>
      <c r="AU358" s="18" t="s">
        <v>81</v>
      </c>
    </row>
    <row r="359" spans="1:65" s="2" customFormat="1" ht="21.75" customHeight="1">
      <c r="A359" s="39"/>
      <c r="B359" s="40"/>
      <c r="C359" s="205" t="s">
        <v>619</v>
      </c>
      <c r="D359" s="205" t="s">
        <v>144</v>
      </c>
      <c r="E359" s="206" t="s">
        <v>620</v>
      </c>
      <c r="F359" s="207" t="s">
        <v>621</v>
      </c>
      <c r="G359" s="208" t="s">
        <v>371</v>
      </c>
      <c r="H359" s="209">
        <v>2539.68</v>
      </c>
      <c r="I359" s="210"/>
      <c r="J359" s="211">
        <f>ROUND(I359*H359,2)</f>
        <v>0</v>
      </c>
      <c r="K359" s="207" t="s">
        <v>219</v>
      </c>
      <c r="L359" s="45"/>
      <c r="M359" s="212" t="s">
        <v>19</v>
      </c>
      <c r="N359" s="213" t="s">
        <v>42</v>
      </c>
      <c r="O359" s="85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165</v>
      </c>
      <c r="AT359" s="216" t="s">
        <v>144</v>
      </c>
      <c r="AU359" s="216" t="s">
        <v>81</v>
      </c>
      <c r="AY359" s="18" t="s">
        <v>137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79</v>
      </c>
      <c r="BK359" s="217">
        <f>ROUND(I359*H359,2)</f>
        <v>0</v>
      </c>
      <c r="BL359" s="18" t="s">
        <v>165</v>
      </c>
      <c r="BM359" s="216" t="s">
        <v>622</v>
      </c>
    </row>
    <row r="360" spans="1:47" s="2" customFormat="1" ht="12">
      <c r="A360" s="39"/>
      <c r="B360" s="40"/>
      <c r="C360" s="41"/>
      <c r="D360" s="218" t="s">
        <v>150</v>
      </c>
      <c r="E360" s="41"/>
      <c r="F360" s="219" t="s">
        <v>623</v>
      </c>
      <c r="G360" s="41"/>
      <c r="H360" s="41"/>
      <c r="I360" s="220"/>
      <c r="J360" s="41"/>
      <c r="K360" s="41"/>
      <c r="L360" s="45"/>
      <c r="M360" s="221"/>
      <c r="N360" s="222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150</v>
      </c>
      <c r="AU360" s="18" t="s">
        <v>81</v>
      </c>
    </row>
    <row r="361" spans="1:47" s="2" customFormat="1" ht="12">
      <c r="A361" s="39"/>
      <c r="B361" s="40"/>
      <c r="C361" s="41"/>
      <c r="D361" s="224" t="s">
        <v>162</v>
      </c>
      <c r="E361" s="41"/>
      <c r="F361" s="225" t="s">
        <v>624</v>
      </c>
      <c r="G361" s="41"/>
      <c r="H361" s="41"/>
      <c r="I361" s="220"/>
      <c r="J361" s="41"/>
      <c r="K361" s="41"/>
      <c r="L361" s="45"/>
      <c r="M361" s="221"/>
      <c r="N361" s="222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162</v>
      </c>
      <c r="AU361" s="18" t="s">
        <v>81</v>
      </c>
    </row>
    <row r="362" spans="1:65" s="2" customFormat="1" ht="16.5" customHeight="1">
      <c r="A362" s="39"/>
      <c r="B362" s="40"/>
      <c r="C362" s="205" t="s">
        <v>625</v>
      </c>
      <c r="D362" s="205" t="s">
        <v>144</v>
      </c>
      <c r="E362" s="206" t="s">
        <v>626</v>
      </c>
      <c r="F362" s="207" t="s">
        <v>627</v>
      </c>
      <c r="G362" s="208" t="s">
        <v>371</v>
      </c>
      <c r="H362" s="209">
        <v>2539.68</v>
      </c>
      <c r="I362" s="210"/>
      <c r="J362" s="211">
        <f>ROUND(I362*H362,2)</f>
        <v>0</v>
      </c>
      <c r="K362" s="207" t="s">
        <v>219</v>
      </c>
      <c r="L362" s="45"/>
      <c r="M362" s="212" t="s">
        <v>19</v>
      </c>
      <c r="N362" s="213" t="s">
        <v>42</v>
      </c>
      <c r="O362" s="85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165</v>
      </c>
      <c r="AT362" s="216" t="s">
        <v>144</v>
      </c>
      <c r="AU362" s="216" t="s">
        <v>81</v>
      </c>
      <c r="AY362" s="18" t="s">
        <v>137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79</v>
      </c>
      <c r="BK362" s="217">
        <f>ROUND(I362*H362,2)</f>
        <v>0</v>
      </c>
      <c r="BL362" s="18" t="s">
        <v>165</v>
      </c>
      <c r="BM362" s="216" t="s">
        <v>628</v>
      </c>
    </row>
    <row r="363" spans="1:47" s="2" customFormat="1" ht="12">
      <c r="A363" s="39"/>
      <c r="B363" s="40"/>
      <c r="C363" s="41"/>
      <c r="D363" s="218" t="s">
        <v>150</v>
      </c>
      <c r="E363" s="41"/>
      <c r="F363" s="219" t="s">
        <v>629</v>
      </c>
      <c r="G363" s="41"/>
      <c r="H363" s="41"/>
      <c r="I363" s="220"/>
      <c r="J363" s="41"/>
      <c r="K363" s="41"/>
      <c r="L363" s="45"/>
      <c r="M363" s="221"/>
      <c r="N363" s="222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150</v>
      </c>
      <c r="AU363" s="18" t="s">
        <v>81</v>
      </c>
    </row>
    <row r="364" spans="1:47" s="2" customFormat="1" ht="12">
      <c r="A364" s="39"/>
      <c r="B364" s="40"/>
      <c r="C364" s="41"/>
      <c r="D364" s="224" t="s">
        <v>162</v>
      </c>
      <c r="E364" s="41"/>
      <c r="F364" s="225" t="s">
        <v>630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162</v>
      </c>
      <c r="AU364" s="18" t="s">
        <v>81</v>
      </c>
    </row>
    <row r="365" spans="1:65" s="2" customFormat="1" ht="24.15" customHeight="1">
      <c r="A365" s="39"/>
      <c r="B365" s="40"/>
      <c r="C365" s="205" t="s">
        <v>631</v>
      </c>
      <c r="D365" s="205" t="s">
        <v>144</v>
      </c>
      <c r="E365" s="206" t="s">
        <v>632</v>
      </c>
      <c r="F365" s="207" t="s">
        <v>384</v>
      </c>
      <c r="G365" s="208" t="s">
        <v>371</v>
      </c>
      <c r="H365" s="209">
        <v>1693.12</v>
      </c>
      <c r="I365" s="210"/>
      <c r="J365" s="211">
        <f>ROUND(I365*H365,2)</f>
        <v>0</v>
      </c>
      <c r="K365" s="207" t="s">
        <v>219</v>
      </c>
      <c r="L365" s="45"/>
      <c r="M365" s="212" t="s">
        <v>19</v>
      </c>
      <c r="N365" s="213" t="s">
        <v>42</v>
      </c>
      <c r="O365" s="85"/>
      <c r="P365" s="214">
        <f>O365*H365</f>
        <v>0</v>
      </c>
      <c r="Q365" s="214">
        <v>0</v>
      </c>
      <c r="R365" s="214">
        <f>Q365*H365</f>
        <v>0</v>
      </c>
      <c r="S365" s="214">
        <v>0</v>
      </c>
      <c r="T365" s="215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165</v>
      </c>
      <c r="AT365" s="216" t="s">
        <v>144</v>
      </c>
      <c r="AU365" s="216" t="s">
        <v>81</v>
      </c>
      <c r="AY365" s="18" t="s">
        <v>137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79</v>
      </c>
      <c r="BK365" s="217">
        <f>ROUND(I365*H365,2)</f>
        <v>0</v>
      </c>
      <c r="BL365" s="18" t="s">
        <v>165</v>
      </c>
      <c r="BM365" s="216" t="s">
        <v>633</v>
      </c>
    </row>
    <row r="366" spans="1:47" s="2" customFormat="1" ht="12">
      <c r="A366" s="39"/>
      <c r="B366" s="40"/>
      <c r="C366" s="41"/>
      <c r="D366" s="218" t="s">
        <v>150</v>
      </c>
      <c r="E366" s="41"/>
      <c r="F366" s="219" t="s">
        <v>386</v>
      </c>
      <c r="G366" s="41"/>
      <c r="H366" s="41"/>
      <c r="I366" s="220"/>
      <c r="J366" s="41"/>
      <c r="K366" s="41"/>
      <c r="L366" s="45"/>
      <c r="M366" s="221"/>
      <c r="N366" s="222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150</v>
      </c>
      <c r="AU366" s="18" t="s">
        <v>81</v>
      </c>
    </row>
    <row r="367" spans="1:47" s="2" customFormat="1" ht="12">
      <c r="A367" s="39"/>
      <c r="B367" s="40"/>
      <c r="C367" s="41"/>
      <c r="D367" s="224" t="s">
        <v>162</v>
      </c>
      <c r="E367" s="41"/>
      <c r="F367" s="225" t="s">
        <v>634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162</v>
      </c>
      <c r="AU367" s="18" t="s">
        <v>81</v>
      </c>
    </row>
    <row r="368" spans="1:51" s="13" customFormat="1" ht="12">
      <c r="A368" s="13"/>
      <c r="B368" s="231"/>
      <c r="C368" s="232"/>
      <c r="D368" s="218" t="s">
        <v>224</v>
      </c>
      <c r="E368" s="233" t="s">
        <v>19</v>
      </c>
      <c r="F368" s="234" t="s">
        <v>635</v>
      </c>
      <c r="G368" s="232"/>
      <c r="H368" s="235">
        <v>1693.12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1" t="s">
        <v>224</v>
      </c>
      <c r="AU368" s="241" t="s">
        <v>81</v>
      </c>
      <c r="AV368" s="13" t="s">
        <v>81</v>
      </c>
      <c r="AW368" s="13" t="s">
        <v>33</v>
      </c>
      <c r="AX368" s="13" t="s">
        <v>79</v>
      </c>
      <c r="AY368" s="241" t="s">
        <v>137</v>
      </c>
    </row>
    <row r="369" spans="1:63" s="12" customFormat="1" ht="22.8" customHeight="1">
      <c r="A369" s="12"/>
      <c r="B369" s="189"/>
      <c r="C369" s="190"/>
      <c r="D369" s="191" t="s">
        <v>70</v>
      </c>
      <c r="E369" s="203" t="s">
        <v>636</v>
      </c>
      <c r="F369" s="203" t="s">
        <v>637</v>
      </c>
      <c r="G369" s="190"/>
      <c r="H369" s="190"/>
      <c r="I369" s="193"/>
      <c r="J369" s="204">
        <f>BK369</f>
        <v>0</v>
      </c>
      <c r="K369" s="190"/>
      <c r="L369" s="195"/>
      <c r="M369" s="196"/>
      <c r="N369" s="197"/>
      <c r="O369" s="197"/>
      <c r="P369" s="198">
        <f>SUM(P370:P376)</f>
        <v>0</v>
      </c>
      <c r="Q369" s="197"/>
      <c r="R369" s="198">
        <f>SUM(R370:R376)</f>
        <v>0</v>
      </c>
      <c r="S369" s="197"/>
      <c r="T369" s="199">
        <f>SUM(T370:T376)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0" t="s">
        <v>79</v>
      </c>
      <c r="AT369" s="201" t="s">
        <v>70</v>
      </c>
      <c r="AU369" s="201" t="s">
        <v>79</v>
      </c>
      <c r="AY369" s="200" t="s">
        <v>137</v>
      </c>
      <c r="BK369" s="202">
        <f>SUM(BK370:BK376)</f>
        <v>0</v>
      </c>
    </row>
    <row r="370" spans="1:65" s="2" customFormat="1" ht="33" customHeight="1">
      <c r="A370" s="39"/>
      <c r="B370" s="40"/>
      <c r="C370" s="205" t="s">
        <v>638</v>
      </c>
      <c r="D370" s="205" t="s">
        <v>144</v>
      </c>
      <c r="E370" s="206" t="s">
        <v>639</v>
      </c>
      <c r="F370" s="207" t="s">
        <v>640</v>
      </c>
      <c r="G370" s="208" t="s">
        <v>371</v>
      </c>
      <c r="H370" s="209">
        <v>5009.651</v>
      </c>
      <c r="I370" s="210"/>
      <c r="J370" s="211">
        <f>ROUND(I370*H370,2)</f>
        <v>0</v>
      </c>
      <c r="K370" s="207" t="s">
        <v>219</v>
      </c>
      <c r="L370" s="45"/>
      <c r="M370" s="212" t="s">
        <v>19</v>
      </c>
      <c r="N370" s="213" t="s">
        <v>42</v>
      </c>
      <c r="O370" s="85"/>
      <c r="P370" s="214">
        <f>O370*H370</f>
        <v>0</v>
      </c>
      <c r="Q370" s="214">
        <v>0</v>
      </c>
      <c r="R370" s="214">
        <f>Q370*H370</f>
        <v>0</v>
      </c>
      <c r="S370" s="214">
        <v>0</v>
      </c>
      <c r="T370" s="21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165</v>
      </c>
      <c r="AT370" s="216" t="s">
        <v>144</v>
      </c>
      <c r="AU370" s="216" t="s">
        <v>81</v>
      </c>
      <c r="AY370" s="18" t="s">
        <v>137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79</v>
      </c>
      <c r="BK370" s="217">
        <f>ROUND(I370*H370,2)</f>
        <v>0</v>
      </c>
      <c r="BL370" s="18" t="s">
        <v>165</v>
      </c>
      <c r="BM370" s="216" t="s">
        <v>641</v>
      </c>
    </row>
    <row r="371" spans="1:47" s="2" customFormat="1" ht="12">
      <c r="A371" s="39"/>
      <c r="B371" s="40"/>
      <c r="C371" s="41"/>
      <c r="D371" s="218" t="s">
        <v>150</v>
      </c>
      <c r="E371" s="41"/>
      <c r="F371" s="219" t="s">
        <v>642</v>
      </c>
      <c r="G371" s="41"/>
      <c r="H371" s="41"/>
      <c r="I371" s="220"/>
      <c r="J371" s="41"/>
      <c r="K371" s="41"/>
      <c r="L371" s="45"/>
      <c r="M371" s="221"/>
      <c r="N371" s="222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150</v>
      </c>
      <c r="AU371" s="18" t="s">
        <v>81</v>
      </c>
    </row>
    <row r="372" spans="1:47" s="2" customFormat="1" ht="12">
      <c r="A372" s="39"/>
      <c r="B372" s="40"/>
      <c r="C372" s="41"/>
      <c r="D372" s="224" t="s">
        <v>162</v>
      </c>
      <c r="E372" s="41"/>
      <c r="F372" s="225" t="s">
        <v>643</v>
      </c>
      <c r="G372" s="41"/>
      <c r="H372" s="41"/>
      <c r="I372" s="220"/>
      <c r="J372" s="41"/>
      <c r="K372" s="41"/>
      <c r="L372" s="45"/>
      <c r="M372" s="221"/>
      <c r="N372" s="222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162</v>
      </c>
      <c r="AU372" s="18" t="s">
        <v>81</v>
      </c>
    </row>
    <row r="373" spans="1:65" s="2" customFormat="1" ht="33" customHeight="1">
      <c r="A373" s="39"/>
      <c r="B373" s="40"/>
      <c r="C373" s="205" t="s">
        <v>644</v>
      </c>
      <c r="D373" s="205" t="s">
        <v>144</v>
      </c>
      <c r="E373" s="206" t="s">
        <v>645</v>
      </c>
      <c r="F373" s="207" t="s">
        <v>646</v>
      </c>
      <c r="G373" s="208" t="s">
        <v>371</v>
      </c>
      <c r="H373" s="209">
        <v>25048.255</v>
      </c>
      <c r="I373" s="210"/>
      <c r="J373" s="211">
        <f>ROUND(I373*H373,2)</f>
        <v>0</v>
      </c>
      <c r="K373" s="207" t="s">
        <v>219</v>
      </c>
      <c r="L373" s="45"/>
      <c r="M373" s="212" t="s">
        <v>19</v>
      </c>
      <c r="N373" s="213" t="s">
        <v>42</v>
      </c>
      <c r="O373" s="85"/>
      <c r="P373" s="214">
        <f>O373*H373</f>
        <v>0</v>
      </c>
      <c r="Q373" s="214">
        <v>0</v>
      </c>
      <c r="R373" s="214">
        <f>Q373*H373</f>
        <v>0</v>
      </c>
      <c r="S373" s="214">
        <v>0</v>
      </c>
      <c r="T373" s="215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6" t="s">
        <v>165</v>
      </c>
      <c r="AT373" s="216" t="s">
        <v>144</v>
      </c>
      <c r="AU373" s="216" t="s">
        <v>81</v>
      </c>
      <c r="AY373" s="18" t="s">
        <v>137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18" t="s">
        <v>79</v>
      </c>
      <c r="BK373" s="217">
        <f>ROUND(I373*H373,2)</f>
        <v>0</v>
      </c>
      <c r="BL373" s="18" t="s">
        <v>165</v>
      </c>
      <c r="BM373" s="216" t="s">
        <v>647</v>
      </c>
    </row>
    <row r="374" spans="1:47" s="2" customFormat="1" ht="12">
      <c r="A374" s="39"/>
      <c r="B374" s="40"/>
      <c r="C374" s="41"/>
      <c r="D374" s="218" t="s">
        <v>150</v>
      </c>
      <c r="E374" s="41"/>
      <c r="F374" s="219" t="s">
        <v>648</v>
      </c>
      <c r="G374" s="41"/>
      <c r="H374" s="41"/>
      <c r="I374" s="220"/>
      <c r="J374" s="41"/>
      <c r="K374" s="41"/>
      <c r="L374" s="45"/>
      <c r="M374" s="221"/>
      <c r="N374" s="222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150</v>
      </c>
      <c r="AU374" s="18" t="s">
        <v>81</v>
      </c>
    </row>
    <row r="375" spans="1:47" s="2" customFormat="1" ht="12">
      <c r="A375" s="39"/>
      <c r="B375" s="40"/>
      <c r="C375" s="41"/>
      <c r="D375" s="224" t="s">
        <v>162</v>
      </c>
      <c r="E375" s="41"/>
      <c r="F375" s="225" t="s">
        <v>649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162</v>
      </c>
      <c r="AU375" s="18" t="s">
        <v>81</v>
      </c>
    </row>
    <row r="376" spans="1:51" s="13" customFormat="1" ht="12">
      <c r="A376" s="13"/>
      <c r="B376" s="231"/>
      <c r="C376" s="232"/>
      <c r="D376" s="218" t="s">
        <v>224</v>
      </c>
      <c r="E376" s="232"/>
      <c r="F376" s="234" t="s">
        <v>650</v>
      </c>
      <c r="G376" s="232"/>
      <c r="H376" s="235">
        <v>25048.255</v>
      </c>
      <c r="I376" s="236"/>
      <c r="J376" s="232"/>
      <c r="K376" s="232"/>
      <c r="L376" s="237"/>
      <c r="M376" s="273"/>
      <c r="N376" s="274"/>
      <c r="O376" s="274"/>
      <c r="P376" s="274"/>
      <c r="Q376" s="274"/>
      <c r="R376" s="274"/>
      <c r="S376" s="274"/>
      <c r="T376" s="27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1" t="s">
        <v>224</v>
      </c>
      <c r="AU376" s="241" t="s">
        <v>81</v>
      </c>
      <c r="AV376" s="13" t="s">
        <v>81</v>
      </c>
      <c r="AW376" s="13" t="s">
        <v>4</v>
      </c>
      <c r="AX376" s="13" t="s">
        <v>79</v>
      </c>
      <c r="AY376" s="241" t="s">
        <v>137</v>
      </c>
    </row>
    <row r="377" spans="1:31" s="2" customFormat="1" ht="6.95" customHeight="1">
      <c r="A377" s="39"/>
      <c r="B377" s="60"/>
      <c r="C377" s="61"/>
      <c r="D377" s="61"/>
      <c r="E377" s="61"/>
      <c r="F377" s="61"/>
      <c r="G377" s="61"/>
      <c r="H377" s="61"/>
      <c r="I377" s="61"/>
      <c r="J377" s="61"/>
      <c r="K377" s="61"/>
      <c r="L377" s="45"/>
      <c r="M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</row>
  </sheetData>
  <sheetProtection password="CC35" sheet="1" objects="1" scenarios="1" formatColumns="0" formatRows="0" autoFilter="0"/>
  <autoFilter ref="C86:K37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3_01/111251103"/>
    <hyperlink ref="F98" r:id="rId2" display="https://podminky.urs.cz/item/CS_URS_2023_01/111301111"/>
    <hyperlink ref="F102" r:id="rId3" display="https://podminky.urs.cz/item/CS_URS_2023_01/112101101"/>
    <hyperlink ref="F107" r:id="rId4" display="https://podminky.urs.cz/item/CS_URS_2023_01/112101104"/>
    <hyperlink ref="F112" r:id="rId5" display="https://podminky.urs.cz/item/CS_URS_2023_01/112155311"/>
    <hyperlink ref="F118" r:id="rId6" display="https://podminky.urs.cz/item/CS_URS_2023_01/112201111"/>
    <hyperlink ref="F121" r:id="rId7" display="https://podminky.urs.cz/item/CS_URS_2023_01/112201112"/>
    <hyperlink ref="F124" r:id="rId8" display="https://podminky.urs.cz/item/CS_URS_2023_01/112201118"/>
    <hyperlink ref="F127" r:id="rId9" display="https://podminky.urs.cz/item/CS_URS_2023_01/113107223"/>
    <hyperlink ref="F131" r:id="rId10" display="https://podminky.urs.cz/item/CS_URS_2023_01/113107342"/>
    <hyperlink ref="F136" r:id="rId11" display="https://podminky.urs.cz/item/CS_URS_2023_01/122151106a"/>
    <hyperlink ref="F140" r:id="rId12" display="https://podminky.urs.cz/item/CS_URS_2023_01/122151106b"/>
    <hyperlink ref="F144" r:id="rId13" display="https://podminky.urs.cz/item/CS_URS_2023_01/122151404"/>
    <hyperlink ref="F152" r:id="rId14" display="https://podminky.urs.cz/item/CS_URS_2023_01/122151406"/>
    <hyperlink ref="F156" r:id="rId15" display="https://podminky.urs.cz/item/CS_URS_2023_01/132151102"/>
    <hyperlink ref="F160" r:id="rId16" display="https://podminky.urs.cz/item/CS_URS_2023_01/162201401"/>
    <hyperlink ref="F163" r:id="rId17" display="https://podminky.urs.cz/item/CS_URS_2023_01/162301501"/>
    <hyperlink ref="F166" r:id="rId18" display="https://podminky.urs.cz/item/CS_URS_2023_01/162751117"/>
    <hyperlink ref="F183" r:id="rId19" display="https://podminky.urs.cz/item/CS_URS_2023_01/171151103"/>
    <hyperlink ref="F190" r:id="rId20" display="https://podminky.urs.cz/item/CS_URS_2023_01/162201404"/>
    <hyperlink ref="F193" r:id="rId21" display="https://podminky.urs.cz/item/CS_URS_2023_01/171152111"/>
    <hyperlink ref="F201" r:id="rId22" display="https://podminky.urs.cz/item/CS_URS_2023_01/171251201"/>
    <hyperlink ref="F205" r:id="rId23" display="https://podminky.urs.cz/item/CS_URS_2023_01/171201221"/>
    <hyperlink ref="F209" r:id="rId24" display="https://podminky.urs.cz/item/CS_URS_2023_01/174111101"/>
    <hyperlink ref="F215" r:id="rId25" display="https://podminky.urs.cz/item/CS_URS_2023_01/175151101"/>
    <hyperlink ref="F224" r:id="rId26" display="https://podminky.urs.cz/item/CS_URS_2023_01/181451121"/>
    <hyperlink ref="F232" r:id="rId27" display="https://podminky.urs.cz/item/CS_URS_2023_01/181951112"/>
    <hyperlink ref="F236" r:id="rId28" display="https://podminky.urs.cz/item/CS_URS_2023_01/182251101"/>
    <hyperlink ref="F241" r:id="rId29" display="https://podminky.urs.cz/item/CS_URS_2023_01/182351123"/>
    <hyperlink ref="F252" r:id="rId30" display="https://podminky.urs.cz/item/CS_URS_2023_01/211971122"/>
    <hyperlink ref="F260" r:id="rId31" display="https://podminky.urs.cz/item/CS_URS_2023_01/291211119R"/>
    <hyperlink ref="F271" r:id="rId32" display="https://podminky.urs.cz/item/CS_URS_2023_01/451312111"/>
    <hyperlink ref="F277" r:id="rId33" display="https://podminky.urs.cz/item/CS_URS_2023_01/564752111"/>
    <hyperlink ref="F281" r:id="rId34" display="https://podminky.urs.cz/item/CS_URS_2023_01/564861111"/>
    <hyperlink ref="F285" r:id="rId35" display="https://podminky.urs.cz/item/CS_URS_2023_01/564871111"/>
    <hyperlink ref="F289" r:id="rId36" display="https://podminky.urs.cz/item/CS_URS_2023_01/565155111"/>
    <hyperlink ref="F295" r:id="rId37" display="https://podminky.urs.cz/item/CS_URS_2023_01/569931132"/>
    <hyperlink ref="F299" r:id="rId38" display="https://podminky.urs.cz/item/CS_URS_2023_01/573111112"/>
    <hyperlink ref="F305" r:id="rId39" display="https://podminky.urs.cz/item/CS_URS_2023_01/573231107"/>
    <hyperlink ref="F311" r:id="rId40" display="https://podminky.urs.cz/item/CS_URS_2023_01/577134111"/>
    <hyperlink ref="F318" r:id="rId41" display="https://podminky.urs.cz/item/CS_URS_2021_02/594411111"/>
    <hyperlink ref="F323" r:id="rId42" display="https://podminky.urs.cz/item/CS_URS_2023_01/599632111"/>
    <hyperlink ref="F329" r:id="rId43" display="https://podminky.urs.cz/item/CS_URS_2023_01/914111111"/>
    <hyperlink ref="F339" r:id="rId44" display="https://podminky.urs.cz/item/CS_URS_2023_01/914511111"/>
    <hyperlink ref="F346" r:id="rId45" display="https://podminky.urs.cz/item/CS_URS_2023_01/919551112"/>
    <hyperlink ref="F354" r:id="rId46" display="https://podminky.urs.cz/item/CS_URS_2023_01/919732211"/>
    <hyperlink ref="F358" r:id="rId47" display="https://podminky.urs.cz/item/CS_URS_2023_01/997002511"/>
    <hyperlink ref="F361" r:id="rId48" display="https://podminky.urs.cz/item/CS_URS_2023_01/997002519"/>
    <hyperlink ref="F364" r:id="rId49" display="https://podminky.urs.cz/item/CS_URS_2023_01/997002611"/>
    <hyperlink ref="F367" r:id="rId50" display="https://podminky.urs.cz/item/CS_URS_2023_01/997221655"/>
    <hyperlink ref="F372" r:id="rId51" display="https://podminky.urs.cz/item/CS_URS_2023_01/998225111"/>
    <hyperlink ref="F375" r:id="rId52" display="https://podminky.urs.cz/item/CS_URS_2023_01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111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Realizace SZ KoPÚ v k.ú. Fulnek 1.etapa - 2023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651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15. 3. 2023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ROUND(J91,2)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ROUND((SUM(BE91:BE209)),2)</f>
        <v>0</v>
      </c>
      <c r="G33" s="39"/>
      <c r="H33" s="39"/>
      <c r="I33" s="149">
        <v>0.21</v>
      </c>
      <c r="J33" s="148">
        <f>ROUND(((SUM(BE91:BE209))*I33),2)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ROUND((SUM(BF91:BF209)),2)</f>
        <v>0</v>
      </c>
      <c r="G34" s="39"/>
      <c r="H34" s="39"/>
      <c r="I34" s="149">
        <v>0.15</v>
      </c>
      <c r="J34" s="148">
        <f>ROUND(((SUM(BF91:BF209))*I34),2)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ROUND((SUM(BG91:BG209)),2)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ROUND((SUM(BH91:BH209)),2)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ROUND((SUM(BI91:BI209)),2)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Realizace SZ KoPÚ v k.ú. Fulnek 1.etapa - 2023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101 - 02 - Hlavní polní cesta C1 - propustek č. 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15. 3. 2023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Státní pozemkový úřad</v>
      </c>
      <c r="G54" s="41"/>
      <c r="H54" s="41"/>
      <c r="I54" s="33" t="s">
        <v>31</v>
      </c>
      <c r="J54" s="37" t="str">
        <f>E21</f>
        <v>Dopravoprojekt Ostrava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115</v>
      </c>
      <c r="D57" s="163"/>
      <c r="E57" s="163"/>
      <c r="F57" s="163"/>
      <c r="G57" s="163"/>
      <c r="H57" s="163"/>
      <c r="I57" s="163"/>
      <c r="J57" s="164" t="s">
        <v>116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pans="1:31" s="9" customFormat="1" ht="24.95" customHeight="1">
      <c r="A60" s="9"/>
      <c r="B60" s="166"/>
      <c r="C60" s="167"/>
      <c r="D60" s="168" t="s">
        <v>118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209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119</v>
      </c>
      <c r="E62" s="175"/>
      <c r="F62" s="175"/>
      <c r="G62" s="175"/>
      <c r="H62" s="175"/>
      <c r="I62" s="175"/>
      <c r="J62" s="176">
        <f>J118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652</v>
      </c>
      <c r="E63" s="175"/>
      <c r="F63" s="175"/>
      <c r="G63" s="175"/>
      <c r="H63" s="175"/>
      <c r="I63" s="175"/>
      <c r="J63" s="176">
        <f>J135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210</v>
      </c>
      <c r="E64" s="175"/>
      <c r="F64" s="175"/>
      <c r="G64" s="175"/>
      <c r="H64" s="175"/>
      <c r="I64" s="175"/>
      <c r="J64" s="176">
        <f>J164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653</v>
      </c>
      <c r="E65" s="175"/>
      <c r="F65" s="175"/>
      <c r="G65" s="175"/>
      <c r="H65" s="175"/>
      <c r="I65" s="175"/>
      <c r="J65" s="176">
        <f>J168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212</v>
      </c>
      <c r="E66" s="175"/>
      <c r="F66" s="175"/>
      <c r="G66" s="175"/>
      <c r="H66" s="175"/>
      <c r="I66" s="175"/>
      <c r="J66" s="176">
        <f>J169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213</v>
      </c>
      <c r="E67" s="175"/>
      <c r="F67" s="175"/>
      <c r="G67" s="175"/>
      <c r="H67" s="175"/>
      <c r="I67" s="175"/>
      <c r="J67" s="176">
        <f>J174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214</v>
      </c>
      <c r="E68" s="175"/>
      <c r="F68" s="175"/>
      <c r="G68" s="175"/>
      <c r="H68" s="175"/>
      <c r="I68" s="175"/>
      <c r="J68" s="176">
        <f>J187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6"/>
      <c r="C69" s="167"/>
      <c r="D69" s="168" t="s">
        <v>654</v>
      </c>
      <c r="E69" s="169"/>
      <c r="F69" s="169"/>
      <c r="G69" s="169"/>
      <c r="H69" s="169"/>
      <c r="I69" s="169"/>
      <c r="J69" s="170">
        <f>J191</f>
        <v>0</v>
      </c>
      <c r="K69" s="167"/>
      <c r="L69" s="17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2"/>
      <c r="C70" s="173"/>
      <c r="D70" s="174" t="s">
        <v>655</v>
      </c>
      <c r="E70" s="175"/>
      <c r="F70" s="175"/>
      <c r="G70" s="175"/>
      <c r="H70" s="175"/>
      <c r="I70" s="175"/>
      <c r="J70" s="176">
        <f>J192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656</v>
      </c>
      <c r="E71" s="175"/>
      <c r="F71" s="175"/>
      <c r="G71" s="175"/>
      <c r="H71" s="175"/>
      <c r="I71" s="175"/>
      <c r="J71" s="176">
        <f>J203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122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61" t="str">
        <f>E7</f>
        <v>Realizace SZ KoPÚ v k.ú. Fulnek 1.etapa - 2023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112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>SO 101 - 02 - Hlavní polní cesta C1 - propustek č. 1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 xml:space="preserve"> </v>
      </c>
      <c r="G85" s="41"/>
      <c r="H85" s="41"/>
      <c r="I85" s="33" t="s">
        <v>23</v>
      </c>
      <c r="J85" s="73" t="str">
        <f>IF(J12="","",J12)</f>
        <v>15. 3. 2023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5.65" customHeight="1">
      <c r="A87" s="39"/>
      <c r="B87" s="40"/>
      <c r="C87" s="33" t="s">
        <v>25</v>
      </c>
      <c r="D87" s="41"/>
      <c r="E87" s="41"/>
      <c r="F87" s="28" t="str">
        <f>E15</f>
        <v>Státní pozemkový úřad</v>
      </c>
      <c r="G87" s="41"/>
      <c r="H87" s="41"/>
      <c r="I87" s="33" t="s">
        <v>31</v>
      </c>
      <c r="J87" s="37" t="str">
        <f>E21</f>
        <v>Dopravoprojekt Ostrava a.s.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IF(E18="","",E18)</f>
        <v>Vyplň údaj</v>
      </c>
      <c r="G88" s="41"/>
      <c r="H88" s="41"/>
      <c r="I88" s="33" t="s">
        <v>34</v>
      </c>
      <c r="J88" s="37" t="str">
        <f>E24</f>
        <v xml:space="preserve"> 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8"/>
      <c r="B90" s="179"/>
      <c r="C90" s="180" t="s">
        <v>123</v>
      </c>
      <c r="D90" s="181" t="s">
        <v>56</v>
      </c>
      <c r="E90" s="181" t="s">
        <v>52</v>
      </c>
      <c r="F90" s="181" t="s">
        <v>53</v>
      </c>
      <c r="G90" s="181" t="s">
        <v>124</v>
      </c>
      <c r="H90" s="181" t="s">
        <v>125</v>
      </c>
      <c r="I90" s="181" t="s">
        <v>126</v>
      </c>
      <c r="J90" s="181" t="s">
        <v>116</v>
      </c>
      <c r="K90" s="182" t="s">
        <v>127</v>
      </c>
      <c r="L90" s="183"/>
      <c r="M90" s="93" t="s">
        <v>19</v>
      </c>
      <c r="N90" s="94" t="s">
        <v>41</v>
      </c>
      <c r="O90" s="94" t="s">
        <v>128</v>
      </c>
      <c r="P90" s="94" t="s">
        <v>129</v>
      </c>
      <c r="Q90" s="94" t="s">
        <v>130</v>
      </c>
      <c r="R90" s="94" t="s">
        <v>131</v>
      </c>
      <c r="S90" s="94" t="s">
        <v>132</v>
      </c>
      <c r="T90" s="95" t="s">
        <v>133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pans="1:63" s="2" customFormat="1" ht="22.8" customHeight="1">
      <c r="A91" s="39"/>
      <c r="B91" s="40"/>
      <c r="C91" s="100" t="s">
        <v>134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P92+P191</f>
        <v>0</v>
      </c>
      <c r="Q91" s="97"/>
      <c r="R91" s="186">
        <f>R92+R191</f>
        <v>42.5473793</v>
      </c>
      <c r="S91" s="97"/>
      <c r="T91" s="187">
        <f>T92+T191</f>
        <v>6.033599999999999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70</v>
      </c>
      <c r="AU91" s="18" t="s">
        <v>117</v>
      </c>
      <c r="BK91" s="188">
        <f>BK92+BK191</f>
        <v>0</v>
      </c>
    </row>
    <row r="92" spans="1:63" s="12" customFormat="1" ht="25.9" customHeight="1">
      <c r="A92" s="12"/>
      <c r="B92" s="189"/>
      <c r="C92" s="190"/>
      <c r="D92" s="191" t="s">
        <v>70</v>
      </c>
      <c r="E92" s="192" t="s">
        <v>135</v>
      </c>
      <c r="F92" s="192" t="s">
        <v>136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P93+P118+P135+P164+P168+P169+P174+P187</f>
        <v>0</v>
      </c>
      <c r="Q92" s="197"/>
      <c r="R92" s="198">
        <f>R93+R118+R135+R164+R168+R169+R174+R187</f>
        <v>42.5269793</v>
      </c>
      <c r="S92" s="197"/>
      <c r="T92" s="199">
        <f>T93+T118+T135+T164+T168+T169+T174+T187</f>
        <v>6.033599999999999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79</v>
      </c>
      <c r="AT92" s="201" t="s">
        <v>70</v>
      </c>
      <c r="AU92" s="201" t="s">
        <v>71</v>
      </c>
      <c r="AY92" s="200" t="s">
        <v>137</v>
      </c>
      <c r="BK92" s="202">
        <f>BK93+BK118+BK135+BK164+BK168+BK169+BK174+BK187</f>
        <v>0</v>
      </c>
    </row>
    <row r="93" spans="1:63" s="12" customFormat="1" ht="22.8" customHeight="1">
      <c r="A93" s="12"/>
      <c r="B93" s="189"/>
      <c r="C93" s="190"/>
      <c r="D93" s="191" t="s">
        <v>70</v>
      </c>
      <c r="E93" s="203" t="s">
        <v>79</v>
      </c>
      <c r="F93" s="203" t="s">
        <v>215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SUM(P94:P117)</f>
        <v>0</v>
      </c>
      <c r="Q93" s="197"/>
      <c r="R93" s="198">
        <f>SUM(R94:R117)</f>
        <v>0</v>
      </c>
      <c r="S93" s="197"/>
      <c r="T93" s="199">
        <f>SUM(T94:T117)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79</v>
      </c>
      <c r="AT93" s="201" t="s">
        <v>70</v>
      </c>
      <c r="AU93" s="201" t="s">
        <v>79</v>
      </c>
      <c r="AY93" s="200" t="s">
        <v>137</v>
      </c>
      <c r="BK93" s="202">
        <f>SUM(BK94:BK117)</f>
        <v>0</v>
      </c>
    </row>
    <row r="94" spans="1:65" s="2" customFormat="1" ht="33" customHeight="1">
      <c r="A94" s="39"/>
      <c r="B94" s="40"/>
      <c r="C94" s="205" t="s">
        <v>79</v>
      </c>
      <c r="D94" s="205" t="s">
        <v>144</v>
      </c>
      <c r="E94" s="206" t="s">
        <v>657</v>
      </c>
      <c r="F94" s="207" t="s">
        <v>658</v>
      </c>
      <c r="G94" s="208" t="s">
        <v>280</v>
      </c>
      <c r="H94" s="209">
        <v>40.5</v>
      </c>
      <c r="I94" s="210"/>
      <c r="J94" s="211">
        <f>ROUND(I94*H94,2)</f>
        <v>0</v>
      </c>
      <c r="K94" s="207" t="s">
        <v>219</v>
      </c>
      <c r="L94" s="45"/>
      <c r="M94" s="212" t="s">
        <v>19</v>
      </c>
      <c r="N94" s="213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165</v>
      </c>
      <c r="AT94" s="216" t="s">
        <v>144</v>
      </c>
      <c r="AU94" s="216" t="s">
        <v>81</v>
      </c>
      <c r="AY94" s="18" t="s">
        <v>137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165</v>
      </c>
      <c r="BM94" s="216" t="s">
        <v>659</v>
      </c>
    </row>
    <row r="95" spans="1:47" s="2" customFormat="1" ht="12">
      <c r="A95" s="39"/>
      <c r="B95" s="40"/>
      <c r="C95" s="41"/>
      <c r="D95" s="218" t="s">
        <v>150</v>
      </c>
      <c r="E95" s="41"/>
      <c r="F95" s="219" t="s">
        <v>660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150</v>
      </c>
      <c r="AU95" s="18" t="s">
        <v>81</v>
      </c>
    </row>
    <row r="96" spans="1:47" s="2" customFormat="1" ht="12">
      <c r="A96" s="39"/>
      <c r="B96" s="40"/>
      <c r="C96" s="41"/>
      <c r="D96" s="224" t="s">
        <v>162</v>
      </c>
      <c r="E96" s="41"/>
      <c r="F96" s="225" t="s">
        <v>661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162</v>
      </c>
      <c r="AU96" s="18" t="s">
        <v>81</v>
      </c>
    </row>
    <row r="97" spans="1:51" s="13" customFormat="1" ht="12">
      <c r="A97" s="13"/>
      <c r="B97" s="231"/>
      <c r="C97" s="232"/>
      <c r="D97" s="218" t="s">
        <v>224</v>
      </c>
      <c r="E97" s="233" t="s">
        <v>19</v>
      </c>
      <c r="F97" s="234" t="s">
        <v>662</v>
      </c>
      <c r="G97" s="232"/>
      <c r="H97" s="235">
        <v>40.5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224</v>
      </c>
      <c r="AU97" s="241" t="s">
        <v>81</v>
      </c>
      <c r="AV97" s="13" t="s">
        <v>81</v>
      </c>
      <c r="AW97" s="13" t="s">
        <v>33</v>
      </c>
      <c r="AX97" s="13" t="s">
        <v>79</v>
      </c>
      <c r="AY97" s="241" t="s">
        <v>137</v>
      </c>
    </row>
    <row r="98" spans="1:65" s="2" customFormat="1" ht="37.8" customHeight="1">
      <c r="A98" s="39"/>
      <c r="B98" s="40"/>
      <c r="C98" s="205" t="s">
        <v>81</v>
      </c>
      <c r="D98" s="205" t="s">
        <v>144</v>
      </c>
      <c r="E98" s="206" t="s">
        <v>326</v>
      </c>
      <c r="F98" s="207" t="s">
        <v>327</v>
      </c>
      <c r="G98" s="208" t="s">
        <v>280</v>
      </c>
      <c r="H98" s="209">
        <v>40.5</v>
      </c>
      <c r="I98" s="210"/>
      <c r="J98" s="211">
        <f>ROUND(I98*H98,2)</f>
        <v>0</v>
      </c>
      <c r="K98" s="207" t="s">
        <v>219</v>
      </c>
      <c r="L98" s="45"/>
      <c r="M98" s="212" t="s">
        <v>19</v>
      </c>
      <c r="N98" s="213" t="s">
        <v>42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165</v>
      </c>
      <c r="AT98" s="216" t="s">
        <v>144</v>
      </c>
      <c r="AU98" s="216" t="s">
        <v>81</v>
      </c>
      <c r="AY98" s="18" t="s">
        <v>137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165</v>
      </c>
      <c r="BM98" s="216" t="s">
        <v>663</v>
      </c>
    </row>
    <row r="99" spans="1:47" s="2" customFormat="1" ht="12">
      <c r="A99" s="39"/>
      <c r="B99" s="40"/>
      <c r="C99" s="41"/>
      <c r="D99" s="218" t="s">
        <v>150</v>
      </c>
      <c r="E99" s="41"/>
      <c r="F99" s="219" t="s">
        <v>329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150</v>
      </c>
      <c r="AU99" s="18" t="s">
        <v>81</v>
      </c>
    </row>
    <row r="100" spans="1:47" s="2" customFormat="1" ht="12">
      <c r="A100" s="39"/>
      <c r="B100" s="40"/>
      <c r="C100" s="41"/>
      <c r="D100" s="224" t="s">
        <v>162</v>
      </c>
      <c r="E100" s="41"/>
      <c r="F100" s="225" t="s">
        <v>330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162</v>
      </c>
      <c r="AU100" s="18" t="s">
        <v>81</v>
      </c>
    </row>
    <row r="101" spans="1:51" s="13" customFormat="1" ht="12">
      <c r="A101" s="13"/>
      <c r="B101" s="231"/>
      <c r="C101" s="232"/>
      <c r="D101" s="218" t="s">
        <v>224</v>
      </c>
      <c r="E101" s="233" t="s">
        <v>19</v>
      </c>
      <c r="F101" s="234" t="s">
        <v>664</v>
      </c>
      <c r="G101" s="232"/>
      <c r="H101" s="235">
        <v>40.5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224</v>
      </c>
      <c r="AU101" s="241" t="s">
        <v>81</v>
      </c>
      <c r="AV101" s="13" t="s">
        <v>81</v>
      </c>
      <c r="AW101" s="13" t="s">
        <v>33</v>
      </c>
      <c r="AX101" s="13" t="s">
        <v>79</v>
      </c>
      <c r="AY101" s="241" t="s">
        <v>137</v>
      </c>
    </row>
    <row r="102" spans="1:65" s="2" customFormat="1" ht="24.15" customHeight="1">
      <c r="A102" s="39"/>
      <c r="B102" s="40"/>
      <c r="C102" s="205" t="s">
        <v>157</v>
      </c>
      <c r="D102" s="205" t="s">
        <v>144</v>
      </c>
      <c r="E102" s="206" t="s">
        <v>383</v>
      </c>
      <c r="F102" s="207" t="s">
        <v>384</v>
      </c>
      <c r="G102" s="208" t="s">
        <v>371</v>
      </c>
      <c r="H102" s="209">
        <v>40.5</v>
      </c>
      <c r="I102" s="210"/>
      <c r="J102" s="211">
        <f>ROUND(I102*H102,2)</f>
        <v>0</v>
      </c>
      <c r="K102" s="207" t="s">
        <v>219</v>
      </c>
      <c r="L102" s="45"/>
      <c r="M102" s="212" t="s">
        <v>19</v>
      </c>
      <c r="N102" s="213" t="s">
        <v>42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165</v>
      </c>
      <c r="AT102" s="216" t="s">
        <v>144</v>
      </c>
      <c r="AU102" s="216" t="s">
        <v>81</v>
      </c>
      <c r="AY102" s="18" t="s">
        <v>137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79</v>
      </c>
      <c r="BK102" s="217">
        <f>ROUND(I102*H102,2)</f>
        <v>0</v>
      </c>
      <c r="BL102" s="18" t="s">
        <v>165</v>
      </c>
      <c r="BM102" s="216" t="s">
        <v>665</v>
      </c>
    </row>
    <row r="103" spans="1:47" s="2" customFormat="1" ht="12">
      <c r="A103" s="39"/>
      <c r="B103" s="40"/>
      <c r="C103" s="41"/>
      <c r="D103" s="218" t="s">
        <v>150</v>
      </c>
      <c r="E103" s="41"/>
      <c r="F103" s="219" t="s">
        <v>386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150</v>
      </c>
      <c r="AU103" s="18" t="s">
        <v>81</v>
      </c>
    </row>
    <row r="104" spans="1:47" s="2" customFormat="1" ht="12">
      <c r="A104" s="39"/>
      <c r="B104" s="40"/>
      <c r="C104" s="41"/>
      <c r="D104" s="224" t="s">
        <v>162</v>
      </c>
      <c r="E104" s="41"/>
      <c r="F104" s="225" t="s">
        <v>387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162</v>
      </c>
      <c r="AU104" s="18" t="s">
        <v>81</v>
      </c>
    </row>
    <row r="105" spans="1:51" s="13" customFormat="1" ht="12">
      <c r="A105" s="13"/>
      <c r="B105" s="231"/>
      <c r="C105" s="232"/>
      <c r="D105" s="218" t="s">
        <v>224</v>
      </c>
      <c r="E105" s="233" t="s">
        <v>19</v>
      </c>
      <c r="F105" s="234" t="s">
        <v>664</v>
      </c>
      <c r="G105" s="232"/>
      <c r="H105" s="235">
        <v>40.5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224</v>
      </c>
      <c r="AU105" s="241" t="s">
        <v>81</v>
      </c>
      <c r="AV105" s="13" t="s">
        <v>81</v>
      </c>
      <c r="AW105" s="13" t="s">
        <v>33</v>
      </c>
      <c r="AX105" s="13" t="s">
        <v>79</v>
      </c>
      <c r="AY105" s="241" t="s">
        <v>137</v>
      </c>
    </row>
    <row r="106" spans="1:65" s="2" customFormat="1" ht="33" customHeight="1">
      <c r="A106" s="39"/>
      <c r="B106" s="40"/>
      <c r="C106" s="205" t="s">
        <v>165</v>
      </c>
      <c r="D106" s="205" t="s">
        <v>144</v>
      </c>
      <c r="E106" s="206" t="s">
        <v>666</v>
      </c>
      <c r="F106" s="207" t="s">
        <v>667</v>
      </c>
      <c r="G106" s="208" t="s">
        <v>371</v>
      </c>
      <c r="H106" s="209">
        <v>23.76</v>
      </c>
      <c r="I106" s="210"/>
      <c r="J106" s="211">
        <f>ROUND(I106*H106,2)</f>
        <v>0</v>
      </c>
      <c r="K106" s="207" t="s">
        <v>219</v>
      </c>
      <c r="L106" s="45"/>
      <c r="M106" s="212" t="s">
        <v>19</v>
      </c>
      <c r="N106" s="213" t="s">
        <v>42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165</v>
      </c>
      <c r="AT106" s="216" t="s">
        <v>144</v>
      </c>
      <c r="AU106" s="216" t="s">
        <v>81</v>
      </c>
      <c r="AY106" s="18" t="s">
        <v>137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79</v>
      </c>
      <c r="BK106" s="217">
        <f>ROUND(I106*H106,2)</f>
        <v>0</v>
      </c>
      <c r="BL106" s="18" t="s">
        <v>165</v>
      </c>
      <c r="BM106" s="216" t="s">
        <v>668</v>
      </c>
    </row>
    <row r="107" spans="1:47" s="2" customFormat="1" ht="12">
      <c r="A107" s="39"/>
      <c r="B107" s="40"/>
      <c r="C107" s="41"/>
      <c r="D107" s="218" t="s">
        <v>150</v>
      </c>
      <c r="E107" s="41"/>
      <c r="F107" s="219" t="s">
        <v>669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150</v>
      </c>
      <c r="AU107" s="18" t="s">
        <v>81</v>
      </c>
    </row>
    <row r="108" spans="1:47" s="2" customFormat="1" ht="12">
      <c r="A108" s="39"/>
      <c r="B108" s="40"/>
      <c r="C108" s="41"/>
      <c r="D108" s="224" t="s">
        <v>162</v>
      </c>
      <c r="E108" s="41"/>
      <c r="F108" s="225" t="s">
        <v>670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162</v>
      </c>
      <c r="AU108" s="18" t="s">
        <v>81</v>
      </c>
    </row>
    <row r="109" spans="1:51" s="13" customFormat="1" ht="12">
      <c r="A109" s="13"/>
      <c r="B109" s="231"/>
      <c r="C109" s="232"/>
      <c r="D109" s="218" t="s">
        <v>224</v>
      </c>
      <c r="E109" s="233" t="s">
        <v>19</v>
      </c>
      <c r="F109" s="234" t="s">
        <v>671</v>
      </c>
      <c r="G109" s="232"/>
      <c r="H109" s="235">
        <v>23.76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224</v>
      </c>
      <c r="AU109" s="241" t="s">
        <v>81</v>
      </c>
      <c r="AV109" s="13" t="s">
        <v>81</v>
      </c>
      <c r="AW109" s="13" t="s">
        <v>33</v>
      </c>
      <c r="AX109" s="13" t="s">
        <v>79</v>
      </c>
      <c r="AY109" s="241" t="s">
        <v>137</v>
      </c>
    </row>
    <row r="110" spans="1:65" s="2" customFormat="1" ht="16.5" customHeight="1">
      <c r="A110" s="39"/>
      <c r="B110" s="40"/>
      <c r="C110" s="205" t="s">
        <v>141</v>
      </c>
      <c r="D110" s="205" t="s">
        <v>144</v>
      </c>
      <c r="E110" s="206" t="s">
        <v>376</v>
      </c>
      <c r="F110" s="207" t="s">
        <v>377</v>
      </c>
      <c r="G110" s="208" t="s">
        <v>280</v>
      </c>
      <c r="H110" s="209">
        <v>40.5</v>
      </c>
      <c r="I110" s="210"/>
      <c r="J110" s="211">
        <f>ROUND(I110*H110,2)</f>
        <v>0</v>
      </c>
      <c r="K110" s="207" t="s">
        <v>219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165</v>
      </c>
      <c r="AT110" s="216" t="s">
        <v>144</v>
      </c>
      <c r="AU110" s="216" t="s">
        <v>81</v>
      </c>
      <c r="AY110" s="18" t="s">
        <v>137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165</v>
      </c>
      <c r="BM110" s="216" t="s">
        <v>672</v>
      </c>
    </row>
    <row r="111" spans="1:47" s="2" customFormat="1" ht="12">
      <c r="A111" s="39"/>
      <c r="B111" s="40"/>
      <c r="C111" s="41"/>
      <c r="D111" s="218" t="s">
        <v>150</v>
      </c>
      <c r="E111" s="41"/>
      <c r="F111" s="219" t="s">
        <v>379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150</v>
      </c>
      <c r="AU111" s="18" t="s">
        <v>81</v>
      </c>
    </row>
    <row r="112" spans="1:47" s="2" customFormat="1" ht="12">
      <c r="A112" s="39"/>
      <c r="B112" s="40"/>
      <c r="C112" s="41"/>
      <c r="D112" s="224" t="s">
        <v>162</v>
      </c>
      <c r="E112" s="41"/>
      <c r="F112" s="225" t="s">
        <v>380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162</v>
      </c>
      <c r="AU112" s="18" t="s">
        <v>81</v>
      </c>
    </row>
    <row r="113" spans="1:51" s="13" customFormat="1" ht="12">
      <c r="A113" s="13"/>
      <c r="B113" s="231"/>
      <c r="C113" s="232"/>
      <c r="D113" s="218" t="s">
        <v>224</v>
      </c>
      <c r="E113" s="233" t="s">
        <v>19</v>
      </c>
      <c r="F113" s="234" t="s">
        <v>664</v>
      </c>
      <c r="G113" s="232"/>
      <c r="H113" s="235">
        <v>40.5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224</v>
      </c>
      <c r="AU113" s="241" t="s">
        <v>81</v>
      </c>
      <c r="AV113" s="13" t="s">
        <v>81</v>
      </c>
      <c r="AW113" s="13" t="s">
        <v>33</v>
      </c>
      <c r="AX113" s="13" t="s">
        <v>79</v>
      </c>
      <c r="AY113" s="241" t="s">
        <v>137</v>
      </c>
    </row>
    <row r="114" spans="1:65" s="2" customFormat="1" ht="24.15" customHeight="1">
      <c r="A114" s="39"/>
      <c r="B114" s="40"/>
      <c r="C114" s="205" t="s">
        <v>173</v>
      </c>
      <c r="D114" s="205" t="s">
        <v>144</v>
      </c>
      <c r="E114" s="206" t="s">
        <v>673</v>
      </c>
      <c r="F114" s="207" t="s">
        <v>674</v>
      </c>
      <c r="G114" s="208" t="s">
        <v>280</v>
      </c>
      <c r="H114" s="209">
        <v>40.5</v>
      </c>
      <c r="I114" s="210"/>
      <c r="J114" s="211">
        <f>ROUND(I114*H114,2)</f>
        <v>0</v>
      </c>
      <c r="K114" s="207" t="s">
        <v>219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165</v>
      </c>
      <c r="AT114" s="216" t="s">
        <v>144</v>
      </c>
      <c r="AU114" s="216" t="s">
        <v>81</v>
      </c>
      <c r="AY114" s="18" t="s">
        <v>137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165</v>
      </c>
      <c r="BM114" s="216" t="s">
        <v>675</v>
      </c>
    </row>
    <row r="115" spans="1:47" s="2" customFormat="1" ht="12">
      <c r="A115" s="39"/>
      <c r="B115" s="40"/>
      <c r="C115" s="41"/>
      <c r="D115" s="218" t="s">
        <v>150</v>
      </c>
      <c r="E115" s="41"/>
      <c r="F115" s="219" t="s">
        <v>676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150</v>
      </c>
      <c r="AU115" s="18" t="s">
        <v>81</v>
      </c>
    </row>
    <row r="116" spans="1:47" s="2" customFormat="1" ht="12">
      <c r="A116" s="39"/>
      <c r="B116" s="40"/>
      <c r="C116" s="41"/>
      <c r="D116" s="224" t="s">
        <v>162</v>
      </c>
      <c r="E116" s="41"/>
      <c r="F116" s="225" t="s">
        <v>677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162</v>
      </c>
      <c r="AU116" s="18" t="s">
        <v>81</v>
      </c>
    </row>
    <row r="117" spans="1:51" s="13" customFormat="1" ht="12">
      <c r="A117" s="13"/>
      <c r="B117" s="231"/>
      <c r="C117" s="232"/>
      <c r="D117" s="218" t="s">
        <v>224</v>
      </c>
      <c r="E117" s="233" t="s">
        <v>19</v>
      </c>
      <c r="F117" s="234" t="s">
        <v>664</v>
      </c>
      <c r="G117" s="232"/>
      <c r="H117" s="235">
        <v>40.5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224</v>
      </c>
      <c r="AU117" s="241" t="s">
        <v>81</v>
      </c>
      <c r="AV117" s="13" t="s">
        <v>81</v>
      </c>
      <c r="AW117" s="13" t="s">
        <v>33</v>
      </c>
      <c r="AX117" s="13" t="s">
        <v>79</v>
      </c>
      <c r="AY117" s="241" t="s">
        <v>137</v>
      </c>
    </row>
    <row r="118" spans="1:63" s="12" customFormat="1" ht="22.8" customHeight="1">
      <c r="A118" s="12"/>
      <c r="B118" s="189"/>
      <c r="C118" s="190"/>
      <c r="D118" s="191" t="s">
        <v>70</v>
      </c>
      <c r="E118" s="203" t="s">
        <v>81</v>
      </c>
      <c r="F118" s="203" t="s">
        <v>138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SUM(P119:P134)</f>
        <v>0</v>
      </c>
      <c r="Q118" s="197"/>
      <c r="R118" s="198">
        <f>SUM(R119:R134)</f>
        <v>1.64324052</v>
      </c>
      <c r="S118" s="197"/>
      <c r="T118" s="199">
        <f>SUM(T119:T134)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79</v>
      </c>
      <c r="AT118" s="201" t="s">
        <v>70</v>
      </c>
      <c r="AU118" s="201" t="s">
        <v>79</v>
      </c>
      <c r="AY118" s="200" t="s">
        <v>137</v>
      </c>
      <c r="BK118" s="202">
        <f>SUM(BK119:BK134)</f>
        <v>0</v>
      </c>
    </row>
    <row r="119" spans="1:65" s="2" customFormat="1" ht="21.75" customHeight="1">
      <c r="A119" s="39"/>
      <c r="B119" s="40"/>
      <c r="C119" s="205" t="s">
        <v>178</v>
      </c>
      <c r="D119" s="205" t="s">
        <v>144</v>
      </c>
      <c r="E119" s="206" t="s">
        <v>678</v>
      </c>
      <c r="F119" s="207" t="s">
        <v>679</v>
      </c>
      <c r="G119" s="208" t="s">
        <v>280</v>
      </c>
      <c r="H119" s="209">
        <v>8.7</v>
      </c>
      <c r="I119" s="210"/>
      <c r="J119" s="211">
        <f>ROUND(I119*H119,2)</f>
        <v>0</v>
      </c>
      <c r="K119" s="207" t="s">
        <v>219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165</v>
      </c>
      <c r="AT119" s="216" t="s">
        <v>144</v>
      </c>
      <c r="AU119" s="216" t="s">
        <v>81</v>
      </c>
      <c r="AY119" s="18" t="s">
        <v>137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165</v>
      </c>
      <c r="BM119" s="216" t="s">
        <v>680</v>
      </c>
    </row>
    <row r="120" spans="1:47" s="2" customFormat="1" ht="12">
      <c r="A120" s="39"/>
      <c r="B120" s="40"/>
      <c r="C120" s="41"/>
      <c r="D120" s="218" t="s">
        <v>150</v>
      </c>
      <c r="E120" s="41"/>
      <c r="F120" s="219" t="s">
        <v>681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150</v>
      </c>
      <c r="AU120" s="18" t="s">
        <v>81</v>
      </c>
    </row>
    <row r="121" spans="1:47" s="2" customFormat="1" ht="12">
      <c r="A121" s="39"/>
      <c r="B121" s="40"/>
      <c r="C121" s="41"/>
      <c r="D121" s="224" t="s">
        <v>162</v>
      </c>
      <c r="E121" s="41"/>
      <c r="F121" s="225" t="s">
        <v>682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162</v>
      </c>
      <c r="AU121" s="18" t="s">
        <v>81</v>
      </c>
    </row>
    <row r="122" spans="1:51" s="13" customFormat="1" ht="12">
      <c r="A122" s="13"/>
      <c r="B122" s="231"/>
      <c r="C122" s="232"/>
      <c r="D122" s="218" t="s">
        <v>224</v>
      </c>
      <c r="E122" s="233" t="s">
        <v>19</v>
      </c>
      <c r="F122" s="234" t="s">
        <v>683</v>
      </c>
      <c r="G122" s="232"/>
      <c r="H122" s="235">
        <v>8.7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1" t="s">
        <v>224</v>
      </c>
      <c r="AU122" s="241" t="s">
        <v>81</v>
      </c>
      <c r="AV122" s="13" t="s">
        <v>81</v>
      </c>
      <c r="AW122" s="13" t="s">
        <v>33</v>
      </c>
      <c r="AX122" s="13" t="s">
        <v>79</v>
      </c>
      <c r="AY122" s="241" t="s">
        <v>137</v>
      </c>
    </row>
    <row r="123" spans="1:65" s="2" customFormat="1" ht="16.5" customHeight="1">
      <c r="A123" s="39"/>
      <c r="B123" s="40"/>
      <c r="C123" s="205" t="s">
        <v>184</v>
      </c>
      <c r="D123" s="205" t="s">
        <v>144</v>
      </c>
      <c r="E123" s="206" t="s">
        <v>684</v>
      </c>
      <c r="F123" s="207" t="s">
        <v>685</v>
      </c>
      <c r="G123" s="208" t="s">
        <v>218</v>
      </c>
      <c r="H123" s="209">
        <v>11.664</v>
      </c>
      <c r="I123" s="210"/>
      <c r="J123" s="211">
        <f>ROUND(I123*H123,2)</f>
        <v>0</v>
      </c>
      <c r="K123" s="207" t="s">
        <v>219</v>
      </c>
      <c r="L123" s="45"/>
      <c r="M123" s="212" t="s">
        <v>19</v>
      </c>
      <c r="N123" s="213" t="s">
        <v>42</v>
      </c>
      <c r="O123" s="85"/>
      <c r="P123" s="214">
        <f>O123*H123</f>
        <v>0</v>
      </c>
      <c r="Q123" s="214">
        <v>0.00144</v>
      </c>
      <c r="R123" s="214">
        <f>Q123*H123</f>
        <v>0.01679616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165</v>
      </c>
      <c r="AT123" s="216" t="s">
        <v>144</v>
      </c>
      <c r="AU123" s="216" t="s">
        <v>81</v>
      </c>
      <c r="AY123" s="18" t="s">
        <v>137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79</v>
      </c>
      <c r="BK123" s="217">
        <f>ROUND(I123*H123,2)</f>
        <v>0</v>
      </c>
      <c r="BL123" s="18" t="s">
        <v>165</v>
      </c>
      <c r="BM123" s="216" t="s">
        <v>686</v>
      </c>
    </row>
    <row r="124" spans="1:47" s="2" customFormat="1" ht="12">
      <c r="A124" s="39"/>
      <c r="B124" s="40"/>
      <c r="C124" s="41"/>
      <c r="D124" s="218" t="s">
        <v>150</v>
      </c>
      <c r="E124" s="41"/>
      <c r="F124" s="219" t="s">
        <v>687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150</v>
      </c>
      <c r="AU124" s="18" t="s">
        <v>81</v>
      </c>
    </row>
    <row r="125" spans="1:47" s="2" customFormat="1" ht="12">
      <c r="A125" s="39"/>
      <c r="B125" s="40"/>
      <c r="C125" s="41"/>
      <c r="D125" s="224" t="s">
        <v>162</v>
      </c>
      <c r="E125" s="41"/>
      <c r="F125" s="225" t="s">
        <v>688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162</v>
      </c>
      <c r="AU125" s="18" t="s">
        <v>81</v>
      </c>
    </row>
    <row r="126" spans="1:51" s="13" customFormat="1" ht="12">
      <c r="A126" s="13"/>
      <c r="B126" s="231"/>
      <c r="C126" s="232"/>
      <c r="D126" s="218" t="s">
        <v>224</v>
      </c>
      <c r="E126" s="233" t="s">
        <v>19</v>
      </c>
      <c r="F126" s="234" t="s">
        <v>689</v>
      </c>
      <c r="G126" s="232"/>
      <c r="H126" s="235">
        <v>11.664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224</v>
      </c>
      <c r="AU126" s="241" t="s">
        <v>81</v>
      </c>
      <c r="AV126" s="13" t="s">
        <v>81</v>
      </c>
      <c r="AW126" s="13" t="s">
        <v>33</v>
      </c>
      <c r="AX126" s="13" t="s">
        <v>79</v>
      </c>
      <c r="AY126" s="241" t="s">
        <v>137</v>
      </c>
    </row>
    <row r="127" spans="1:65" s="2" customFormat="1" ht="16.5" customHeight="1">
      <c r="A127" s="39"/>
      <c r="B127" s="40"/>
      <c r="C127" s="205" t="s">
        <v>188</v>
      </c>
      <c r="D127" s="205" t="s">
        <v>144</v>
      </c>
      <c r="E127" s="206" t="s">
        <v>690</v>
      </c>
      <c r="F127" s="207" t="s">
        <v>691</v>
      </c>
      <c r="G127" s="208" t="s">
        <v>218</v>
      </c>
      <c r="H127" s="209">
        <v>11.664</v>
      </c>
      <c r="I127" s="210"/>
      <c r="J127" s="211">
        <f>ROUND(I127*H127,2)</f>
        <v>0</v>
      </c>
      <c r="K127" s="207" t="s">
        <v>219</v>
      </c>
      <c r="L127" s="45"/>
      <c r="M127" s="212" t="s">
        <v>19</v>
      </c>
      <c r="N127" s="213" t="s">
        <v>42</v>
      </c>
      <c r="O127" s="85"/>
      <c r="P127" s="214">
        <f>O127*H127</f>
        <v>0</v>
      </c>
      <c r="Q127" s="214">
        <v>4E-05</v>
      </c>
      <c r="R127" s="214">
        <f>Q127*H127</f>
        <v>0.00046656000000000003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165</v>
      </c>
      <c r="AT127" s="216" t="s">
        <v>144</v>
      </c>
      <c r="AU127" s="216" t="s">
        <v>81</v>
      </c>
      <c r="AY127" s="18" t="s">
        <v>137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79</v>
      </c>
      <c r="BK127" s="217">
        <f>ROUND(I127*H127,2)</f>
        <v>0</v>
      </c>
      <c r="BL127" s="18" t="s">
        <v>165</v>
      </c>
      <c r="BM127" s="216" t="s">
        <v>692</v>
      </c>
    </row>
    <row r="128" spans="1:47" s="2" customFormat="1" ht="12">
      <c r="A128" s="39"/>
      <c r="B128" s="40"/>
      <c r="C128" s="41"/>
      <c r="D128" s="218" t="s">
        <v>150</v>
      </c>
      <c r="E128" s="41"/>
      <c r="F128" s="219" t="s">
        <v>693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150</v>
      </c>
      <c r="AU128" s="18" t="s">
        <v>81</v>
      </c>
    </row>
    <row r="129" spans="1:47" s="2" customFormat="1" ht="12">
      <c r="A129" s="39"/>
      <c r="B129" s="40"/>
      <c r="C129" s="41"/>
      <c r="D129" s="224" t="s">
        <v>162</v>
      </c>
      <c r="E129" s="41"/>
      <c r="F129" s="225" t="s">
        <v>694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162</v>
      </c>
      <c r="AU129" s="18" t="s">
        <v>81</v>
      </c>
    </row>
    <row r="130" spans="1:51" s="13" customFormat="1" ht="12">
      <c r="A130" s="13"/>
      <c r="B130" s="231"/>
      <c r="C130" s="232"/>
      <c r="D130" s="218" t="s">
        <v>224</v>
      </c>
      <c r="E130" s="233" t="s">
        <v>19</v>
      </c>
      <c r="F130" s="234" t="s">
        <v>689</v>
      </c>
      <c r="G130" s="232"/>
      <c r="H130" s="235">
        <v>11.664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224</v>
      </c>
      <c r="AU130" s="241" t="s">
        <v>81</v>
      </c>
      <c r="AV130" s="13" t="s">
        <v>81</v>
      </c>
      <c r="AW130" s="13" t="s">
        <v>33</v>
      </c>
      <c r="AX130" s="13" t="s">
        <v>79</v>
      </c>
      <c r="AY130" s="241" t="s">
        <v>137</v>
      </c>
    </row>
    <row r="131" spans="1:65" s="2" customFormat="1" ht="21.75" customHeight="1">
      <c r="A131" s="39"/>
      <c r="B131" s="40"/>
      <c r="C131" s="205" t="s">
        <v>193</v>
      </c>
      <c r="D131" s="205" t="s">
        <v>144</v>
      </c>
      <c r="E131" s="206" t="s">
        <v>695</v>
      </c>
      <c r="F131" s="207" t="s">
        <v>696</v>
      </c>
      <c r="G131" s="208" t="s">
        <v>371</v>
      </c>
      <c r="H131" s="209">
        <v>1.566</v>
      </c>
      <c r="I131" s="210"/>
      <c r="J131" s="211">
        <f>ROUND(I131*H131,2)</f>
        <v>0</v>
      </c>
      <c r="K131" s="207" t="s">
        <v>219</v>
      </c>
      <c r="L131" s="45"/>
      <c r="M131" s="212" t="s">
        <v>19</v>
      </c>
      <c r="N131" s="213" t="s">
        <v>42</v>
      </c>
      <c r="O131" s="85"/>
      <c r="P131" s="214">
        <f>O131*H131</f>
        <v>0</v>
      </c>
      <c r="Q131" s="214">
        <v>1.0383</v>
      </c>
      <c r="R131" s="214">
        <f>Q131*H131</f>
        <v>1.6259778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165</v>
      </c>
      <c r="AT131" s="216" t="s">
        <v>144</v>
      </c>
      <c r="AU131" s="216" t="s">
        <v>81</v>
      </c>
      <c r="AY131" s="18" t="s">
        <v>137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79</v>
      </c>
      <c r="BK131" s="217">
        <f>ROUND(I131*H131,2)</f>
        <v>0</v>
      </c>
      <c r="BL131" s="18" t="s">
        <v>165</v>
      </c>
      <c r="BM131" s="216" t="s">
        <v>697</v>
      </c>
    </row>
    <row r="132" spans="1:47" s="2" customFormat="1" ht="12">
      <c r="A132" s="39"/>
      <c r="B132" s="40"/>
      <c r="C132" s="41"/>
      <c r="D132" s="218" t="s">
        <v>150</v>
      </c>
      <c r="E132" s="41"/>
      <c r="F132" s="219" t="s">
        <v>698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150</v>
      </c>
      <c r="AU132" s="18" t="s">
        <v>81</v>
      </c>
    </row>
    <row r="133" spans="1:47" s="2" customFormat="1" ht="12">
      <c r="A133" s="39"/>
      <c r="B133" s="40"/>
      <c r="C133" s="41"/>
      <c r="D133" s="224" t="s">
        <v>162</v>
      </c>
      <c r="E133" s="41"/>
      <c r="F133" s="225" t="s">
        <v>699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162</v>
      </c>
      <c r="AU133" s="18" t="s">
        <v>81</v>
      </c>
    </row>
    <row r="134" spans="1:51" s="13" customFormat="1" ht="12">
      <c r="A134" s="13"/>
      <c r="B134" s="231"/>
      <c r="C134" s="232"/>
      <c r="D134" s="218" t="s">
        <v>224</v>
      </c>
      <c r="E134" s="233" t="s">
        <v>19</v>
      </c>
      <c r="F134" s="234" t="s">
        <v>700</v>
      </c>
      <c r="G134" s="232"/>
      <c r="H134" s="235">
        <v>1.566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224</v>
      </c>
      <c r="AU134" s="241" t="s">
        <v>81</v>
      </c>
      <c r="AV134" s="13" t="s">
        <v>81</v>
      </c>
      <c r="AW134" s="13" t="s">
        <v>33</v>
      </c>
      <c r="AX134" s="13" t="s">
        <v>79</v>
      </c>
      <c r="AY134" s="241" t="s">
        <v>137</v>
      </c>
    </row>
    <row r="135" spans="1:63" s="12" customFormat="1" ht="22.8" customHeight="1">
      <c r="A135" s="12"/>
      <c r="B135" s="189"/>
      <c r="C135" s="190"/>
      <c r="D135" s="191" t="s">
        <v>70</v>
      </c>
      <c r="E135" s="203" t="s">
        <v>157</v>
      </c>
      <c r="F135" s="203" t="s">
        <v>701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SUM(P136:P163)</f>
        <v>0</v>
      </c>
      <c r="Q135" s="197"/>
      <c r="R135" s="198">
        <f>SUM(R136:R163)</f>
        <v>29.75015984</v>
      </c>
      <c r="S135" s="197"/>
      <c r="T135" s="199">
        <f>SUM(T136:T163)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79</v>
      </c>
      <c r="AT135" s="201" t="s">
        <v>70</v>
      </c>
      <c r="AU135" s="201" t="s">
        <v>79</v>
      </c>
      <c r="AY135" s="200" t="s">
        <v>137</v>
      </c>
      <c r="BK135" s="202">
        <f>SUM(BK136:BK163)</f>
        <v>0</v>
      </c>
    </row>
    <row r="136" spans="1:65" s="2" customFormat="1" ht="16.5" customHeight="1">
      <c r="A136" s="39"/>
      <c r="B136" s="40"/>
      <c r="C136" s="205" t="s">
        <v>198</v>
      </c>
      <c r="D136" s="205" t="s">
        <v>144</v>
      </c>
      <c r="E136" s="206" t="s">
        <v>702</v>
      </c>
      <c r="F136" s="207" t="s">
        <v>703</v>
      </c>
      <c r="G136" s="208" t="s">
        <v>280</v>
      </c>
      <c r="H136" s="209">
        <v>10.64</v>
      </c>
      <c r="I136" s="210"/>
      <c r="J136" s="211">
        <f>ROUND(I136*H136,2)</f>
        <v>0</v>
      </c>
      <c r="K136" s="207" t="s">
        <v>219</v>
      </c>
      <c r="L136" s="45"/>
      <c r="M136" s="212" t="s">
        <v>19</v>
      </c>
      <c r="N136" s="213" t="s">
        <v>42</v>
      </c>
      <c r="O136" s="85"/>
      <c r="P136" s="214">
        <f>O136*H136</f>
        <v>0</v>
      </c>
      <c r="Q136" s="214">
        <v>2.50187</v>
      </c>
      <c r="R136" s="214">
        <f>Q136*H136</f>
        <v>26.6198968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165</v>
      </c>
      <c r="AT136" s="216" t="s">
        <v>144</v>
      </c>
      <c r="AU136" s="216" t="s">
        <v>81</v>
      </c>
      <c r="AY136" s="18" t="s">
        <v>137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79</v>
      </c>
      <c r="BK136" s="217">
        <f>ROUND(I136*H136,2)</f>
        <v>0</v>
      </c>
      <c r="BL136" s="18" t="s">
        <v>165</v>
      </c>
      <c r="BM136" s="216" t="s">
        <v>704</v>
      </c>
    </row>
    <row r="137" spans="1:47" s="2" customFormat="1" ht="12">
      <c r="A137" s="39"/>
      <c r="B137" s="40"/>
      <c r="C137" s="41"/>
      <c r="D137" s="218" t="s">
        <v>150</v>
      </c>
      <c r="E137" s="41"/>
      <c r="F137" s="219" t="s">
        <v>705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150</v>
      </c>
      <c r="AU137" s="18" t="s">
        <v>81</v>
      </c>
    </row>
    <row r="138" spans="1:47" s="2" customFormat="1" ht="12">
      <c r="A138" s="39"/>
      <c r="B138" s="40"/>
      <c r="C138" s="41"/>
      <c r="D138" s="224" t="s">
        <v>162</v>
      </c>
      <c r="E138" s="41"/>
      <c r="F138" s="225" t="s">
        <v>706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162</v>
      </c>
      <c r="AU138" s="18" t="s">
        <v>81</v>
      </c>
    </row>
    <row r="139" spans="1:51" s="13" customFormat="1" ht="12">
      <c r="A139" s="13"/>
      <c r="B139" s="231"/>
      <c r="C139" s="232"/>
      <c r="D139" s="218" t="s">
        <v>224</v>
      </c>
      <c r="E139" s="233" t="s">
        <v>19</v>
      </c>
      <c r="F139" s="234" t="s">
        <v>707</v>
      </c>
      <c r="G139" s="232"/>
      <c r="H139" s="235">
        <v>10.64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224</v>
      </c>
      <c r="AU139" s="241" t="s">
        <v>81</v>
      </c>
      <c r="AV139" s="13" t="s">
        <v>81</v>
      </c>
      <c r="AW139" s="13" t="s">
        <v>33</v>
      </c>
      <c r="AX139" s="13" t="s">
        <v>79</v>
      </c>
      <c r="AY139" s="241" t="s">
        <v>137</v>
      </c>
    </row>
    <row r="140" spans="1:65" s="2" customFormat="1" ht="24.15" customHeight="1">
      <c r="A140" s="39"/>
      <c r="B140" s="40"/>
      <c r="C140" s="205" t="s">
        <v>202</v>
      </c>
      <c r="D140" s="205" t="s">
        <v>144</v>
      </c>
      <c r="E140" s="206" t="s">
        <v>708</v>
      </c>
      <c r="F140" s="207" t="s">
        <v>709</v>
      </c>
      <c r="G140" s="208" t="s">
        <v>218</v>
      </c>
      <c r="H140" s="209">
        <v>55.404</v>
      </c>
      <c r="I140" s="210"/>
      <c r="J140" s="211">
        <f>ROUND(I140*H140,2)</f>
        <v>0</v>
      </c>
      <c r="K140" s="207" t="s">
        <v>219</v>
      </c>
      <c r="L140" s="45"/>
      <c r="M140" s="212" t="s">
        <v>19</v>
      </c>
      <c r="N140" s="213" t="s">
        <v>42</v>
      </c>
      <c r="O140" s="85"/>
      <c r="P140" s="214">
        <f>O140*H140</f>
        <v>0</v>
      </c>
      <c r="Q140" s="214">
        <v>0.00275</v>
      </c>
      <c r="R140" s="214">
        <f>Q140*H140</f>
        <v>0.152361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165</v>
      </c>
      <c r="AT140" s="216" t="s">
        <v>144</v>
      </c>
      <c r="AU140" s="216" t="s">
        <v>81</v>
      </c>
      <c r="AY140" s="18" t="s">
        <v>137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79</v>
      </c>
      <c r="BK140" s="217">
        <f>ROUND(I140*H140,2)</f>
        <v>0</v>
      </c>
      <c r="BL140" s="18" t="s">
        <v>165</v>
      </c>
      <c r="BM140" s="216" t="s">
        <v>710</v>
      </c>
    </row>
    <row r="141" spans="1:47" s="2" customFormat="1" ht="12">
      <c r="A141" s="39"/>
      <c r="B141" s="40"/>
      <c r="C141" s="41"/>
      <c r="D141" s="218" t="s">
        <v>150</v>
      </c>
      <c r="E141" s="41"/>
      <c r="F141" s="219" t="s">
        <v>711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150</v>
      </c>
      <c r="AU141" s="18" t="s">
        <v>81</v>
      </c>
    </row>
    <row r="142" spans="1:47" s="2" customFormat="1" ht="12">
      <c r="A142" s="39"/>
      <c r="B142" s="40"/>
      <c r="C142" s="41"/>
      <c r="D142" s="224" t="s">
        <v>162</v>
      </c>
      <c r="E142" s="41"/>
      <c r="F142" s="225" t="s">
        <v>712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162</v>
      </c>
      <c r="AU142" s="18" t="s">
        <v>81</v>
      </c>
    </row>
    <row r="143" spans="1:51" s="13" customFormat="1" ht="12">
      <c r="A143" s="13"/>
      <c r="B143" s="231"/>
      <c r="C143" s="232"/>
      <c r="D143" s="218" t="s">
        <v>224</v>
      </c>
      <c r="E143" s="233" t="s">
        <v>19</v>
      </c>
      <c r="F143" s="234" t="s">
        <v>713</v>
      </c>
      <c r="G143" s="232"/>
      <c r="H143" s="235">
        <v>55.404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224</v>
      </c>
      <c r="AU143" s="241" t="s">
        <v>81</v>
      </c>
      <c r="AV143" s="13" t="s">
        <v>81</v>
      </c>
      <c r="AW143" s="13" t="s">
        <v>33</v>
      </c>
      <c r="AX143" s="13" t="s">
        <v>79</v>
      </c>
      <c r="AY143" s="241" t="s">
        <v>137</v>
      </c>
    </row>
    <row r="144" spans="1:65" s="2" customFormat="1" ht="24.15" customHeight="1">
      <c r="A144" s="39"/>
      <c r="B144" s="40"/>
      <c r="C144" s="205" t="s">
        <v>289</v>
      </c>
      <c r="D144" s="205" t="s">
        <v>144</v>
      </c>
      <c r="E144" s="206" t="s">
        <v>714</v>
      </c>
      <c r="F144" s="207" t="s">
        <v>715</v>
      </c>
      <c r="G144" s="208" t="s">
        <v>218</v>
      </c>
      <c r="H144" s="209">
        <v>55.404</v>
      </c>
      <c r="I144" s="210"/>
      <c r="J144" s="211">
        <f>ROUND(I144*H144,2)</f>
        <v>0</v>
      </c>
      <c r="K144" s="207" t="s">
        <v>219</v>
      </c>
      <c r="L144" s="45"/>
      <c r="M144" s="212" t="s">
        <v>19</v>
      </c>
      <c r="N144" s="213" t="s">
        <v>42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165</v>
      </c>
      <c r="AT144" s="216" t="s">
        <v>144</v>
      </c>
      <c r="AU144" s="216" t="s">
        <v>81</v>
      </c>
      <c r="AY144" s="18" t="s">
        <v>137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79</v>
      </c>
      <c r="BK144" s="217">
        <f>ROUND(I144*H144,2)</f>
        <v>0</v>
      </c>
      <c r="BL144" s="18" t="s">
        <v>165</v>
      </c>
      <c r="BM144" s="216" t="s">
        <v>716</v>
      </c>
    </row>
    <row r="145" spans="1:47" s="2" customFormat="1" ht="12">
      <c r="A145" s="39"/>
      <c r="B145" s="40"/>
      <c r="C145" s="41"/>
      <c r="D145" s="218" t="s">
        <v>150</v>
      </c>
      <c r="E145" s="41"/>
      <c r="F145" s="219" t="s">
        <v>717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150</v>
      </c>
      <c r="AU145" s="18" t="s">
        <v>81</v>
      </c>
    </row>
    <row r="146" spans="1:47" s="2" customFormat="1" ht="12">
      <c r="A146" s="39"/>
      <c r="B146" s="40"/>
      <c r="C146" s="41"/>
      <c r="D146" s="224" t="s">
        <v>162</v>
      </c>
      <c r="E146" s="41"/>
      <c r="F146" s="225" t="s">
        <v>718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162</v>
      </c>
      <c r="AU146" s="18" t="s">
        <v>81</v>
      </c>
    </row>
    <row r="147" spans="1:51" s="13" customFormat="1" ht="12">
      <c r="A147" s="13"/>
      <c r="B147" s="231"/>
      <c r="C147" s="232"/>
      <c r="D147" s="218" t="s">
        <v>224</v>
      </c>
      <c r="E147" s="233" t="s">
        <v>19</v>
      </c>
      <c r="F147" s="234" t="s">
        <v>713</v>
      </c>
      <c r="G147" s="232"/>
      <c r="H147" s="235">
        <v>55.404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224</v>
      </c>
      <c r="AU147" s="241" t="s">
        <v>81</v>
      </c>
      <c r="AV147" s="13" t="s">
        <v>81</v>
      </c>
      <c r="AW147" s="13" t="s">
        <v>33</v>
      </c>
      <c r="AX147" s="13" t="s">
        <v>79</v>
      </c>
      <c r="AY147" s="241" t="s">
        <v>137</v>
      </c>
    </row>
    <row r="148" spans="1:65" s="2" customFormat="1" ht="16.5" customHeight="1">
      <c r="A148" s="39"/>
      <c r="B148" s="40"/>
      <c r="C148" s="205" t="s">
        <v>300</v>
      </c>
      <c r="D148" s="205" t="s">
        <v>144</v>
      </c>
      <c r="E148" s="206" t="s">
        <v>719</v>
      </c>
      <c r="F148" s="207" t="s">
        <v>720</v>
      </c>
      <c r="G148" s="208" t="s">
        <v>371</v>
      </c>
      <c r="H148" s="209">
        <v>1.915</v>
      </c>
      <c r="I148" s="210"/>
      <c r="J148" s="211">
        <f>ROUND(I148*H148,2)</f>
        <v>0</v>
      </c>
      <c r="K148" s="207" t="s">
        <v>219</v>
      </c>
      <c r="L148" s="45"/>
      <c r="M148" s="212" t="s">
        <v>19</v>
      </c>
      <c r="N148" s="213" t="s">
        <v>42</v>
      </c>
      <c r="O148" s="85"/>
      <c r="P148" s="214">
        <f>O148*H148</f>
        <v>0</v>
      </c>
      <c r="Q148" s="214">
        <v>1.04922</v>
      </c>
      <c r="R148" s="214">
        <f>Q148*H148</f>
        <v>2.0092563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165</v>
      </c>
      <c r="AT148" s="216" t="s">
        <v>144</v>
      </c>
      <c r="AU148" s="216" t="s">
        <v>81</v>
      </c>
      <c r="AY148" s="18" t="s">
        <v>137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79</v>
      </c>
      <c r="BK148" s="217">
        <f>ROUND(I148*H148,2)</f>
        <v>0</v>
      </c>
      <c r="BL148" s="18" t="s">
        <v>165</v>
      </c>
      <c r="BM148" s="216" t="s">
        <v>721</v>
      </c>
    </row>
    <row r="149" spans="1:47" s="2" customFormat="1" ht="12">
      <c r="A149" s="39"/>
      <c r="B149" s="40"/>
      <c r="C149" s="41"/>
      <c r="D149" s="218" t="s">
        <v>150</v>
      </c>
      <c r="E149" s="41"/>
      <c r="F149" s="219" t="s">
        <v>722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150</v>
      </c>
      <c r="AU149" s="18" t="s">
        <v>81</v>
      </c>
    </row>
    <row r="150" spans="1:47" s="2" customFormat="1" ht="12">
      <c r="A150" s="39"/>
      <c r="B150" s="40"/>
      <c r="C150" s="41"/>
      <c r="D150" s="224" t="s">
        <v>162</v>
      </c>
      <c r="E150" s="41"/>
      <c r="F150" s="225" t="s">
        <v>723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162</v>
      </c>
      <c r="AU150" s="18" t="s">
        <v>81</v>
      </c>
    </row>
    <row r="151" spans="1:51" s="13" customFormat="1" ht="12">
      <c r="A151" s="13"/>
      <c r="B151" s="231"/>
      <c r="C151" s="232"/>
      <c r="D151" s="218" t="s">
        <v>224</v>
      </c>
      <c r="E151" s="233" t="s">
        <v>19</v>
      </c>
      <c r="F151" s="234" t="s">
        <v>724</v>
      </c>
      <c r="G151" s="232"/>
      <c r="H151" s="235">
        <v>1.915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224</v>
      </c>
      <c r="AU151" s="241" t="s">
        <v>81</v>
      </c>
      <c r="AV151" s="13" t="s">
        <v>81</v>
      </c>
      <c r="AW151" s="13" t="s">
        <v>33</v>
      </c>
      <c r="AX151" s="13" t="s">
        <v>79</v>
      </c>
      <c r="AY151" s="241" t="s">
        <v>137</v>
      </c>
    </row>
    <row r="152" spans="1:65" s="2" customFormat="1" ht="16.5" customHeight="1">
      <c r="A152" s="39"/>
      <c r="B152" s="40"/>
      <c r="C152" s="205" t="s">
        <v>8</v>
      </c>
      <c r="D152" s="205" t="s">
        <v>144</v>
      </c>
      <c r="E152" s="206" t="s">
        <v>725</v>
      </c>
      <c r="F152" s="207" t="s">
        <v>726</v>
      </c>
      <c r="G152" s="208" t="s">
        <v>280</v>
      </c>
      <c r="H152" s="209">
        <v>2.6</v>
      </c>
      <c r="I152" s="210"/>
      <c r="J152" s="211">
        <f>ROUND(I152*H152,2)</f>
        <v>0</v>
      </c>
      <c r="K152" s="207" t="s">
        <v>219</v>
      </c>
      <c r="L152" s="45"/>
      <c r="M152" s="212" t="s">
        <v>19</v>
      </c>
      <c r="N152" s="213" t="s">
        <v>42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165</v>
      </c>
      <c r="AT152" s="216" t="s">
        <v>144</v>
      </c>
      <c r="AU152" s="216" t="s">
        <v>81</v>
      </c>
      <c r="AY152" s="18" t="s">
        <v>137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79</v>
      </c>
      <c r="BK152" s="217">
        <f>ROUND(I152*H152,2)</f>
        <v>0</v>
      </c>
      <c r="BL152" s="18" t="s">
        <v>165</v>
      </c>
      <c r="BM152" s="216" t="s">
        <v>727</v>
      </c>
    </row>
    <row r="153" spans="1:47" s="2" customFormat="1" ht="12">
      <c r="A153" s="39"/>
      <c r="B153" s="40"/>
      <c r="C153" s="41"/>
      <c r="D153" s="218" t="s">
        <v>150</v>
      </c>
      <c r="E153" s="41"/>
      <c r="F153" s="219" t="s">
        <v>728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150</v>
      </c>
      <c r="AU153" s="18" t="s">
        <v>81</v>
      </c>
    </row>
    <row r="154" spans="1:47" s="2" customFormat="1" ht="12">
      <c r="A154" s="39"/>
      <c r="B154" s="40"/>
      <c r="C154" s="41"/>
      <c r="D154" s="224" t="s">
        <v>162</v>
      </c>
      <c r="E154" s="41"/>
      <c r="F154" s="225" t="s">
        <v>729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162</v>
      </c>
      <c r="AU154" s="18" t="s">
        <v>81</v>
      </c>
    </row>
    <row r="155" spans="1:51" s="13" customFormat="1" ht="12">
      <c r="A155" s="13"/>
      <c r="B155" s="231"/>
      <c r="C155" s="232"/>
      <c r="D155" s="218" t="s">
        <v>224</v>
      </c>
      <c r="E155" s="233" t="s">
        <v>19</v>
      </c>
      <c r="F155" s="234" t="s">
        <v>730</v>
      </c>
      <c r="G155" s="232"/>
      <c r="H155" s="235">
        <v>2.6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224</v>
      </c>
      <c r="AU155" s="241" t="s">
        <v>81</v>
      </c>
      <c r="AV155" s="13" t="s">
        <v>81</v>
      </c>
      <c r="AW155" s="13" t="s">
        <v>33</v>
      </c>
      <c r="AX155" s="13" t="s">
        <v>79</v>
      </c>
      <c r="AY155" s="241" t="s">
        <v>137</v>
      </c>
    </row>
    <row r="156" spans="1:65" s="2" customFormat="1" ht="16.5" customHeight="1">
      <c r="A156" s="39"/>
      <c r="B156" s="40"/>
      <c r="C156" s="205" t="s">
        <v>313</v>
      </c>
      <c r="D156" s="205" t="s">
        <v>144</v>
      </c>
      <c r="E156" s="206" t="s">
        <v>731</v>
      </c>
      <c r="F156" s="207" t="s">
        <v>732</v>
      </c>
      <c r="G156" s="208" t="s">
        <v>218</v>
      </c>
      <c r="H156" s="209">
        <v>10.141</v>
      </c>
      <c r="I156" s="210"/>
      <c r="J156" s="211">
        <f>ROUND(I156*H156,2)</f>
        <v>0</v>
      </c>
      <c r="K156" s="207" t="s">
        <v>219</v>
      </c>
      <c r="L156" s="45"/>
      <c r="M156" s="212" t="s">
        <v>19</v>
      </c>
      <c r="N156" s="213" t="s">
        <v>42</v>
      </c>
      <c r="O156" s="85"/>
      <c r="P156" s="214">
        <f>O156*H156</f>
        <v>0</v>
      </c>
      <c r="Q156" s="214">
        <v>0.04174</v>
      </c>
      <c r="R156" s="214">
        <f>Q156*H156</f>
        <v>0.42328534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165</v>
      </c>
      <c r="AT156" s="216" t="s">
        <v>144</v>
      </c>
      <c r="AU156" s="216" t="s">
        <v>81</v>
      </c>
      <c r="AY156" s="18" t="s">
        <v>137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79</v>
      </c>
      <c r="BK156" s="217">
        <f>ROUND(I156*H156,2)</f>
        <v>0</v>
      </c>
      <c r="BL156" s="18" t="s">
        <v>165</v>
      </c>
      <c r="BM156" s="216" t="s">
        <v>733</v>
      </c>
    </row>
    <row r="157" spans="1:47" s="2" customFormat="1" ht="12">
      <c r="A157" s="39"/>
      <c r="B157" s="40"/>
      <c r="C157" s="41"/>
      <c r="D157" s="218" t="s">
        <v>150</v>
      </c>
      <c r="E157" s="41"/>
      <c r="F157" s="219" t="s">
        <v>734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150</v>
      </c>
      <c r="AU157" s="18" t="s">
        <v>81</v>
      </c>
    </row>
    <row r="158" spans="1:47" s="2" customFormat="1" ht="12">
      <c r="A158" s="39"/>
      <c r="B158" s="40"/>
      <c r="C158" s="41"/>
      <c r="D158" s="224" t="s">
        <v>162</v>
      </c>
      <c r="E158" s="41"/>
      <c r="F158" s="225" t="s">
        <v>735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162</v>
      </c>
      <c r="AU158" s="18" t="s">
        <v>81</v>
      </c>
    </row>
    <row r="159" spans="1:51" s="13" customFormat="1" ht="12">
      <c r="A159" s="13"/>
      <c r="B159" s="231"/>
      <c r="C159" s="232"/>
      <c r="D159" s="218" t="s">
        <v>224</v>
      </c>
      <c r="E159" s="233" t="s">
        <v>19</v>
      </c>
      <c r="F159" s="234" t="s">
        <v>736</v>
      </c>
      <c r="G159" s="232"/>
      <c r="H159" s="235">
        <v>10.141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224</v>
      </c>
      <c r="AU159" s="241" t="s">
        <v>81</v>
      </c>
      <c r="AV159" s="13" t="s">
        <v>81</v>
      </c>
      <c r="AW159" s="13" t="s">
        <v>33</v>
      </c>
      <c r="AX159" s="13" t="s">
        <v>79</v>
      </c>
      <c r="AY159" s="241" t="s">
        <v>137</v>
      </c>
    </row>
    <row r="160" spans="1:65" s="2" customFormat="1" ht="16.5" customHeight="1">
      <c r="A160" s="39"/>
      <c r="B160" s="40"/>
      <c r="C160" s="205" t="s">
        <v>319</v>
      </c>
      <c r="D160" s="205" t="s">
        <v>144</v>
      </c>
      <c r="E160" s="206" t="s">
        <v>737</v>
      </c>
      <c r="F160" s="207" t="s">
        <v>738</v>
      </c>
      <c r="G160" s="208" t="s">
        <v>371</v>
      </c>
      <c r="H160" s="209">
        <v>0.52</v>
      </c>
      <c r="I160" s="210"/>
      <c r="J160" s="211">
        <f>ROUND(I160*H160,2)</f>
        <v>0</v>
      </c>
      <c r="K160" s="207" t="s">
        <v>219</v>
      </c>
      <c r="L160" s="45"/>
      <c r="M160" s="212" t="s">
        <v>19</v>
      </c>
      <c r="N160" s="213" t="s">
        <v>42</v>
      </c>
      <c r="O160" s="85"/>
      <c r="P160" s="214">
        <f>O160*H160</f>
        <v>0</v>
      </c>
      <c r="Q160" s="214">
        <v>1.04877</v>
      </c>
      <c r="R160" s="214">
        <f>Q160*H160</f>
        <v>0.5453604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165</v>
      </c>
      <c r="AT160" s="216" t="s">
        <v>144</v>
      </c>
      <c r="AU160" s="216" t="s">
        <v>81</v>
      </c>
      <c r="AY160" s="18" t="s">
        <v>137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79</v>
      </c>
      <c r="BK160" s="217">
        <f>ROUND(I160*H160,2)</f>
        <v>0</v>
      </c>
      <c r="BL160" s="18" t="s">
        <v>165</v>
      </c>
      <c r="BM160" s="216" t="s">
        <v>739</v>
      </c>
    </row>
    <row r="161" spans="1:47" s="2" customFormat="1" ht="12">
      <c r="A161" s="39"/>
      <c r="B161" s="40"/>
      <c r="C161" s="41"/>
      <c r="D161" s="218" t="s">
        <v>150</v>
      </c>
      <c r="E161" s="41"/>
      <c r="F161" s="219" t="s">
        <v>740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150</v>
      </c>
      <c r="AU161" s="18" t="s">
        <v>81</v>
      </c>
    </row>
    <row r="162" spans="1:47" s="2" customFormat="1" ht="12">
      <c r="A162" s="39"/>
      <c r="B162" s="40"/>
      <c r="C162" s="41"/>
      <c r="D162" s="224" t="s">
        <v>162</v>
      </c>
      <c r="E162" s="41"/>
      <c r="F162" s="225" t="s">
        <v>741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162</v>
      </c>
      <c r="AU162" s="18" t="s">
        <v>81</v>
      </c>
    </row>
    <row r="163" spans="1:51" s="13" customFormat="1" ht="12">
      <c r="A163" s="13"/>
      <c r="B163" s="231"/>
      <c r="C163" s="232"/>
      <c r="D163" s="218" t="s">
        <v>224</v>
      </c>
      <c r="E163" s="233" t="s">
        <v>19</v>
      </c>
      <c r="F163" s="234" t="s">
        <v>742</v>
      </c>
      <c r="G163" s="232"/>
      <c r="H163" s="235">
        <v>0.52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224</v>
      </c>
      <c r="AU163" s="241" t="s">
        <v>81</v>
      </c>
      <c r="AV163" s="13" t="s">
        <v>81</v>
      </c>
      <c r="AW163" s="13" t="s">
        <v>33</v>
      </c>
      <c r="AX163" s="13" t="s">
        <v>79</v>
      </c>
      <c r="AY163" s="241" t="s">
        <v>137</v>
      </c>
    </row>
    <row r="164" spans="1:63" s="12" customFormat="1" ht="22.8" customHeight="1">
      <c r="A164" s="12"/>
      <c r="B164" s="189"/>
      <c r="C164" s="190"/>
      <c r="D164" s="191" t="s">
        <v>70</v>
      </c>
      <c r="E164" s="203" t="s">
        <v>165</v>
      </c>
      <c r="F164" s="203" t="s">
        <v>479</v>
      </c>
      <c r="G164" s="190"/>
      <c r="H164" s="190"/>
      <c r="I164" s="193"/>
      <c r="J164" s="204">
        <f>BK164</f>
        <v>0</v>
      </c>
      <c r="K164" s="190"/>
      <c r="L164" s="195"/>
      <c r="M164" s="196"/>
      <c r="N164" s="197"/>
      <c r="O164" s="197"/>
      <c r="P164" s="198">
        <f>SUM(P165:P167)</f>
        <v>0</v>
      </c>
      <c r="Q164" s="197"/>
      <c r="R164" s="198">
        <f>SUM(R165:R167)</f>
        <v>10.827599999999999</v>
      </c>
      <c r="S164" s="197"/>
      <c r="T164" s="199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0" t="s">
        <v>79</v>
      </c>
      <c r="AT164" s="201" t="s">
        <v>70</v>
      </c>
      <c r="AU164" s="201" t="s">
        <v>79</v>
      </c>
      <c r="AY164" s="200" t="s">
        <v>137</v>
      </c>
      <c r="BK164" s="202">
        <f>SUM(BK165:BK167)</f>
        <v>0</v>
      </c>
    </row>
    <row r="165" spans="1:65" s="2" customFormat="1" ht="33" customHeight="1">
      <c r="A165" s="39"/>
      <c r="B165" s="40"/>
      <c r="C165" s="205" t="s">
        <v>325</v>
      </c>
      <c r="D165" s="205" t="s">
        <v>144</v>
      </c>
      <c r="E165" s="206" t="s">
        <v>743</v>
      </c>
      <c r="F165" s="207" t="s">
        <v>744</v>
      </c>
      <c r="G165" s="208" t="s">
        <v>218</v>
      </c>
      <c r="H165" s="209">
        <v>10.5</v>
      </c>
      <c r="I165" s="210"/>
      <c r="J165" s="211">
        <f>ROUND(I165*H165,2)</f>
        <v>0</v>
      </c>
      <c r="K165" s="207" t="s">
        <v>219</v>
      </c>
      <c r="L165" s="45"/>
      <c r="M165" s="212" t="s">
        <v>19</v>
      </c>
      <c r="N165" s="213" t="s">
        <v>42</v>
      </c>
      <c r="O165" s="85"/>
      <c r="P165" s="214">
        <f>O165*H165</f>
        <v>0</v>
      </c>
      <c r="Q165" s="214">
        <v>1.0312</v>
      </c>
      <c r="R165" s="214">
        <f>Q165*H165</f>
        <v>10.827599999999999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165</v>
      </c>
      <c r="AT165" s="216" t="s">
        <v>144</v>
      </c>
      <c r="AU165" s="216" t="s">
        <v>81</v>
      </c>
      <c r="AY165" s="18" t="s">
        <v>137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79</v>
      </c>
      <c r="BK165" s="217">
        <f>ROUND(I165*H165,2)</f>
        <v>0</v>
      </c>
      <c r="BL165" s="18" t="s">
        <v>165</v>
      </c>
      <c r="BM165" s="216" t="s">
        <v>745</v>
      </c>
    </row>
    <row r="166" spans="1:47" s="2" customFormat="1" ht="12">
      <c r="A166" s="39"/>
      <c r="B166" s="40"/>
      <c r="C166" s="41"/>
      <c r="D166" s="218" t="s">
        <v>150</v>
      </c>
      <c r="E166" s="41"/>
      <c r="F166" s="219" t="s">
        <v>746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150</v>
      </c>
      <c r="AU166" s="18" t="s">
        <v>81</v>
      </c>
    </row>
    <row r="167" spans="1:47" s="2" customFormat="1" ht="12">
      <c r="A167" s="39"/>
      <c r="B167" s="40"/>
      <c r="C167" s="41"/>
      <c r="D167" s="224" t="s">
        <v>162</v>
      </c>
      <c r="E167" s="41"/>
      <c r="F167" s="225" t="s">
        <v>747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162</v>
      </c>
      <c r="AU167" s="18" t="s">
        <v>81</v>
      </c>
    </row>
    <row r="168" spans="1:63" s="12" customFormat="1" ht="22.8" customHeight="1">
      <c r="A168" s="12"/>
      <c r="B168" s="189"/>
      <c r="C168" s="190"/>
      <c r="D168" s="191" t="s">
        <v>70</v>
      </c>
      <c r="E168" s="203" t="s">
        <v>173</v>
      </c>
      <c r="F168" s="203" t="s">
        <v>748</v>
      </c>
      <c r="G168" s="190"/>
      <c r="H168" s="190"/>
      <c r="I168" s="193"/>
      <c r="J168" s="204">
        <f>BK168</f>
        <v>0</v>
      </c>
      <c r="K168" s="190"/>
      <c r="L168" s="195"/>
      <c r="M168" s="196"/>
      <c r="N168" s="197"/>
      <c r="O168" s="197"/>
      <c r="P168" s="198">
        <v>0</v>
      </c>
      <c r="Q168" s="197"/>
      <c r="R168" s="198">
        <v>0</v>
      </c>
      <c r="S168" s="197"/>
      <c r="T168" s="199"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0" t="s">
        <v>79</v>
      </c>
      <c r="AT168" s="201" t="s">
        <v>70</v>
      </c>
      <c r="AU168" s="201" t="s">
        <v>79</v>
      </c>
      <c r="AY168" s="200" t="s">
        <v>137</v>
      </c>
      <c r="BK168" s="202">
        <v>0</v>
      </c>
    </row>
    <row r="169" spans="1:63" s="12" customFormat="1" ht="22.8" customHeight="1">
      <c r="A169" s="12"/>
      <c r="B169" s="189"/>
      <c r="C169" s="190"/>
      <c r="D169" s="191" t="s">
        <v>70</v>
      </c>
      <c r="E169" s="203" t="s">
        <v>188</v>
      </c>
      <c r="F169" s="203" t="s">
        <v>567</v>
      </c>
      <c r="G169" s="190"/>
      <c r="H169" s="190"/>
      <c r="I169" s="193"/>
      <c r="J169" s="204">
        <f>BK169</f>
        <v>0</v>
      </c>
      <c r="K169" s="190"/>
      <c r="L169" s="195"/>
      <c r="M169" s="196"/>
      <c r="N169" s="197"/>
      <c r="O169" s="197"/>
      <c r="P169" s="198">
        <f>SUM(P170:P173)</f>
        <v>0</v>
      </c>
      <c r="Q169" s="197"/>
      <c r="R169" s="198">
        <f>SUM(R170:R173)</f>
        <v>0.30597894</v>
      </c>
      <c r="S169" s="197"/>
      <c r="T169" s="199">
        <f>SUM(T170:T173)</f>
        <v>6.033599999999999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0" t="s">
        <v>79</v>
      </c>
      <c r="AT169" s="201" t="s">
        <v>70</v>
      </c>
      <c r="AU169" s="201" t="s">
        <v>79</v>
      </c>
      <c r="AY169" s="200" t="s">
        <v>137</v>
      </c>
      <c r="BK169" s="202">
        <f>SUM(BK170:BK173)</f>
        <v>0</v>
      </c>
    </row>
    <row r="170" spans="1:65" s="2" customFormat="1" ht="16.5" customHeight="1">
      <c r="A170" s="39"/>
      <c r="B170" s="40"/>
      <c r="C170" s="205" t="s">
        <v>342</v>
      </c>
      <c r="D170" s="205" t="s">
        <v>144</v>
      </c>
      <c r="E170" s="206" t="s">
        <v>749</v>
      </c>
      <c r="F170" s="207" t="s">
        <v>750</v>
      </c>
      <c r="G170" s="208" t="s">
        <v>280</v>
      </c>
      <c r="H170" s="209">
        <v>2.514</v>
      </c>
      <c r="I170" s="210"/>
      <c r="J170" s="211">
        <f>ROUND(I170*H170,2)</f>
        <v>0</v>
      </c>
      <c r="K170" s="207" t="s">
        <v>219</v>
      </c>
      <c r="L170" s="45"/>
      <c r="M170" s="212" t="s">
        <v>19</v>
      </c>
      <c r="N170" s="213" t="s">
        <v>42</v>
      </c>
      <c r="O170" s="85"/>
      <c r="P170" s="214">
        <f>O170*H170</f>
        <v>0</v>
      </c>
      <c r="Q170" s="214">
        <v>0.12171</v>
      </c>
      <c r="R170" s="214">
        <f>Q170*H170</f>
        <v>0.30597894</v>
      </c>
      <c r="S170" s="214">
        <v>2.4</v>
      </c>
      <c r="T170" s="215">
        <f>S170*H170</f>
        <v>6.033599999999999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165</v>
      </c>
      <c r="AT170" s="216" t="s">
        <v>144</v>
      </c>
      <c r="AU170" s="216" t="s">
        <v>81</v>
      </c>
      <c r="AY170" s="18" t="s">
        <v>137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79</v>
      </c>
      <c r="BK170" s="217">
        <f>ROUND(I170*H170,2)</f>
        <v>0</v>
      </c>
      <c r="BL170" s="18" t="s">
        <v>165</v>
      </c>
      <c r="BM170" s="216" t="s">
        <v>751</v>
      </c>
    </row>
    <row r="171" spans="1:47" s="2" customFormat="1" ht="12">
      <c r="A171" s="39"/>
      <c r="B171" s="40"/>
      <c r="C171" s="41"/>
      <c r="D171" s="218" t="s">
        <v>150</v>
      </c>
      <c r="E171" s="41"/>
      <c r="F171" s="219" t="s">
        <v>752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150</v>
      </c>
      <c r="AU171" s="18" t="s">
        <v>81</v>
      </c>
    </row>
    <row r="172" spans="1:47" s="2" customFormat="1" ht="12">
      <c r="A172" s="39"/>
      <c r="B172" s="40"/>
      <c r="C172" s="41"/>
      <c r="D172" s="224" t="s">
        <v>162</v>
      </c>
      <c r="E172" s="41"/>
      <c r="F172" s="225" t="s">
        <v>753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162</v>
      </c>
      <c r="AU172" s="18" t="s">
        <v>81</v>
      </c>
    </row>
    <row r="173" spans="1:51" s="13" customFormat="1" ht="12">
      <c r="A173" s="13"/>
      <c r="B173" s="231"/>
      <c r="C173" s="232"/>
      <c r="D173" s="218" t="s">
        <v>224</v>
      </c>
      <c r="E173" s="233" t="s">
        <v>19</v>
      </c>
      <c r="F173" s="234" t="s">
        <v>754</v>
      </c>
      <c r="G173" s="232"/>
      <c r="H173" s="235">
        <v>2.514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224</v>
      </c>
      <c r="AU173" s="241" t="s">
        <v>81</v>
      </c>
      <c r="AV173" s="13" t="s">
        <v>81</v>
      </c>
      <c r="AW173" s="13" t="s">
        <v>33</v>
      </c>
      <c r="AX173" s="13" t="s">
        <v>79</v>
      </c>
      <c r="AY173" s="241" t="s">
        <v>137</v>
      </c>
    </row>
    <row r="174" spans="1:63" s="12" customFormat="1" ht="22.8" customHeight="1">
      <c r="A174" s="12"/>
      <c r="B174" s="189"/>
      <c r="C174" s="190"/>
      <c r="D174" s="191" t="s">
        <v>70</v>
      </c>
      <c r="E174" s="203" t="s">
        <v>611</v>
      </c>
      <c r="F174" s="203" t="s">
        <v>612</v>
      </c>
      <c r="G174" s="190"/>
      <c r="H174" s="190"/>
      <c r="I174" s="193"/>
      <c r="J174" s="204">
        <f>BK174</f>
        <v>0</v>
      </c>
      <c r="K174" s="190"/>
      <c r="L174" s="195"/>
      <c r="M174" s="196"/>
      <c r="N174" s="197"/>
      <c r="O174" s="197"/>
      <c r="P174" s="198">
        <f>SUM(P175:P186)</f>
        <v>0</v>
      </c>
      <c r="Q174" s="197"/>
      <c r="R174" s="198">
        <f>SUM(R175:R186)</f>
        <v>0</v>
      </c>
      <c r="S174" s="197"/>
      <c r="T174" s="199">
        <f>SUM(T175:T186)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0" t="s">
        <v>79</v>
      </c>
      <c r="AT174" s="201" t="s">
        <v>70</v>
      </c>
      <c r="AU174" s="201" t="s">
        <v>79</v>
      </c>
      <c r="AY174" s="200" t="s">
        <v>137</v>
      </c>
      <c r="BK174" s="202">
        <f>SUM(BK175:BK186)</f>
        <v>0</v>
      </c>
    </row>
    <row r="175" spans="1:65" s="2" customFormat="1" ht="16.5" customHeight="1">
      <c r="A175" s="39"/>
      <c r="B175" s="40"/>
      <c r="C175" s="205" t="s">
        <v>348</v>
      </c>
      <c r="D175" s="205" t="s">
        <v>144</v>
      </c>
      <c r="E175" s="206" t="s">
        <v>755</v>
      </c>
      <c r="F175" s="207" t="s">
        <v>756</v>
      </c>
      <c r="G175" s="208" t="s">
        <v>371</v>
      </c>
      <c r="H175" s="209">
        <v>6.285</v>
      </c>
      <c r="I175" s="210"/>
      <c r="J175" s="211">
        <f>ROUND(I175*H175,2)</f>
        <v>0</v>
      </c>
      <c r="K175" s="207" t="s">
        <v>219</v>
      </c>
      <c r="L175" s="45"/>
      <c r="M175" s="212" t="s">
        <v>19</v>
      </c>
      <c r="N175" s="213" t="s">
        <v>42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165</v>
      </c>
      <c r="AT175" s="216" t="s">
        <v>144</v>
      </c>
      <c r="AU175" s="216" t="s">
        <v>81</v>
      </c>
      <c r="AY175" s="18" t="s">
        <v>137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79</v>
      </c>
      <c r="BK175" s="217">
        <f>ROUND(I175*H175,2)</f>
        <v>0</v>
      </c>
      <c r="BL175" s="18" t="s">
        <v>165</v>
      </c>
      <c r="BM175" s="216" t="s">
        <v>757</v>
      </c>
    </row>
    <row r="176" spans="1:47" s="2" customFormat="1" ht="12">
      <c r="A176" s="39"/>
      <c r="B176" s="40"/>
      <c r="C176" s="41"/>
      <c r="D176" s="218" t="s">
        <v>150</v>
      </c>
      <c r="E176" s="41"/>
      <c r="F176" s="219" t="s">
        <v>758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150</v>
      </c>
      <c r="AU176" s="18" t="s">
        <v>81</v>
      </c>
    </row>
    <row r="177" spans="1:47" s="2" customFormat="1" ht="12">
      <c r="A177" s="39"/>
      <c r="B177" s="40"/>
      <c r="C177" s="41"/>
      <c r="D177" s="224" t="s">
        <v>162</v>
      </c>
      <c r="E177" s="41"/>
      <c r="F177" s="225" t="s">
        <v>759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162</v>
      </c>
      <c r="AU177" s="18" t="s">
        <v>81</v>
      </c>
    </row>
    <row r="178" spans="1:51" s="13" customFormat="1" ht="12">
      <c r="A178" s="13"/>
      <c r="B178" s="231"/>
      <c r="C178" s="232"/>
      <c r="D178" s="218" t="s">
        <v>224</v>
      </c>
      <c r="E178" s="233" t="s">
        <v>19</v>
      </c>
      <c r="F178" s="234" t="s">
        <v>760</v>
      </c>
      <c r="G178" s="232"/>
      <c r="H178" s="235">
        <v>6.285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224</v>
      </c>
      <c r="AU178" s="241" t="s">
        <v>81</v>
      </c>
      <c r="AV178" s="13" t="s">
        <v>81</v>
      </c>
      <c r="AW178" s="13" t="s">
        <v>33</v>
      </c>
      <c r="AX178" s="13" t="s">
        <v>79</v>
      </c>
      <c r="AY178" s="241" t="s">
        <v>137</v>
      </c>
    </row>
    <row r="179" spans="1:65" s="2" customFormat="1" ht="24.15" customHeight="1">
      <c r="A179" s="39"/>
      <c r="B179" s="40"/>
      <c r="C179" s="205" t="s">
        <v>7</v>
      </c>
      <c r="D179" s="205" t="s">
        <v>144</v>
      </c>
      <c r="E179" s="206" t="s">
        <v>761</v>
      </c>
      <c r="F179" s="207" t="s">
        <v>762</v>
      </c>
      <c r="G179" s="208" t="s">
        <v>371</v>
      </c>
      <c r="H179" s="209">
        <v>6.285</v>
      </c>
      <c r="I179" s="210"/>
      <c r="J179" s="211">
        <f>ROUND(I179*H179,2)</f>
        <v>0</v>
      </c>
      <c r="K179" s="207" t="s">
        <v>219</v>
      </c>
      <c r="L179" s="45"/>
      <c r="M179" s="212" t="s">
        <v>19</v>
      </c>
      <c r="N179" s="213" t="s">
        <v>42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165</v>
      </c>
      <c r="AT179" s="216" t="s">
        <v>144</v>
      </c>
      <c r="AU179" s="216" t="s">
        <v>81</v>
      </c>
      <c r="AY179" s="18" t="s">
        <v>137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79</v>
      </c>
      <c r="BK179" s="217">
        <f>ROUND(I179*H179,2)</f>
        <v>0</v>
      </c>
      <c r="BL179" s="18" t="s">
        <v>165</v>
      </c>
      <c r="BM179" s="216" t="s">
        <v>763</v>
      </c>
    </row>
    <row r="180" spans="1:47" s="2" customFormat="1" ht="12">
      <c r="A180" s="39"/>
      <c r="B180" s="40"/>
      <c r="C180" s="41"/>
      <c r="D180" s="218" t="s">
        <v>150</v>
      </c>
      <c r="E180" s="41"/>
      <c r="F180" s="219" t="s">
        <v>764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150</v>
      </c>
      <c r="AU180" s="18" t="s">
        <v>81</v>
      </c>
    </row>
    <row r="181" spans="1:47" s="2" customFormat="1" ht="12">
      <c r="A181" s="39"/>
      <c r="B181" s="40"/>
      <c r="C181" s="41"/>
      <c r="D181" s="224" t="s">
        <v>162</v>
      </c>
      <c r="E181" s="41"/>
      <c r="F181" s="225" t="s">
        <v>765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162</v>
      </c>
      <c r="AU181" s="18" t="s">
        <v>81</v>
      </c>
    </row>
    <row r="182" spans="1:51" s="13" customFormat="1" ht="12">
      <c r="A182" s="13"/>
      <c r="B182" s="231"/>
      <c r="C182" s="232"/>
      <c r="D182" s="218" t="s">
        <v>224</v>
      </c>
      <c r="E182" s="233" t="s">
        <v>19</v>
      </c>
      <c r="F182" s="234" t="s">
        <v>760</v>
      </c>
      <c r="G182" s="232"/>
      <c r="H182" s="235">
        <v>6.285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224</v>
      </c>
      <c r="AU182" s="241" t="s">
        <v>81</v>
      </c>
      <c r="AV182" s="13" t="s">
        <v>81</v>
      </c>
      <c r="AW182" s="13" t="s">
        <v>33</v>
      </c>
      <c r="AX182" s="13" t="s">
        <v>79</v>
      </c>
      <c r="AY182" s="241" t="s">
        <v>137</v>
      </c>
    </row>
    <row r="183" spans="1:65" s="2" customFormat="1" ht="24.15" customHeight="1">
      <c r="A183" s="39"/>
      <c r="B183" s="40"/>
      <c r="C183" s="205" t="s">
        <v>359</v>
      </c>
      <c r="D183" s="205" t="s">
        <v>144</v>
      </c>
      <c r="E183" s="206" t="s">
        <v>766</v>
      </c>
      <c r="F183" s="207" t="s">
        <v>767</v>
      </c>
      <c r="G183" s="208" t="s">
        <v>371</v>
      </c>
      <c r="H183" s="209">
        <v>6.285</v>
      </c>
      <c r="I183" s="210"/>
      <c r="J183" s="211">
        <f>ROUND(I183*H183,2)</f>
        <v>0</v>
      </c>
      <c r="K183" s="207" t="s">
        <v>219</v>
      </c>
      <c r="L183" s="45"/>
      <c r="M183" s="212" t="s">
        <v>19</v>
      </c>
      <c r="N183" s="213" t="s">
        <v>42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165</v>
      </c>
      <c r="AT183" s="216" t="s">
        <v>144</v>
      </c>
      <c r="AU183" s="216" t="s">
        <v>81</v>
      </c>
      <c r="AY183" s="18" t="s">
        <v>137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79</v>
      </c>
      <c r="BK183" s="217">
        <f>ROUND(I183*H183,2)</f>
        <v>0</v>
      </c>
      <c r="BL183" s="18" t="s">
        <v>165</v>
      </c>
      <c r="BM183" s="216" t="s">
        <v>768</v>
      </c>
    </row>
    <row r="184" spans="1:47" s="2" customFormat="1" ht="12">
      <c r="A184" s="39"/>
      <c r="B184" s="40"/>
      <c r="C184" s="41"/>
      <c r="D184" s="218" t="s">
        <v>150</v>
      </c>
      <c r="E184" s="41"/>
      <c r="F184" s="219" t="s">
        <v>769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150</v>
      </c>
      <c r="AU184" s="18" t="s">
        <v>81</v>
      </c>
    </row>
    <row r="185" spans="1:47" s="2" customFormat="1" ht="12">
      <c r="A185" s="39"/>
      <c r="B185" s="40"/>
      <c r="C185" s="41"/>
      <c r="D185" s="224" t="s">
        <v>162</v>
      </c>
      <c r="E185" s="41"/>
      <c r="F185" s="225" t="s">
        <v>770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162</v>
      </c>
      <c r="AU185" s="18" t="s">
        <v>81</v>
      </c>
    </row>
    <row r="186" spans="1:51" s="13" customFormat="1" ht="12">
      <c r="A186" s="13"/>
      <c r="B186" s="231"/>
      <c r="C186" s="232"/>
      <c r="D186" s="218" t="s">
        <v>224</v>
      </c>
      <c r="E186" s="233" t="s">
        <v>19</v>
      </c>
      <c r="F186" s="234" t="s">
        <v>760</v>
      </c>
      <c r="G186" s="232"/>
      <c r="H186" s="235">
        <v>6.285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224</v>
      </c>
      <c r="AU186" s="241" t="s">
        <v>81</v>
      </c>
      <c r="AV186" s="13" t="s">
        <v>81</v>
      </c>
      <c r="AW186" s="13" t="s">
        <v>33</v>
      </c>
      <c r="AX186" s="13" t="s">
        <v>79</v>
      </c>
      <c r="AY186" s="241" t="s">
        <v>137</v>
      </c>
    </row>
    <row r="187" spans="1:63" s="12" customFormat="1" ht="22.8" customHeight="1">
      <c r="A187" s="12"/>
      <c r="B187" s="189"/>
      <c r="C187" s="190"/>
      <c r="D187" s="191" t="s">
        <v>70</v>
      </c>
      <c r="E187" s="203" t="s">
        <v>636</v>
      </c>
      <c r="F187" s="203" t="s">
        <v>637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SUM(P188:P190)</f>
        <v>0</v>
      </c>
      <c r="Q187" s="197"/>
      <c r="R187" s="198">
        <f>SUM(R188:R190)</f>
        <v>0</v>
      </c>
      <c r="S187" s="197"/>
      <c r="T187" s="199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0" t="s">
        <v>79</v>
      </c>
      <c r="AT187" s="201" t="s">
        <v>70</v>
      </c>
      <c r="AU187" s="201" t="s">
        <v>79</v>
      </c>
      <c r="AY187" s="200" t="s">
        <v>137</v>
      </c>
      <c r="BK187" s="202">
        <f>SUM(BK188:BK190)</f>
        <v>0</v>
      </c>
    </row>
    <row r="188" spans="1:65" s="2" customFormat="1" ht="24.15" customHeight="1">
      <c r="A188" s="39"/>
      <c r="B188" s="40"/>
      <c r="C188" s="205" t="s">
        <v>367</v>
      </c>
      <c r="D188" s="205" t="s">
        <v>144</v>
      </c>
      <c r="E188" s="206" t="s">
        <v>771</v>
      </c>
      <c r="F188" s="207" t="s">
        <v>772</v>
      </c>
      <c r="G188" s="208" t="s">
        <v>371</v>
      </c>
      <c r="H188" s="209">
        <v>42.541</v>
      </c>
      <c r="I188" s="210"/>
      <c r="J188" s="211">
        <f>ROUND(I188*H188,2)</f>
        <v>0</v>
      </c>
      <c r="K188" s="207" t="s">
        <v>219</v>
      </c>
      <c r="L188" s="45"/>
      <c r="M188" s="212" t="s">
        <v>19</v>
      </c>
      <c r="N188" s="213" t="s">
        <v>42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165</v>
      </c>
      <c r="AT188" s="216" t="s">
        <v>144</v>
      </c>
      <c r="AU188" s="216" t="s">
        <v>81</v>
      </c>
      <c r="AY188" s="18" t="s">
        <v>137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79</v>
      </c>
      <c r="BK188" s="217">
        <f>ROUND(I188*H188,2)</f>
        <v>0</v>
      </c>
      <c r="BL188" s="18" t="s">
        <v>165</v>
      </c>
      <c r="BM188" s="216" t="s">
        <v>773</v>
      </c>
    </row>
    <row r="189" spans="1:47" s="2" customFormat="1" ht="12">
      <c r="A189" s="39"/>
      <c r="B189" s="40"/>
      <c r="C189" s="41"/>
      <c r="D189" s="218" t="s">
        <v>150</v>
      </c>
      <c r="E189" s="41"/>
      <c r="F189" s="219" t="s">
        <v>774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150</v>
      </c>
      <c r="AU189" s="18" t="s">
        <v>81</v>
      </c>
    </row>
    <row r="190" spans="1:47" s="2" customFormat="1" ht="12">
      <c r="A190" s="39"/>
      <c r="B190" s="40"/>
      <c r="C190" s="41"/>
      <c r="D190" s="224" t="s">
        <v>162</v>
      </c>
      <c r="E190" s="41"/>
      <c r="F190" s="225" t="s">
        <v>775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162</v>
      </c>
      <c r="AU190" s="18" t="s">
        <v>81</v>
      </c>
    </row>
    <row r="191" spans="1:63" s="12" customFormat="1" ht="25.9" customHeight="1">
      <c r="A191" s="12"/>
      <c r="B191" s="189"/>
      <c r="C191" s="190"/>
      <c r="D191" s="191" t="s">
        <v>70</v>
      </c>
      <c r="E191" s="192" t="s">
        <v>776</v>
      </c>
      <c r="F191" s="192" t="s">
        <v>777</v>
      </c>
      <c r="G191" s="190"/>
      <c r="H191" s="190"/>
      <c r="I191" s="193"/>
      <c r="J191" s="194">
        <f>BK191</f>
        <v>0</v>
      </c>
      <c r="K191" s="190"/>
      <c r="L191" s="195"/>
      <c r="M191" s="196"/>
      <c r="N191" s="197"/>
      <c r="O191" s="197"/>
      <c r="P191" s="198">
        <f>P192+P203</f>
        <v>0</v>
      </c>
      <c r="Q191" s="197"/>
      <c r="R191" s="198">
        <f>R192+R203</f>
        <v>0.020399999999999998</v>
      </c>
      <c r="S191" s="197"/>
      <c r="T191" s="199">
        <f>T192+T203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0" t="s">
        <v>81</v>
      </c>
      <c r="AT191" s="201" t="s">
        <v>70</v>
      </c>
      <c r="AU191" s="201" t="s">
        <v>71</v>
      </c>
      <c r="AY191" s="200" t="s">
        <v>137</v>
      </c>
      <c r="BK191" s="202">
        <f>BK192+BK203</f>
        <v>0</v>
      </c>
    </row>
    <row r="192" spans="1:63" s="12" customFormat="1" ht="22.8" customHeight="1">
      <c r="A192" s="12"/>
      <c r="B192" s="189"/>
      <c r="C192" s="190"/>
      <c r="D192" s="191" t="s">
        <v>70</v>
      </c>
      <c r="E192" s="203" t="s">
        <v>778</v>
      </c>
      <c r="F192" s="203" t="s">
        <v>779</v>
      </c>
      <c r="G192" s="190"/>
      <c r="H192" s="190"/>
      <c r="I192" s="193"/>
      <c r="J192" s="204">
        <f>BK192</f>
        <v>0</v>
      </c>
      <c r="K192" s="190"/>
      <c r="L192" s="195"/>
      <c r="M192" s="196"/>
      <c r="N192" s="197"/>
      <c r="O192" s="197"/>
      <c r="P192" s="198">
        <f>SUM(P193:P202)</f>
        <v>0</v>
      </c>
      <c r="Q192" s="197"/>
      <c r="R192" s="198">
        <f>SUM(R193:R202)</f>
        <v>0.013919999999999998</v>
      </c>
      <c r="S192" s="197"/>
      <c r="T192" s="199">
        <f>SUM(T193:T202)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0" t="s">
        <v>81</v>
      </c>
      <c r="AT192" s="201" t="s">
        <v>70</v>
      </c>
      <c r="AU192" s="201" t="s">
        <v>79</v>
      </c>
      <c r="AY192" s="200" t="s">
        <v>137</v>
      </c>
      <c r="BK192" s="202">
        <f>SUM(BK193:BK202)</f>
        <v>0</v>
      </c>
    </row>
    <row r="193" spans="1:65" s="2" customFormat="1" ht="33" customHeight="1">
      <c r="A193" s="39"/>
      <c r="B193" s="40"/>
      <c r="C193" s="205" t="s">
        <v>375</v>
      </c>
      <c r="D193" s="205" t="s">
        <v>144</v>
      </c>
      <c r="E193" s="206" t="s">
        <v>780</v>
      </c>
      <c r="F193" s="207" t="s">
        <v>781</v>
      </c>
      <c r="G193" s="208" t="s">
        <v>218</v>
      </c>
      <c r="H193" s="209">
        <v>8.7</v>
      </c>
      <c r="I193" s="210"/>
      <c r="J193" s="211">
        <f>ROUND(I193*H193,2)</f>
        <v>0</v>
      </c>
      <c r="K193" s="207" t="s">
        <v>219</v>
      </c>
      <c r="L193" s="45"/>
      <c r="M193" s="212" t="s">
        <v>19</v>
      </c>
      <c r="N193" s="213" t="s">
        <v>42</v>
      </c>
      <c r="O193" s="85"/>
      <c r="P193" s="214">
        <f>O193*H193</f>
        <v>0</v>
      </c>
      <c r="Q193" s="214">
        <v>0.001</v>
      </c>
      <c r="R193" s="214">
        <f>Q193*H193</f>
        <v>0.0087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165</v>
      </c>
      <c r="AT193" s="216" t="s">
        <v>144</v>
      </c>
      <c r="AU193" s="216" t="s">
        <v>81</v>
      </c>
      <c r="AY193" s="18" t="s">
        <v>137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79</v>
      </c>
      <c r="BK193" s="217">
        <f>ROUND(I193*H193,2)</f>
        <v>0</v>
      </c>
      <c r="BL193" s="18" t="s">
        <v>165</v>
      </c>
      <c r="BM193" s="216" t="s">
        <v>782</v>
      </c>
    </row>
    <row r="194" spans="1:47" s="2" customFormat="1" ht="12">
      <c r="A194" s="39"/>
      <c r="B194" s="40"/>
      <c r="C194" s="41"/>
      <c r="D194" s="218" t="s">
        <v>150</v>
      </c>
      <c r="E194" s="41"/>
      <c r="F194" s="219" t="s">
        <v>783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150</v>
      </c>
      <c r="AU194" s="18" t="s">
        <v>81</v>
      </c>
    </row>
    <row r="195" spans="1:47" s="2" customFormat="1" ht="12">
      <c r="A195" s="39"/>
      <c r="B195" s="40"/>
      <c r="C195" s="41"/>
      <c r="D195" s="224" t="s">
        <v>162</v>
      </c>
      <c r="E195" s="41"/>
      <c r="F195" s="225" t="s">
        <v>784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162</v>
      </c>
      <c r="AU195" s="18" t="s">
        <v>81</v>
      </c>
    </row>
    <row r="196" spans="1:51" s="13" customFormat="1" ht="12">
      <c r="A196" s="13"/>
      <c r="B196" s="231"/>
      <c r="C196" s="232"/>
      <c r="D196" s="218" t="s">
        <v>224</v>
      </c>
      <c r="E196" s="233" t="s">
        <v>19</v>
      </c>
      <c r="F196" s="234" t="s">
        <v>785</v>
      </c>
      <c r="G196" s="232"/>
      <c r="H196" s="235">
        <v>8.7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224</v>
      </c>
      <c r="AU196" s="241" t="s">
        <v>81</v>
      </c>
      <c r="AV196" s="13" t="s">
        <v>81</v>
      </c>
      <c r="AW196" s="13" t="s">
        <v>33</v>
      </c>
      <c r="AX196" s="13" t="s">
        <v>79</v>
      </c>
      <c r="AY196" s="241" t="s">
        <v>137</v>
      </c>
    </row>
    <row r="197" spans="1:65" s="2" customFormat="1" ht="24.15" customHeight="1">
      <c r="A197" s="39"/>
      <c r="B197" s="40"/>
      <c r="C197" s="205" t="s">
        <v>382</v>
      </c>
      <c r="D197" s="205" t="s">
        <v>144</v>
      </c>
      <c r="E197" s="206" t="s">
        <v>786</v>
      </c>
      <c r="F197" s="207" t="s">
        <v>787</v>
      </c>
      <c r="G197" s="208" t="s">
        <v>218</v>
      </c>
      <c r="H197" s="209">
        <v>8.7</v>
      </c>
      <c r="I197" s="210"/>
      <c r="J197" s="211">
        <f>ROUND(I197*H197,2)</f>
        <v>0</v>
      </c>
      <c r="K197" s="207" t="s">
        <v>219</v>
      </c>
      <c r="L197" s="45"/>
      <c r="M197" s="212" t="s">
        <v>19</v>
      </c>
      <c r="N197" s="213" t="s">
        <v>42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165</v>
      </c>
      <c r="AT197" s="216" t="s">
        <v>144</v>
      </c>
      <c r="AU197" s="216" t="s">
        <v>81</v>
      </c>
      <c r="AY197" s="18" t="s">
        <v>137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79</v>
      </c>
      <c r="BK197" s="217">
        <f>ROUND(I197*H197,2)</f>
        <v>0</v>
      </c>
      <c r="BL197" s="18" t="s">
        <v>165</v>
      </c>
      <c r="BM197" s="216" t="s">
        <v>788</v>
      </c>
    </row>
    <row r="198" spans="1:47" s="2" customFormat="1" ht="12">
      <c r="A198" s="39"/>
      <c r="B198" s="40"/>
      <c r="C198" s="41"/>
      <c r="D198" s="218" t="s">
        <v>150</v>
      </c>
      <c r="E198" s="41"/>
      <c r="F198" s="219" t="s">
        <v>789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150</v>
      </c>
      <c r="AU198" s="18" t="s">
        <v>81</v>
      </c>
    </row>
    <row r="199" spans="1:47" s="2" customFormat="1" ht="12">
      <c r="A199" s="39"/>
      <c r="B199" s="40"/>
      <c r="C199" s="41"/>
      <c r="D199" s="224" t="s">
        <v>162</v>
      </c>
      <c r="E199" s="41"/>
      <c r="F199" s="225" t="s">
        <v>790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162</v>
      </c>
      <c r="AU199" s="18" t="s">
        <v>81</v>
      </c>
    </row>
    <row r="200" spans="1:51" s="13" customFormat="1" ht="12">
      <c r="A200" s="13"/>
      <c r="B200" s="231"/>
      <c r="C200" s="232"/>
      <c r="D200" s="218" t="s">
        <v>224</v>
      </c>
      <c r="E200" s="233" t="s">
        <v>19</v>
      </c>
      <c r="F200" s="234" t="s">
        <v>785</v>
      </c>
      <c r="G200" s="232"/>
      <c r="H200" s="235">
        <v>8.7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224</v>
      </c>
      <c r="AU200" s="241" t="s">
        <v>81</v>
      </c>
      <c r="AV200" s="13" t="s">
        <v>81</v>
      </c>
      <c r="AW200" s="13" t="s">
        <v>33</v>
      </c>
      <c r="AX200" s="13" t="s">
        <v>79</v>
      </c>
      <c r="AY200" s="241" t="s">
        <v>137</v>
      </c>
    </row>
    <row r="201" spans="1:65" s="2" customFormat="1" ht="24.15" customHeight="1">
      <c r="A201" s="39"/>
      <c r="B201" s="40"/>
      <c r="C201" s="263" t="s">
        <v>389</v>
      </c>
      <c r="D201" s="263" t="s">
        <v>368</v>
      </c>
      <c r="E201" s="264" t="s">
        <v>791</v>
      </c>
      <c r="F201" s="265" t="s">
        <v>792</v>
      </c>
      <c r="G201" s="266" t="s">
        <v>218</v>
      </c>
      <c r="H201" s="267">
        <v>8.7</v>
      </c>
      <c r="I201" s="268"/>
      <c r="J201" s="269">
        <f>ROUND(I201*H201,2)</f>
        <v>0</v>
      </c>
      <c r="K201" s="265" t="s">
        <v>219</v>
      </c>
      <c r="L201" s="270"/>
      <c r="M201" s="271" t="s">
        <v>19</v>
      </c>
      <c r="N201" s="272" t="s">
        <v>42</v>
      </c>
      <c r="O201" s="85"/>
      <c r="P201" s="214">
        <f>O201*H201</f>
        <v>0</v>
      </c>
      <c r="Q201" s="214">
        <v>0.0006</v>
      </c>
      <c r="R201" s="214">
        <f>Q201*H201</f>
        <v>0.005219999999999999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184</v>
      </c>
      <c r="AT201" s="216" t="s">
        <v>368</v>
      </c>
      <c r="AU201" s="216" t="s">
        <v>81</v>
      </c>
      <c r="AY201" s="18" t="s">
        <v>137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79</v>
      </c>
      <c r="BK201" s="217">
        <f>ROUND(I201*H201,2)</f>
        <v>0</v>
      </c>
      <c r="BL201" s="18" t="s">
        <v>165</v>
      </c>
      <c r="BM201" s="216" t="s">
        <v>793</v>
      </c>
    </row>
    <row r="202" spans="1:47" s="2" customFormat="1" ht="12">
      <c r="A202" s="39"/>
      <c r="B202" s="40"/>
      <c r="C202" s="41"/>
      <c r="D202" s="218" t="s">
        <v>150</v>
      </c>
      <c r="E202" s="41"/>
      <c r="F202" s="219" t="s">
        <v>792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150</v>
      </c>
      <c r="AU202" s="18" t="s">
        <v>81</v>
      </c>
    </row>
    <row r="203" spans="1:63" s="12" customFormat="1" ht="22.8" customHeight="1">
      <c r="A203" s="12"/>
      <c r="B203" s="189"/>
      <c r="C203" s="190"/>
      <c r="D203" s="191" t="s">
        <v>70</v>
      </c>
      <c r="E203" s="203" t="s">
        <v>794</v>
      </c>
      <c r="F203" s="203" t="s">
        <v>795</v>
      </c>
      <c r="G203" s="190"/>
      <c r="H203" s="190"/>
      <c r="I203" s="193"/>
      <c r="J203" s="204">
        <f>BK203</f>
        <v>0</v>
      </c>
      <c r="K203" s="190"/>
      <c r="L203" s="195"/>
      <c r="M203" s="196"/>
      <c r="N203" s="197"/>
      <c r="O203" s="197"/>
      <c r="P203" s="198">
        <f>SUM(P204:P209)</f>
        <v>0</v>
      </c>
      <c r="Q203" s="197"/>
      <c r="R203" s="198">
        <f>SUM(R204:R209)</f>
        <v>0.00648</v>
      </c>
      <c r="S203" s="197"/>
      <c r="T203" s="199">
        <f>SUM(T204:T209)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0" t="s">
        <v>81</v>
      </c>
      <c r="AT203" s="201" t="s">
        <v>70</v>
      </c>
      <c r="AU203" s="201" t="s">
        <v>79</v>
      </c>
      <c r="AY203" s="200" t="s">
        <v>137</v>
      </c>
      <c r="BK203" s="202">
        <f>SUM(BK204:BK209)</f>
        <v>0</v>
      </c>
    </row>
    <row r="204" spans="1:65" s="2" customFormat="1" ht="24.15" customHeight="1">
      <c r="A204" s="39"/>
      <c r="B204" s="40"/>
      <c r="C204" s="205" t="s">
        <v>398</v>
      </c>
      <c r="D204" s="205" t="s">
        <v>144</v>
      </c>
      <c r="E204" s="206" t="s">
        <v>796</v>
      </c>
      <c r="F204" s="207" t="s">
        <v>797</v>
      </c>
      <c r="G204" s="208" t="s">
        <v>595</v>
      </c>
      <c r="H204" s="209">
        <v>16.2</v>
      </c>
      <c r="I204" s="210"/>
      <c r="J204" s="211">
        <f>ROUND(I204*H204,2)</f>
        <v>0</v>
      </c>
      <c r="K204" s="207" t="s">
        <v>219</v>
      </c>
      <c r="L204" s="45"/>
      <c r="M204" s="212" t="s">
        <v>19</v>
      </c>
      <c r="N204" s="213" t="s">
        <v>42</v>
      </c>
      <c r="O204" s="85"/>
      <c r="P204" s="214">
        <f>O204*H204</f>
        <v>0</v>
      </c>
      <c r="Q204" s="214">
        <v>0.0004</v>
      </c>
      <c r="R204" s="214">
        <f>Q204*H204</f>
        <v>0.00648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313</v>
      </c>
      <c r="AT204" s="216" t="s">
        <v>144</v>
      </c>
      <c r="AU204" s="216" t="s">
        <v>81</v>
      </c>
      <c r="AY204" s="18" t="s">
        <v>137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79</v>
      </c>
      <c r="BK204" s="217">
        <f>ROUND(I204*H204,2)</f>
        <v>0</v>
      </c>
      <c r="BL204" s="18" t="s">
        <v>313</v>
      </c>
      <c r="BM204" s="216" t="s">
        <v>798</v>
      </c>
    </row>
    <row r="205" spans="1:47" s="2" customFormat="1" ht="12">
      <c r="A205" s="39"/>
      <c r="B205" s="40"/>
      <c r="C205" s="41"/>
      <c r="D205" s="218" t="s">
        <v>150</v>
      </c>
      <c r="E205" s="41"/>
      <c r="F205" s="219" t="s">
        <v>799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150</v>
      </c>
      <c r="AU205" s="18" t="s">
        <v>81</v>
      </c>
    </row>
    <row r="206" spans="1:47" s="2" customFormat="1" ht="12">
      <c r="A206" s="39"/>
      <c r="B206" s="40"/>
      <c r="C206" s="41"/>
      <c r="D206" s="224" t="s">
        <v>162</v>
      </c>
      <c r="E206" s="41"/>
      <c r="F206" s="225" t="s">
        <v>800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162</v>
      </c>
      <c r="AU206" s="18" t="s">
        <v>81</v>
      </c>
    </row>
    <row r="207" spans="1:51" s="13" customFormat="1" ht="12">
      <c r="A207" s="13"/>
      <c r="B207" s="231"/>
      <c r="C207" s="232"/>
      <c r="D207" s="218" t="s">
        <v>224</v>
      </c>
      <c r="E207" s="233" t="s">
        <v>19</v>
      </c>
      <c r="F207" s="234" t="s">
        <v>801</v>
      </c>
      <c r="G207" s="232"/>
      <c r="H207" s="235">
        <v>16.2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1" t="s">
        <v>224</v>
      </c>
      <c r="AU207" s="241" t="s">
        <v>81</v>
      </c>
      <c r="AV207" s="13" t="s">
        <v>81</v>
      </c>
      <c r="AW207" s="13" t="s">
        <v>33</v>
      </c>
      <c r="AX207" s="13" t="s">
        <v>79</v>
      </c>
      <c r="AY207" s="241" t="s">
        <v>137</v>
      </c>
    </row>
    <row r="208" spans="1:65" s="2" customFormat="1" ht="21.75" customHeight="1">
      <c r="A208" s="39"/>
      <c r="B208" s="40"/>
      <c r="C208" s="263" t="s">
        <v>406</v>
      </c>
      <c r="D208" s="263" t="s">
        <v>368</v>
      </c>
      <c r="E208" s="264" t="s">
        <v>802</v>
      </c>
      <c r="F208" s="265" t="s">
        <v>803</v>
      </c>
      <c r="G208" s="266" t="s">
        <v>595</v>
      </c>
      <c r="H208" s="267">
        <v>16.2</v>
      </c>
      <c r="I208" s="268"/>
      <c r="J208" s="269">
        <f>ROUND(I208*H208,2)</f>
        <v>0</v>
      </c>
      <c r="K208" s="265" t="s">
        <v>219</v>
      </c>
      <c r="L208" s="270"/>
      <c r="M208" s="271" t="s">
        <v>19</v>
      </c>
      <c r="N208" s="272" t="s">
        <v>42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431</v>
      </c>
      <c r="AT208" s="216" t="s">
        <v>368</v>
      </c>
      <c r="AU208" s="216" t="s">
        <v>81</v>
      </c>
      <c r="AY208" s="18" t="s">
        <v>137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79</v>
      </c>
      <c r="BK208" s="217">
        <f>ROUND(I208*H208,2)</f>
        <v>0</v>
      </c>
      <c r="BL208" s="18" t="s">
        <v>313</v>
      </c>
      <c r="BM208" s="216" t="s">
        <v>804</v>
      </c>
    </row>
    <row r="209" spans="1:47" s="2" customFormat="1" ht="12">
      <c r="A209" s="39"/>
      <c r="B209" s="40"/>
      <c r="C209" s="41"/>
      <c r="D209" s="218" t="s">
        <v>150</v>
      </c>
      <c r="E209" s="41"/>
      <c r="F209" s="219" t="s">
        <v>803</v>
      </c>
      <c r="G209" s="41"/>
      <c r="H209" s="41"/>
      <c r="I209" s="220"/>
      <c r="J209" s="41"/>
      <c r="K209" s="41"/>
      <c r="L209" s="45"/>
      <c r="M209" s="226"/>
      <c r="N209" s="227"/>
      <c r="O209" s="228"/>
      <c r="P209" s="228"/>
      <c r="Q209" s="228"/>
      <c r="R209" s="228"/>
      <c r="S209" s="228"/>
      <c r="T209" s="22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150</v>
      </c>
      <c r="AU209" s="18" t="s">
        <v>81</v>
      </c>
    </row>
    <row r="210" spans="1:31" s="2" customFormat="1" ht="6.95" customHeight="1">
      <c r="A210" s="39"/>
      <c r="B210" s="60"/>
      <c r="C210" s="61"/>
      <c r="D210" s="61"/>
      <c r="E210" s="61"/>
      <c r="F210" s="61"/>
      <c r="G210" s="61"/>
      <c r="H210" s="61"/>
      <c r="I210" s="61"/>
      <c r="J210" s="61"/>
      <c r="K210" s="61"/>
      <c r="L210" s="45"/>
      <c r="M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</row>
  </sheetData>
  <sheetProtection password="CC35" sheet="1" objects="1" scenarios="1" formatColumns="0" formatRows="0" autoFilter="0"/>
  <autoFilter ref="C90:K209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3_01/131151106"/>
    <hyperlink ref="F100" r:id="rId2" display="https://podminky.urs.cz/item/CS_URS_2023_01/162751117"/>
    <hyperlink ref="F104" r:id="rId3" display="https://podminky.urs.cz/item/CS_URS_2023_01/171201221"/>
    <hyperlink ref="F108" r:id="rId4" display="https://podminky.urs.cz/item/CS_URS_2023_01/171201231"/>
    <hyperlink ref="F112" r:id="rId5" display="https://podminky.urs.cz/item/CS_URS_2023_01/171251201"/>
    <hyperlink ref="F116" r:id="rId6" display="https://podminky.urs.cz/item/CS_URS_2023_01/174151101"/>
    <hyperlink ref="F121" r:id="rId7" display="https://podminky.urs.cz/item/CS_URS_2023_01/273321117"/>
    <hyperlink ref="F125" r:id="rId8" display="https://podminky.urs.cz/item/CS_URS_2023_01/273354111"/>
    <hyperlink ref="F129" r:id="rId9" display="https://podminky.urs.cz/item/CS_URS_2023_01/273354211"/>
    <hyperlink ref="F133" r:id="rId10" display="https://podminky.urs.cz/item/CS_URS_2023_01/273361116"/>
    <hyperlink ref="F138" r:id="rId11" display="https://podminky.urs.cz/item/CS_URS_2023_01/311321411"/>
    <hyperlink ref="F142" r:id="rId12" display="https://podminky.urs.cz/item/CS_URS_2023_01/311351121"/>
    <hyperlink ref="F146" r:id="rId13" display="https://podminky.urs.cz/item/CS_URS_2023_01/311351122"/>
    <hyperlink ref="F150" r:id="rId14" display="https://podminky.urs.cz/item/CS_URS_2023_01/311361821"/>
    <hyperlink ref="F154" r:id="rId15" display="https://podminky.urs.cz/item/CS_URS_2023_01/317321118"/>
    <hyperlink ref="F158" r:id="rId16" display="https://podminky.urs.cz/item/CS_URS_2023_01/317353121"/>
    <hyperlink ref="F162" r:id="rId17" display="https://podminky.urs.cz/item/CS_URS_2023_01/317361116"/>
    <hyperlink ref="F167" r:id="rId18" display="https://podminky.urs.cz/item/CS_URS_2023_01/465513157"/>
    <hyperlink ref="F172" r:id="rId19" display="https://podminky.urs.cz/item/CS_URS_2023_01/962051111"/>
    <hyperlink ref="F177" r:id="rId20" display="https://podminky.urs.cz/item/CS_URS_2023_01/997211111"/>
    <hyperlink ref="F181" r:id="rId21" display="https://podminky.urs.cz/item/CS_URS_2023_01/997211511"/>
    <hyperlink ref="F185" r:id="rId22" display="https://podminky.urs.cz/item/CS_URS_2023_01/997211612"/>
    <hyperlink ref="F190" r:id="rId23" display="https://podminky.urs.cz/item/CS_URS_2023_01/998212111"/>
    <hyperlink ref="F195" r:id="rId24" display="https://podminky.urs.cz/item/CS_URS_2023_01/711113121"/>
    <hyperlink ref="F199" r:id="rId25" display="https://podminky.urs.cz/item/CS_URS_2023_01/711491172"/>
    <hyperlink ref="F206" r:id="rId26" display="https://podminky.urs.cz/item/CS_URS_2023_01/767163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111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Realizace SZ KoPÚ v k.ú. Fulnek 1.etapa - 2023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805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15. 3. 2023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ROUND(J90,2)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ROUND((SUM(BE90:BE253)),2)</f>
        <v>0</v>
      </c>
      <c r="G33" s="39"/>
      <c r="H33" s="39"/>
      <c r="I33" s="149">
        <v>0.21</v>
      </c>
      <c r="J33" s="148">
        <f>ROUND(((SUM(BE90:BE253))*I33),2)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ROUND((SUM(BF90:BF253)),2)</f>
        <v>0</v>
      </c>
      <c r="G34" s="39"/>
      <c r="H34" s="39"/>
      <c r="I34" s="149">
        <v>0.15</v>
      </c>
      <c r="J34" s="148">
        <f>ROUND(((SUM(BF90:BF253))*I34),2)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ROUND((SUM(BG90:BG253)),2)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ROUND((SUM(BH90:BH253)),2)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ROUND((SUM(BI90:BI253)),2)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Realizace SZ KoPÚ v k.ú. Fulnek 1.etapa - 2023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101 - 03 - Hlavni polní cesta C1 - propustek č. 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15. 3. 2023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Státní pozemkový úřad</v>
      </c>
      <c r="G54" s="41"/>
      <c r="H54" s="41"/>
      <c r="I54" s="33" t="s">
        <v>31</v>
      </c>
      <c r="J54" s="37" t="str">
        <f>E21</f>
        <v>Dopravoprojekt Ostrava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115</v>
      </c>
      <c r="D57" s="163"/>
      <c r="E57" s="163"/>
      <c r="F57" s="163"/>
      <c r="G57" s="163"/>
      <c r="H57" s="163"/>
      <c r="I57" s="163"/>
      <c r="J57" s="164" t="s">
        <v>116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pans="1:31" s="9" customFormat="1" ht="24.95" customHeight="1">
      <c r="A60" s="9"/>
      <c r="B60" s="166"/>
      <c r="C60" s="167"/>
      <c r="D60" s="168" t="s">
        <v>118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209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119</v>
      </c>
      <c r="E62" s="175"/>
      <c r="F62" s="175"/>
      <c r="G62" s="175"/>
      <c r="H62" s="175"/>
      <c r="I62" s="175"/>
      <c r="J62" s="176">
        <f>J118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652</v>
      </c>
      <c r="E63" s="175"/>
      <c r="F63" s="175"/>
      <c r="G63" s="175"/>
      <c r="H63" s="175"/>
      <c r="I63" s="175"/>
      <c r="J63" s="176">
        <f>J135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210</v>
      </c>
      <c r="E64" s="175"/>
      <c r="F64" s="175"/>
      <c r="G64" s="175"/>
      <c r="H64" s="175"/>
      <c r="I64" s="175"/>
      <c r="J64" s="176">
        <f>J172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212</v>
      </c>
      <c r="E65" s="175"/>
      <c r="F65" s="175"/>
      <c r="G65" s="175"/>
      <c r="H65" s="175"/>
      <c r="I65" s="175"/>
      <c r="J65" s="176">
        <f>J177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213</v>
      </c>
      <c r="E66" s="175"/>
      <c r="F66" s="175"/>
      <c r="G66" s="175"/>
      <c r="H66" s="175"/>
      <c r="I66" s="175"/>
      <c r="J66" s="176">
        <f>J211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214</v>
      </c>
      <c r="E67" s="175"/>
      <c r="F67" s="175"/>
      <c r="G67" s="175"/>
      <c r="H67" s="175"/>
      <c r="I67" s="175"/>
      <c r="J67" s="176">
        <f>J221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6"/>
      <c r="C68" s="167"/>
      <c r="D68" s="168" t="s">
        <v>654</v>
      </c>
      <c r="E68" s="169"/>
      <c r="F68" s="169"/>
      <c r="G68" s="169"/>
      <c r="H68" s="169"/>
      <c r="I68" s="169"/>
      <c r="J68" s="170">
        <f>J225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2"/>
      <c r="C69" s="173"/>
      <c r="D69" s="174" t="s">
        <v>655</v>
      </c>
      <c r="E69" s="175"/>
      <c r="F69" s="175"/>
      <c r="G69" s="175"/>
      <c r="H69" s="175"/>
      <c r="I69" s="175"/>
      <c r="J69" s="176">
        <f>J226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656</v>
      </c>
      <c r="E70" s="175"/>
      <c r="F70" s="175"/>
      <c r="G70" s="175"/>
      <c r="H70" s="175"/>
      <c r="I70" s="175"/>
      <c r="J70" s="176">
        <f>J247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122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1" t="str">
        <f>E7</f>
        <v>Realizace SZ KoPÚ v k.ú. Fulnek 1.etapa - 2023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112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101 - 03 - Hlavni polní cesta C1 - propustek č. 2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 xml:space="preserve"> </v>
      </c>
      <c r="G84" s="41"/>
      <c r="H84" s="41"/>
      <c r="I84" s="33" t="s">
        <v>23</v>
      </c>
      <c r="J84" s="73" t="str">
        <f>IF(J12="","",J12)</f>
        <v>15. 3. 2023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5.65" customHeight="1">
      <c r="A86" s="39"/>
      <c r="B86" s="40"/>
      <c r="C86" s="33" t="s">
        <v>25</v>
      </c>
      <c r="D86" s="41"/>
      <c r="E86" s="41"/>
      <c r="F86" s="28" t="str">
        <f>E15</f>
        <v>Státní pozemkový úřad</v>
      </c>
      <c r="G86" s="41"/>
      <c r="H86" s="41"/>
      <c r="I86" s="33" t="s">
        <v>31</v>
      </c>
      <c r="J86" s="37" t="str">
        <f>E21</f>
        <v>Dopravoprojekt Ostrava a.s.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34</v>
      </c>
      <c r="J87" s="37" t="str">
        <f>E24</f>
        <v xml:space="preserve"> 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8"/>
      <c r="B89" s="179"/>
      <c r="C89" s="180" t="s">
        <v>123</v>
      </c>
      <c r="D89" s="181" t="s">
        <v>56</v>
      </c>
      <c r="E89" s="181" t="s">
        <v>52</v>
      </c>
      <c r="F89" s="181" t="s">
        <v>53</v>
      </c>
      <c r="G89" s="181" t="s">
        <v>124</v>
      </c>
      <c r="H89" s="181" t="s">
        <v>125</v>
      </c>
      <c r="I89" s="181" t="s">
        <v>126</v>
      </c>
      <c r="J89" s="181" t="s">
        <v>116</v>
      </c>
      <c r="K89" s="182" t="s">
        <v>127</v>
      </c>
      <c r="L89" s="183"/>
      <c r="M89" s="93" t="s">
        <v>19</v>
      </c>
      <c r="N89" s="94" t="s">
        <v>41</v>
      </c>
      <c r="O89" s="94" t="s">
        <v>128</v>
      </c>
      <c r="P89" s="94" t="s">
        <v>129</v>
      </c>
      <c r="Q89" s="94" t="s">
        <v>130</v>
      </c>
      <c r="R89" s="94" t="s">
        <v>131</v>
      </c>
      <c r="S89" s="94" t="s">
        <v>132</v>
      </c>
      <c r="T89" s="95" t="s">
        <v>133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2" customFormat="1" ht="22.8" customHeight="1">
      <c r="A90" s="39"/>
      <c r="B90" s="40"/>
      <c r="C90" s="100" t="s">
        <v>134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P91+P225</f>
        <v>0</v>
      </c>
      <c r="Q90" s="97"/>
      <c r="R90" s="186">
        <f>R91+R225</f>
        <v>105.77684819999999</v>
      </c>
      <c r="S90" s="97"/>
      <c r="T90" s="187">
        <f>T91+T225</f>
        <v>24.6506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70</v>
      </c>
      <c r="AU90" s="18" t="s">
        <v>117</v>
      </c>
      <c r="BK90" s="188">
        <f>BK91+BK225</f>
        <v>0</v>
      </c>
    </row>
    <row r="91" spans="1:63" s="12" customFormat="1" ht="25.9" customHeight="1">
      <c r="A91" s="12"/>
      <c r="B91" s="189"/>
      <c r="C91" s="190"/>
      <c r="D91" s="191" t="s">
        <v>70</v>
      </c>
      <c r="E91" s="192" t="s">
        <v>135</v>
      </c>
      <c r="F91" s="192" t="s">
        <v>136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P92+P118+P135+P172+P177+P211+P221</f>
        <v>0</v>
      </c>
      <c r="Q91" s="197"/>
      <c r="R91" s="198">
        <f>R92+R118+R135+R172+R177+R211+R221</f>
        <v>105.27451939999999</v>
      </c>
      <c r="S91" s="197"/>
      <c r="T91" s="199">
        <f>T92+T118+T135+T172+T177+T211+T221</f>
        <v>24.6506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79</v>
      </c>
      <c r="AT91" s="201" t="s">
        <v>70</v>
      </c>
      <c r="AU91" s="201" t="s">
        <v>71</v>
      </c>
      <c r="AY91" s="200" t="s">
        <v>137</v>
      </c>
      <c r="BK91" s="202">
        <f>BK92+BK118+BK135+BK172+BK177+BK211+BK221</f>
        <v>0</v>
      </c>
    </row>
    <row r="92" spans="1:63" s="12" customFormat="1" ht="22.8" customHeight="1">
      <c r="A92" s="12"/>
      <c r="B92" s="189"/>
      <c r="C92" s="190"/>
      <c r="D92" s="191" t="s">
        <v>70</v>
      </c>
      <c r="E92" s="203" t="s">
        <v>79</v>
      </c>
      <c r="F92" s="203" t="s">
        <v>215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SUM(P93:P117)</f>
        <v>0</v>
      </c>
      <c r="Q92" s="197"/>
      <c r="R92" s="198">
        <f>SUM(R93:R117)</f>
        <v>0</v>
      </c>
      <c r="S92" s="197"/>
      <c r="T92" s="199">
        <f>SUM(T93:T117)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79</v>
      </c>
      <c r="AT92" s="201" t="s">
        <v>70</v>
      </c>
      <c r="AU92" s="201" t="s">
        <v>79</v>
      </c>
      <c r="AY92" s="200" t="s">
        <v>137</v>
      </c>
      <c r="BK92" s="202">
        <f>SUM(BK93:BK117)</f>
        <v>0</v>
      </c>
    </row>
    <row r="93" spans="1:65" s="2" customFormat="1" ht="33" customHeight="1">
      <c r="A93" s="39"/>
      <c r="B93" s="40"/>
      <c r="C93" s="205" t="s">
        <v>79</v>
      </c>
      <c r="D93" s="205" t="s">
        <v>144</v>
      </c>
      <c r="E93" s="206" t="s">
        <v>657</v>
      </c>
      <c r="F93" s="207" t="s">
        <v>658</v>
      </c>
      <c r="G93" s="208" t="s">
        <v>280</v>
      </c>
      <c r="H93" s="209">
        <v>233.512</v>
      </c>
      <c r="I93" s="210"/>
      <c r="J93" s="211">
        <f>ROUND(I93*H93,2)</f>
        <v>0</v>
      </c>
      <c r="K93" s="207" t="s">
        <v>219</v>
      </c>
      <c r="L93" s="45"/>
      <c r="M93" s="212" t="s">
        <v>19</v>
      </c>
      <c r="N93" s="213" t="s">
        <v>42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165</v>
      </c>
      <c r="AT93" s="216" t="s">
        <v>144</v>
      </c>
      <c r="AU93" s="216" t="s">
        <v>81</v>
      </c>
      <c r="AY93" s="18" t="s">
        <v>137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165</v>
      </c>
      <c r="BM93" s="216" t="s">
        <v>806</v>
      </c>
    </row>
    <row r="94" spans="1:47" s="2" customFormat="1" ht="12">
      <c r="A94" s="39"/>
      <c r="B94" s="40"/>
      <c r="C94" s="41"/>
      <c r="D94" s="218" t="s">
        <v>150</v>
      </c>
      <c r="E94" s="41"/>
      <c r="F94" s="219" t="s">
        <v>660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150</v>
      </c>
      <c r="AU94" s="18" t="s">
        <v>81</v>
      </c>
    </row>
    <row r="95" spans="1:47" s="2" customFormat="1" ht="12">
      <c r="A95" s="39"/>
      <c r="B95" s="40"/>
      <c r="C95" s="41"/>
      <c r="D95" s="224" t="s">
        <v>162</v>
      </c>
      <c r="E95" s="41"/>
      <c r="F95" s="225" t="s">
        <v>661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162</v>
      </c>
      <c r="AU95" s="18" t="s">
        <v>81</v>
      </c>
    </row>
    <row r="96" spans="1:51" s="13" customFormat="1" ht="12">
      <c r="A96" s="13"/>
      <c r="B96" s="231"/>
      <c r="C96" s="232"/>
      <c r="D96" s="218" t="s">
        <v>224</v>
      </c>
      <c r="E96" s="233" t="s">
        <v>19</v>
      </c>
      <c r="F96" s="234" t="s">
        <v>807</v>
      </c>
      <c r="G96" s="232"/>
      <c r="H96" s="235">
        <v>176.532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1" t="s">
        <v>224</v>
      </c>
      <c r="AU96" s="241" t="s">
        <v>81</v>
      </c>
      <c r="AV96" s="13" t="s">
        <v>81</v>
      </c>
      <c r="AW96" s="13" t="s">
        <v>33</v>
      </c>
      <c r="AX96" s="13" t="s">
        <v>71</v>
      </c>
      <c r="AY96" s="241" t="s">
        <v>137</v>
      </c>
    </row>
    <row r="97" spans="1:51" s="13" customFormat="1" ht="12">
      <c r="A97" s="13"/>
      <c r="B97" s="231"/>
      <c r="C97" s="232"/>
      <c r="D97" s="218" t="s">
        <v>224</v>
      </c>
      <c r="E97" s="233" t="s">
        <v>19</v>
      </c>
      <c r="F97" s="234" t="s">
        <v>808</v>
      </c>
      <c r="G97" s="232"/>
      <c r="H97" s="235">
        <v>56.98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224</v>
      </c>
      <c r="AU97" s="241" t="s">
        <v>81</v>
      </c>
      <c r="AV97" s="13" t="s">
        <v>81</v>
      </c>
      <c r="AW97" s="13" t="s">
        <v>33</v>
      </c>
      <c r="AX97" s="13" t="s">
        <v>71</v>
      </c>
      <c r="AY97" s="241" t="s">
        <v>137</v>
      </c>
    </row>
    <row r="98" spans="1:51" s="15" customFormat="1" ht="12">
      <c r="A98" s="15"/>
      <c r="B98" s="252"/>
      <c r="C98" s="253"/>
      <c r="D98" s="218" t="s">
        <v>224</v>
      </c>
      <c r="E98" s="254" t="s">
        <v>19</v>
      </c>
      <c r="F98" s="255" t="s">
        <v>299</v>
      </c>
      <c r="G98" s="253"/>
      <c r="H98" s="256">
        <v>233.512</v>
      </c>
      <c r="I98" s="257"/>
      <c r="J98" s="253"/>
      <c r="K98" s="253"/>
      <c r="L98" s="258"/>
      <c r="M98" s="259"/>
      <c r="N98" s="260"/>
      <c r="O98" s="260"/>
      <c r="P98" s="260"/>
      <c r="Q98" s="260"/>
      <c r="R98" s="260"/>
      <c r="S98" s="260"/>
      <c r="T98" s="261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2" t="s">
        <v>224</v>
      </c>
      <c r="AU98" s="262" t="s">
        <v>81</v>
      </c>
      <c r="AV98" s="15" t="s">
        <v>165</v>
      </c>
      <c r="AW98" s="15" t="s">
        <v>33</v>
      </c>
      <c r="AX98" s="15" t="s">
        <v>79</v>
      </c>
      <c r="AY98" s="262" t="s">
        <v>137</v>
      </c>
    </row>
    <row r="99" spans="1:65" s="2" customFormat="1" ht="37.8" customHeight="1">
      <c r="A99" s="39"/>
      <c r="B99" s="40"/>
      <c r="C99" s="205" t="s">
        <v>81</v>
      </c>
      <c r="D99" s="205" t="s">
        <v>144</v>
      </c>
      <c r="E99" s="206" t="s">
        <v>326</v>
      </c>
      <c r="F99" s="207" t="s">
        <v>327</v>
      </c>
      <c r="G99" s="208" t="s">
        <v>280</v>
      </c>
      <c r="H99" s="209">
        <v>233.512</v>
      </c>
      <c r="I99" s="210"/>
      <c r="J99" s="211">
        <f>ROUND(I99*H99,2)</f>
        <v>0</v>
      </c>
      <c r="K99" s="207" t="s">
        <v>219</v>
      </c>
      <c r="L99" s="45"/>
      <c r="M99" s="212" t="s">
        <v>19</v>
      </c>
      <c r="N99" s="213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165</v>
      </c>
      <c r="AT99" s="216" t="s">
        <v>144</v>
      </c>
      <c r="AU99" s="216" t="s">
        <v>81</v>
      </c>
      <c r="AY99" s="18" t="s">
        <v>137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165</v>
      </c>
      <c r="BM99" s="216" t="s">
        <v>809</v>
      </c>
    </row>
    <row r="100" spans="1:47" s="2" customFormat="1" ht="12">
      <c r="A100" s="39"/>
      <c r="B100" s="40"/>
      <c r="C100" s="41"/>
      <c r="D100" s="218" t="s">
        <v>150</v>
      </c>
      <c r="E100" s="41"/>
      <c r="F100" s="219" t="s">
        <v>329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150</v>
      </c>
      <c r="AU100" s="18" t="s">
        <v>81</v>
      </c>
    </row>
    <row r="101" spans="1:47" s="2" customFormat="1" ht="12">
      <c r="A101" s="39"/>
      <c r="B101" s="40"/>
      <c r="C101" s="41"/>
      <c r="D101" s="224" t="s">
        <v>162</v>
      </c>
      <c r="E101" s="41"/>
      <c r="F101" s="225" t="s">
        <v>330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162</v>
      </c>
      <c r="AU101" s="18" t="s">
        <v>81</v>
      </c>
    </row>
    <row r="102" spans="1:51" s="13" customFormat="1" ht="12">
      <c r="A102" s="13"/>
      <c r="B102" s="231"/>
      <c r="C102" s="232"/>
      <c r="D102" s="218" t="s">
        <v>224</v>
      </c>
      <c r="E102" s="233" t="s">
        <v>19</v>
      </c>
      <c r="F102" s="234" t="s">
        <v>810</v>
      </c>
      <c r="G102" s="232"/>
      <c r="H102" s="235">
        <v>233.512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224</v>
      </c>
      <c r="AU102" s="241" t="s">
        <v>81</v>
      </c>
      <c r="AV102" s="13" t="s">
        <v>81</v>
      </c>
      <c r="AW102" s="13" t="s">
        <v>33</v>
      </c>
      <c r="AX102" s="13" t="s">
        <v>79</v>
      </c>
      <c r="AY102" s="241" t="s">
        <v>137</v>
      </c>
    </row>
    <row r="103" spans="1:65" s="2" customFormat="1" ht="24.15" customHeight="1">
      <c r="A103" s="39"/>
      <c r="B103" s="40"/>
      <c r="C103" s="205" t="s">
        <v>157</v>
      </c>
      <c r="D103" s="205" t="s">
        <v>144</v>
      </c>
      <c r="E103" s="206" t="s">
        <v>383</v>
      </c>
      <c r="F103" s="207" t="s">
        <v>384</v>
      </c>
      <c r="G103" s="208" t="s">
        <v>371</v>
      </c>
      <c r="H103" s="209">
        <v>467.024</v>
      </c>
      <c r="I103" s="210"/>
      <c r="J103" s="211">
        <f>ROUND(I103*H103,2)</f>
        <v>0</v>
      </c>
      <c r="K103" s="207" t="s">
        <v>219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165</v>
      </c>
      <c r="AT103" s="216" t="s">
        <v>144</v>
      </c>
      <c r="AU103" s="216" t="s">
        <v>81</v>
      </c>
      <c r="AY103" s="18" t="s">
        <v>137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165</v>
      </c>
      <c r="BM103" s="216" t="s">
        <v>811</v>
      </c>
    </row>
    <row r="104" spans="1:47" s="2" customFormat="1" ht="12">
      <c r="A104" s="39"/>
      <c r="B104" s="40"/>
      <c r="C104" s="41"/>
      <c r="D104" s="218" t="s">
        <v>150</v>
      </c>
      <c r="E104" s="41"/>
      <c r="F104" s="219" t="s">
        <v>386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150</v>
      </c>
      <c r="AU104" s="18" t="s">
        <v>81</v>
      </c>
    </row>
    <row r="105" spans="1:47" s="2" customFormat="1" ht="12">
      <c r="A105" s="39"/>
      <c r="B105" s="40"/>
      <c r="C105" s="41"/>
      <c r="D105" s="224" t="s">
        <v>162</v>
      </c>
      <c r="E105" s="41"/>
      <c r="F105" s="225" t="s">
        <v>387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162</v>
      </c>
      <c r="AU105" s="18" t="s">
        <v>81</v>
      </c>
    </row>
    <row r="106" spans="1:51" s="13" customFormat="1" ht="12">
      <c r="A106" s="13"/>
      <c r="B106" s="231"/>
      <c r="C106" s="232"/>
      <c r="D106" s="218" t="s">
        <v>224</v>
      </c>
      <c r="E106" s="233" t="s">
        <v>19</v>
      </c>
      <c r="F106" s="234" t="s">
        <v>812</v>
      </c>
      <c r="G106" s="232"/>
      <c r="H106" s="235">
        <v>467.024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224</v>
      </c>
      <c r="AU106" s="241" t="s">
        <v>81</v>
      </c>
      <c r="AV106" s="13" t="s">
        <v>81</v>
      </c>
      <c r="AW106" s="13" t="s">
        <v>33</v>
      </c>
      <c r="AX106" s="13" t="s">
        <v>79</v>
      </c>
      <c r="AY106" s="241" t="s">
        <v>137</v>
      </c>
    </row>
    <row r="107" spans="1:65" s="2" customFormat="1" ht="33" customHeight="1">
      <c r="A107" s="39"/>
      <c r="B107" s="40"/>
      <c r="C107" s="205" t="s">
        <v>165</v>
      </c>
      <c r="D107" s="205" t="s">
        <v>144</v>
      </c>
      <c r="E107" s="206" t="s">
        <v>666</v>
      </c>
      <c r="F107" s="207" t="s">
        <v>667</v>
      </c>
      <c r="G107" s="208" t="s">
        <v>371</v>
      </c>
      <c r="H107" s="209">
        <v>24.651</v>
      </c>
      <c r="I107" s="210"/>
      <c r="J107" s="211">
        <f>ROUND(I107*H107,2)</f>
        <v>0</v>
      </c>
      <c r="K107" s="207" t="s">
        <v>219</v>
      </c>
      <c r="L107" s="45"/>
      <c r="M107" s="212" t="s">
        <v>19</v>
      </c>
      <c r="N107" s="213" t="s">
        <v>42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165</v>
      </c>
      <c r="AT107" s="216" t="s">
        <v>144</v>
      </c>
      <c r="AU107" s="216" t="s">
        <v>81</v>
      </c>
      <c r="AY107" s="18" t="s">
        <v>137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165</v>
      </c>
      <c r="BM107" s="216" t="s">
        <v>813</v>
      </c>
    </row>
    <row r="108" spans="1:47" s="2" customFormat="1" ht="12">
      <c r="A108" s="39"/>
      <c r="B108" s="40"/>
      <c r="C108" s="41"/>
      <c r="D108" s="218" t="s">
        <v>150</v>
      </c>
      <c r="E108" s="41"/>
      <c r="F108" s="219" t="s">
        <v>669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150</v>
      </c>
      <c r="AU108" s="18" t="s">
        <v>81</v>
      </c>
    </row>
    <row r="109" spans="1:47" s="2" customFormat="1" ht="12">
      <c r="A109" s="39"/>
      <c r="B109" s="40"/>
      <c r="C109" s="41"/>
      <c r="D109" s="224" t="s">
        <v>162</v>
      </c>
      <c r="E109" s="41"/>
      <c r="F109" s="225" t="s">
        <v>670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162</v>
      </c>
      <c r="AU109" s="18" t="s">
        <v>81</v>
      </c>
    </row>
    <row r="110" spans="1:65" s="2" customFormat="1" ht="16.5" customHeight="1">
      <c r="A110" s="39"/>
      <c r="B110" s="40"/>
      <c r="C110" s="205" t="s">
        <v>141</v>
      </c>
      <c r="D110" s="205" t="s">
        <v>144</v>
      </c>
      <c r="E110" s="206" t="s">
        <v>376</v>
      </c>
      <c r="F110" s="207" t="s">
        <v>377</v>
      </c>
      <c r="G110" s="208" t="s">
        <v>280</v>
      </c>
      <c r="H110" s="209">
        <v>233.51</v>
      </c>
      <c r="I110" s="210"/>
      <c r="J110" s="211">
        <f>ROUND(I110*H110,2)</f>
        <v>0</v>
      </c>
      <c r="K110" s="207" t="s">
        <v>219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165</v>
      </c>
      <c r="AT110" s="216" t="s">
        <v>144</v>
      </c>
      <c r="AU110" s="216" t="s">
        <v>81</v>
      </c>
      <c r="AY110" s="18" t="s">
        <v>137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165</v>
      </c>
      <c r="BM110" s="216" t="s">
        <v>814</v>
      </c>
    </row>
    <row r="111" spans="1:47" s="2" customFormat="1" ht="12">
      <c r="A111" s="39"/>
      <c r="B111" s="40"/>
      <c r="C111" s="41"/>
      <c r="D111" s="218" t="s">
        <v>150</v>
      </c>
      <c r="E111" s="41"/>
      <c r="F111" s="219" t="s">
        <v>379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150</v>
      </c>
      <c r="AU111" s="18" t="s">
        <v>81</v>
      </c>
    </row>
    <row r="112" spans="1:47" s="2" customFormat="1" ht="12">
      <c r="A112" s="39"/>
      <c r="B112" s="40"/>
      <c r="C112" s="41"/>
      <c r="D112" s="224" t="s">
        <v>162</v>
      </c>
      <c r="E112" s="41"/>
      <c r="F112" s="225" t="s">
        <v>380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162</v>
      </c>
      <c r="AU112" s="18" t="s">
        <v>81</v>
      </c>
    </row>
    <row r="113" spans="1:51" s="13" customFormat="1" ht="12">
      <c r="A113" s="13"/>
      <c r="B113" s="231"/>
      <c r="C113" s="232"/>
      <c r="D113" s="218" t="s">
        <v>224</v>
      </c>
      <c r="E113" s="233" t="s">
        <v>19</v>
      </c>
      <c r="F113" s="234" t="s">
        <v>815</v>
      </c>
      <c r="G113" s="232"/>
      <c r="H113" s="235">
        <v>233.51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224</v>
      </c>
      <c r="AU113" s="241" t="s">
        <v>81</v>
      </c>
      <c r="AV113" s="13" t="s">
        <v>81</v>
      </c>
      <c r="AW113" s="13" t="s">
        <v>33</v>
      </c>
      <c r="AX113" s="13" t="s">
        <v>79</v>
      </c>
      <c r="AY113" s="241" t="s">
        <v>137</v>
      </c>
    </row>
    <row r="114" spans="1:65" s="2" customFormat="1" ht="24.15" customHeight="1">
      <c r="A114" s="39"/>
      <c r="B114" s="40"/>
      <c r="C114" s="205" t="s">
        <v>173</v>
      </c>
      <c r="D114" s="205" t="s">
        <v>144</v>
      </c>
      <c r="E114" s="206" t="s">
        <v>673</v>
      </c>
      <c r="F114" s="207" t="s">
        <v>674</v>
      </c>
      <c r="G114" s="208" t="s">
        <v>280</v>
      </c>
      <c r="H114" s="209">
        <v>233.512</v>
      </c>
      <c r="I114" s="210"/>
      <c r="J114" s="211">
        <f>ROUND(I114*H114,2)</f>
        <v>0</v>
      </c>
      <c r="K114" s="207" t="s">
        <v>219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165</v>
      </c>
      <c r="AT114" s="216" t="s">
        <v>144</v>
      </c>
      <c r="AU114" s="216" t="s">
        <v>81</v>
      </c>
      <c r="AY114" s="18" t="s">
        <v>137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165</v>
      </c>
      <c r="BM114" s="216" t="s">
        <v>816</v>
      </c>
    </row>
    <row r="115" spans="1:47" s="2" customFormat="1" ht="12">
      <c r="A115" s="39"/>
      <c r="B115" s="40"/>
      <c r="C115" s="41"/>
      <c r="D115" s="218" t="s">
        <v>150</v>
      </c>
      <c r="E115" s="41"/>
      <c r="F115" s="219" t="s">
        <v>676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150</v>
      </c>
      <c r="AU115" s="18" t="s">
        <v>81</v>
      </c>
    </row>
    <row r="116" spans="1:47" s="2" customFormat="1" ht="12">
      <c r="A116" s="39"/>
      <c r="B116" s="40"/>
      <c r="C116" s="41"/>
      <c r="D116" s="224" t="s">
        <v>162</v>
      </c>
      <c r="E116" s="41"/>
      <c r="F116" s="225" t="s">
        <v>677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162</v>
      </c>
      <c r="AU116" s="18" t="s">
        <v>81</v>
      </c>
    </row>
    <row r="117" spans="1:51" s="13" customFormat="1" ht="12">
      <c r="A117" s="13"/>
      <c r="B117" s="231"/>
      <c r="C117" s="232"/>
      <c r="D117" s="218" t="s">
        <v>224</v>
      </c>
      <c r="E117" s="233" t="s">
        <v>19</v>
      </c>
      <c r="F117" s="234" t="s">
        <v>810</v>
      </c>
      <c r="G117" s="232"/>
      <c r="H117" s="235">
        <v>233.512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224</v>
      </c>
      <c r="AU117" s="241" t="s">
        <v>81</v>
      </c>
      <c r="AV117" s="13" t="s">
        <v>81</v>
      </c>
      <c r="AW117" s="13" t="s">
        <v>33</v>
      </c>
      <c r="AX117" s="13" t="s">
        <v>79</v>
      </c>
      <c r="AY117" s="241" t="s">
        <v>137</v>
      </c>
    </row>
    <row r="118" spans="1:63" s="12" customFormat="1" ht="22.8" customHeight="1">
      <c r="A118" s="12"/>
      <c r="B118" s="189"/>
      <c r="C118" s="190"/>
      <c r="D118" s="191" t="s">
        <v>70</v>
      </c>
      <c r="E118" s="203" t="s">
        <v>81</v>
      </c>
      <c r="F118" s="203" t="s">
        <v>138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SUM(P119:P134)</f>
        <v>0</v>
      </c>
      <c r="Q118" s="197"/>
      <c r="R118" s="198">
        <f>SUM(R119:R134)</f>
        <v>3.07953008</v>
      </c>
      <c r="S118" s="197"/>
      <c r="T118" s="199">
        <f>SUM(T119:T134)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79</v>
      </c>
      <c r="AT118" s="201" t="s">
        <v>70</v>
      </c>
      <c r="AU118" s="201" t="s">
        <v>79</v>
      </c>
      <c r="AY118" s="200" t="s">
        <v>137</v>
      </c>
      <c r="BK118" s="202">
        <f>SUM(BK119:BK134)</f>
        <v>0</v>
      </c>
    </row>
    <row r="119" spans="1:65" s="2" customFormat="1" ht="21.75" customHeight="1">
      <c r="A119" s="39"/>
      <c r="B119" s="40"/>
      <c r="C119" s="205" t="s">
        <v>178</v>
      </c>
      <c r="D119" s="205" t="s">
        <v>144</v>
      </c>
      <c r="E119" s="206" t="s">
        <v>678</v>
      </c>
      <c r="F119" s="207" t="s">
        <v>679</v>
      </c>
      <c r="G119" s="208" t="s">
        <v>280</v>
      </c>
      <c r="H119" s="209">
        <v>16.4</v>
      </c>
      <c r="I119" s="210"/>
      <c r="J119" s="211">
        <f>ROUND(I119*H119,2)</f>
        <v>0</v>
      </c>
      <c r="K119" s="207" t="s">
        <v>219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165</v>
      </c>
      <c r="AT119" s="216" t="s">
        <v>144</v>
      </c>
      <c r="AU119" s="216" t="s">
        <v>81</v>
      </c>
      <c r="AY119" s="18" t="s">
        <v>137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165</v>
      </c>
      <c r="BM119" s="216" t="s">
        <v>817</v>
      </c>
    </row>
    <row r="120" spans="1:47" s="2" customFormat="1" ht="12">
      <c r="A120" s="39"/>
      <c r="B120" s="40"/>
      <c r="C120" s="41"/>
      <c r="D120" s="218" t="s">
        <v>150</v>
      </c>
      <c r="E120" s="41"/>
      <c r="F120" s="219" t="s">
        <v>681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150</v>
      </c>
      <c r="AU120" s="18" t="s">
        <v>81</v>
      </c>
    </row>
    <row r="121" spans="1:47" s="2" customFormat="1" ht="12">
      <c r="A121" s="39"/>
      <c r="B121" s="40"/>
      <c r="C121" s="41"/>
      <c r="D121" s="224" t="s">
        <v>162</v>
      </c>
      <c r="E121" s="41"/>
      <c r="F121" s="225" t="s">
        <v>682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162</v>
      </c>
      <c r="AU121" s="18" t="s">
        <v>81</v>
      </c>
    </row>
    <row r="122" spans="1:51" s="13" customFormat="1" ht="12">
      <c r="A122" s="13"/>
      <c r="B122" s="231"/>
      <c r="C122" s="232"/>
      <c r="D122" s="218" t="s">
        <v>224</v>
      </c>
      <c r="E122" s="233" t="s">
        <v>19</v>
      </c>
      <c r="F122" s="234" t="s">
        <v>818</v>
      </c>
      <c r="G122" s="232"/>
      <c r="H122" s="235">
        <v>16.4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1" t="s">
        <v>224</v>
      </c>
      <c r="AU122" s="241" t="s">
        <v>81</v>
      </c>
      <c r="AV122" s="13" t="s">
        <v>81</v>
      </c>
      <c r="AW122" s="13" t="s">
        <v>33</v>
      </c>
      <c r="AX122" s="13" t="s">
        <v>79</v>
      </c>
      <c r="AY122" s="241" t="s">
        <v>137</v>
      </c>
    </row>
    <row r="123" spans="1:65" s="2" customFormat="1" ht="16.5" customHeight="1">
      <c r="A123" s="39"/>
      <c r="B123" s="40"/>
      <c r="C123" s="205" t="s">
        <v>184</v>
      </c>
      <c r="D123" s="205" t="s">
        <v>144</v>
      </c>
      <c r="E123" s="206" t="s">
        <v>684</v>
      </c>
      <c r="F123" s="207" t="s">
        <v>685</v>
      </c>
      <c r="G123" s="208" t="s">
        <v>218</v>
      </c>
      <c r="H123" s="209">
        <v>9.776</v>
      </c>
      <c r="I123" s="210"/>
      <c r="J123" s="211">
        <f>ROUND(I123*H123,2)</f>
        <v>0</v>
      </c>
      <c r="K123" s="207" t="s">
        <v>219</v>
      </c>
      <c r="L123" s="45"/>
      <c r="M123" s="212" t="s">
        <v>19</v>
      </c>
      <c r="N123" s="213" t="s">
        <v>42</v>
      </c>
      <c r="O123" s="85"/>
      <c r="P123" s="214">
        <f>O123*H123</f>
        <v>0</v>
      </c>
      <c r="Q123" s="214">
        <v>0.00144</v>
      </c>
      <c r="R123" s="214">
        <f>Q123*H123</f>
        <v>0.01407744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165</v>
      </c>
      <c r="AT123" s="216" t="s">
        <v>144</v>
      </c>
      <c r="AU123" s="216" t="s">
        <v>81</v>
      </c>
      <c r="AY123" s="18" t="s">
        <v>137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79</v>
      </c>
      <c r="BK123" s="217">
        <f>ROUND(I123*H123,2)</f>
        <v>0</v>
      </c>
      <c r="BL123" s="18" t="s">
        <v>165</v>
      </c>
      <c r="BM123" s="216" t="s">
        <v>819</v>
      </c>
    </row>
    <row r="124" spans="1:47" s="2" customFormat="1" ht="12">
      <c r="A124" s="39"/>
      <c r="B124" s="40"/>
      <c r="C124" s="41"/>
      <c r="D124" s="218" t="s">
        <v>150</v>
      </c>
      <c r="E124" s="41"/>
      <c r="F124" s="219" t="s">
        <v>687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150</v>
      </c>
      <c r="AU124" s="18" t="s">
        <v>81</v>
      </c>
    </row>
    <row r="125" spans="1:47" s="2" customFormat="1" ht="12">
      <c r="A125" s="39"/>
      <c r="B125" s="40"/>
      <c r="C125" s="41"/>
      <c r="D125" s="224" t="s">
        <v>162</v>
      </c>
      <c r="E125" s="41"/>
      <c r="F125" s="225" t="s">
        <v>688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162</v>
      </c>
      <c r="AU125" s="18" t="s">
        <v>81</v>
      </c>
    </row>
    <row r="126" spans="1:51" s="13" customFormat="1" ht="12">
      <c r="A126" s="13"/>
      <c r="B126" s="231"/>
      <c r="C126" s="232"/>
      <c r="D126" s="218" t="s">
        <v>224</v>
      </c>
      <c r="E126" s="233" t="s">
        <v>19</v>
      </c>
      <c r="F126" s="234" t="s">
        <v>820</v>
      </c>
      <c r="G126" s="232"/>
      <c r="H126" s="235">
        <v>9.776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224</v>
      </c>
      <c r="AU126" s="241" t="s">
        <v>81</v>
      </c>
      <c r="AV126" s="13" t="s">
        <v>81</v>
      </c>
      <c r="AW126" s="13" t="s">
        <v>33</v>
      </c>
      <c r="AX126" s="13" t="s">
        <v>79</v>
      </c>
      <c r="AY126" s="241" t="s">
        <v>137</v>
      </c>
    </row>
    <row r="127" spans="1:65" s="2" customFormat="1" ht="16.5" customHeight="1">
      <c r="A127" s="39"/>
      <c r="B127" s="40"/>
      <c r="C127" s="205" t="s">
        <v>188</v>
      </c>
      <c r="D127" s="205" t="s">
        <v>144</v>
      </c>
      <c r="E127" s="206" t="s">
        <v>690</v>
      </c>
      <c r="F127" s="207" t="s">
        <v>691</v>
      </c>
      <c r="G127" s="208" t="s">
        <v>218</v>
      </c>
      <c r="H127" s="209">
        <v>9.776</v>
      </c>
      <c r="I127" s="210"/>
      <c r="J127" s="211">
        <f>ROUND(I127*H127,2)</f>
        <v>0</v>
      </c>
      <c r="K127" s="207" t="s">
        <v>219</v>
      </c>
      <c r="L127" s="45"/>
      <c r="M127" s="212" t="s">
        <v>19</v>
      </c>
      <c r="N127" s="213" t="s">
        <v>42</v>
      </c>
      <c r="O127" s="85"/>
      <c r="P127" s="214">
        <f>O127*H127</f>
        <v>0</v>
      </c>
      <c r="Q127" s="214">
        <v>4E-05</v>
      </c>
      <c r="R127" s="214">
        <f>Q127*H127</f>
        <v>0.00039104000000000005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165</v>
      </c>
      <c r="AT127" s="216" t="s">
        <v>144</v>
      </c>
      <c r="AU127" s="216" t="s">
        <v>81</v>
      </c>
      <c r="AY127" s="18" t="s">
        <v>137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79</v>
      </c>
      <c r="BK127" s="217">
        <f>ROUND(I127*H127,2)</f>
        <v>0</v>
      </c>
      <c r="BL127" s="18" t="s">
        <v>165</v>
      </c>
      <c r="BM127" s="216" t="s">
        <v>821</v>
      </c>
    </row>
    <row r="128" spans="1:47" s="2" customFormat="1" ht="12">
      <c r="A128" s="39"/>
      <c r="B128" s="40"/>
      <c r="C128" s="41"/>
      <c r="D128" s="218" t="s">
        <v>150</v>
      </c>
      <c r="E128" s="41"/>
      <c r="F128" s="219" t="s">
        <v>693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150</v>
      </c>
      <c r="AU128" s="18" t="s">
        <v>81</v>
      </c>
    </row>
    <row r="129" spans="1:47" s="2" customFormat="1" ht="12">
      <c r="A129" s="39"/>
      <c r="B129" s="40"/>
      <c r="C129" s="41"/>
      <c r="D129" s="224" t="s">
        <v>162</v>
      </c>
      <c r="E129" s="41"/>
      <c r="F129" s="225" t="s">
        <v>694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162</v>
      </c>
      <c r="AU129" s="18" t="s">
        <v>81</v>
      </c>
    </row>
    <row r="130" spans="1:51" s="13" customFormat="1" ht="12">
      <c r="A130" s="13"/>
      <c r="B130" s="231"/>
      <c r="C130" s="232"/>
      <c r="D130" s="218" t="s">
        <v>224</v>
      </c>
      <c r="E130" s="233" t="s">
        <v>19</v>
      </c>
      <c r="F130" s="234" t="s">
        <v>820</v>
      </c>
      <c r="G130" s="232"/>
      <c r="H130" s="235">
        <v>9.776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224</v>
      </c>
      <c r="AU130" s="241" t="s">
        <v>81</v>
      </c>
      <c r="AV130" s="13" t="s">
        <v>81</v>
      </c>
      <c r="AW130" s="13" t="s">
        <v>33</v>
      </c>
      <c r="AX130" s="13" t="s">
        <v>79</v>
      </c>
      <c r="AY130" s="241" t="s">
        <v>137</v>
      </c>
    </row>
    <row r="131" spans="1:65" s="2" customFormat="1" ht="21.75" customHeight="1">
      <c r="A131" s="39"/>
      <c r="B131" s="40"/>
      <c r="C131" s="205" t="s">
        <v>193</v>
      </c>
      <c r="D131" s="205" t="s">
        <v>144</v>
      </c>
      <c r="E131" s="206" t="s">
        <v>695</v>
      </c>
      <c r="F131" s="207" t="s">
        <v>696</v>
      </c>
      <c r="G131" s="208" t="s">
        <v>371</v>
      </c>
      <c r="H131" s="209">
        <v>2.952</v>
      </c>
      <c r="I131" s="210"/>
      <c r="J131" s="211">
        <f>ROUND(I131*H131,2)</f>
        <v>0</v>
      </c>
      <c r="K131" s="207" t="s">
        <v>219</v>
      </c>
      <c r="L131" s="45"/>
      <c r="M131" s="212" t="s">
        <v>19</v>
      </c>
      <c r="N131" s="213" t="s">
        <v>42</v>
      </c>
      <c r="O131" s="85"/>
      <c r="P131" s="214">
        <f>O131*H131</f>
        <v>0</v>
      </c>
      <c r="Q131" s="214">
        <v>1.0383</v>
      </c>
      <c r="R131" s="214">
        <f>Q131*H131</f>
        <v>3.0650616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165</v>
      </c>
      <c r="AT131" s="216" t="s">
        <v>144</v>
      </c>
      <c r="AU131" s="216" t="s">
        <v>81</v>
      </c>
      <c r="AY131" s="18" t="s">
        <v>137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79</v>
      </c>
      <c r="BK131" s="217">
        <f>ROUND(I131*H131,2)</f>
        <v>0</v>
      </c>
      <c r="BL131" s="18" t="s">
        <v>165</v>
      </c>
      <c r="BM131" s="216" t="s">
        <v>822</v>
      </c>
    </row>
    <row r="132" spans="1:47" s="2" customFormat="1" ht="12">
      <c r="A132" s="39"/>
      <c r="B132" s="40"/>
      <c r="C132" s="41"/>
      <c r="D132" s="218" t="s">
        <v>150</v>
      </c>
      <c r="E132" s="41"/>
      <c r="F132" s="219" t="s">
        <v>698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150</v>
      </c>
      <c r="AU132" s="18" t="s">
        <v>81</v>
      </c>
    </row>
    <row r="133" spans="1:47" s="2" customFormat="1" ht="12">
      <c r="A133" s="39"/>
      <c r="B133" s="40"/>
      <c r="C133" s="41"/>
      <c r="D133" s="224" t="s">
        <v>162</v>
      </c>
      <c r="E133" s="41"/>
      <c r="F133" s="225" t="s">
        <v>699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162</v>
      </c>
      <c r="AU133" s="18" t="s">
        <v>81</v>
      </c>
    </row>
    <row r="134" spans="1:51" s="13" customFormat="1" ht="12">
      <c r="A134" s="13"/>
      <c r="B134" s="231"/>
      <c r="C134" s="232"/>
      <c r="D134" s="218" t="s">
        <v>224</v>
      </c>
      <c r="E134" s="233" t="s">
        <v>19</v>
      </c>
      <c r="F134" s="234" t="s">
        <v>823</v>
      </c>
      <c r="G134" s="232"/>
      <c r="H134" s="235">
        <v>2.952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224</v>
      </c>
      <c r="AU134" s="241" t="s">
        <v>81</v>
      </c>
      <c r="AV134" s="13" t="s">
        <v>81</v>
      </c>
      <c r="AW134" s="13" t="s">
        <v>33</v>
      </c>
      <c r="AX134" s="13" t="s">
        <v>79</v>
      </c>
      <c r="AY134" s="241" t="s">
        <v>137</v>
      </c>
    </row>
    <row r="135" spans="1:63" s="12" customFormat="1" ht="22.8" customHeight="1">
      <c r="A135" s="12"/>
      <c r="B135" s="189"/>
      <c r="C135" s="190"/>
      <c r="D135" s="191" t="s">
        <v>70</v>
      </c>
      <c r="E135" s="203" t="s">
        <v>157</v>
      </c>
      <c r="F135" s="203" t="s">
        <v>701</v>
      </c>
      <c r="G135" s="190"/>
      <c r="H135" s="190"/>
      <c r="I135" s="193"/>
      <c r="J135" s="204">
        <f>BK135</f>
        <v>0</v>
      </c>
      <c r="K135" s="190"/>
      <c r="L135" s="195"/>
      <c r="M135" s="196"/>
      <c r="N135" s="197"/>
      <c r="O135" s="197"/>
      <c r="P135" s="198">
        <f>SUM(P136:P171)</f>
        <v>0</v>
      </c>
      <c r="Q135" s="197"/>
      <c r="R135" s="198">
        <f>SUM(R136:R171)</f>
        <v>56.627749859999994</v>
      </c>
      <c r="S135" s="197"/>
      <c r="T135" s="199">
        <f>SUM(T136:T171)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79</v>
      </c>
      <c r="AT135" s="201" t="s">
        <v>70</v>
      </c>
      <c r="AU135" s="201" t="s">
        <v>79</v>
      </c>
      <c r="AY135" s="200" t="s">
        <v>137</v>
      </c>
      <c r="BK135" s="202">
        <f>SUM(BK136:BK171)</f>
        <v>0</v>
      </c>
    </row>
    <row r="136" spans="1:65" s="2" customFormat="1" ht="16.5" customHeight="1">
      <c r="A136" s="39"/>
      <c r="B136" s="40"/>
      <c r="C136" s="205" t="s">
        <v>198</v>
      </c>
      <c r="D136" s="205" t="s">
        <v>144</v>
      </c>
      <c r="E136" s="206" t="s">
        <v>702</v>
      </c>
      <c r="F136" s="207" t="s">
        <v>703</v>
      </c>
      <c r="G136" s="208" t="s">
        <v>280</v>
      </c>
      <c r="H136" s="209">
        <v>11.592</v>
      </c>
      <c r="I136" s="210"/>
      <c r="J136" s="211">
        <f>ROUND(I136*H136,2)</f>
        <v>0</v>
      </c>
      <c r="K136" s="207" t="s">
        <v>219</v>
      </c>
      <c r="L136" s="45"/>
      <c r="M136" s="212" t="s">
        <v>19</v>
      </c>
      <c r="N136" s="213" t="s">
        <v>42</v>
      </c>
      <c r="O136" s="85"/>
      <c r="P136" s="214">
        <f>O136*H136</f>
        <v>0</v>
      </c>
      <c r="Q136" s="214">
        <v>2.50187</v>
      </c>
      <c r="R136" s="214">
        <f>Q136*H136</f>
        <v>29.00167704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165</v>
      </c>
      <c r="AT136" s="216" t="s">
        <v>144</v>
      </c>
      <c r="AU136" s="216" t="s">
        <v>81</v>
      </c>
      <c r="AY136" s="18" t="s">
        <v>137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79</v>
      </c>
      <c r="BK136" s="217">
        <f>ROUND(I136*H136,2)</f>
        <v>0</v>
      </c>
      <c r="BL136" s="18" t="s">
        <v>165</v>
      </c>
      <c r="BM136" s="216" t="s">
        <v>824</v>
      </c>
    </row>
    <row r="137" spans="1:47" s="2" customFormat="1" ht="12">
      <c r="A137" s="39"/>
      <c r="B137" s="40"/>
      <c r="C137" s="41"/>
      <c r="D137" s="218" t="s">
        <v>150</v>
      </c>
      <c r="E137" s="41"/>
      <c r="F137" s="219" t="s">
        <v>705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150</v>
      </c>
      <c r="AU137" s="18" t="s">
        <v>81</v>
      </c>
    </row>
    <row r="138" spans="1:47" s="2" customFormat="1" ht="12">
      <c r="A138" s="39"/>
      <c r="B138" s="40"/>
      <c r="C138" s="41"/>
      <c r="D138" s="224" t="s">
        <v>162</v>
      </c>
      <c r="E138" s="41"/>
      <c r="F138" s="225" t="s">
        <v>706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162</v>
      </c>
      <c r="AU138" s="18" t="s">
        <v>81</v>
      </c>
    </row>
    <row r="139" spans="1:51" s="13" customFormat="1" ht="12">
      <c r="A139" s="13"/>
      <c r="B139" s="231"/>
      <c r="C139" s="232"/>
      <c r="D139" s="218" t="s">
        <v>224</v>
      </c>
      <c r="E139" s="233" t="s">
        <v>19</v>
      </c>
      <c r="F139" s="234" t="s">
        <v>825</v>
      </c>
      <c r="G139" s="232"/>
      <c r="H139" s="235">
        <v>11.592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224</v>
      </c>
      <c r="AU139" s="241" t="s">
        <v>81</v>
      </c>
      <c r="AV139" s="13" t="s">
        <v>81</v>
      </c>
      <c r="AW139" s="13" t="s">
        <v>33</v>
      </c>
      <c r="AX139" s="13" t="s">
        <v>79</v>
      </c>
      <c r="AY139" s="241" t="s">
        <v>137</v>
      </c>
    </row>
    <row r="140" spans="1:65" s="2" customFormat="1" ht="24.15" customHeight="1">
      <c r="A140" s="39"/>
      <c r="B140" s="40"/>
      <c r="C140" s="205" t="s">
        <v>202</v>
      </c>
      <c r="D140" s="205" t="s">
        <v>144</v>
      </c>
      <c r="E140" s="206" t="s">
        <v>708</v>
      </c>
      <c r="F140" s="207" t="s">
        <v>709</v>
      </c>
      <c r="G140" s="208" t="s">
        <v>218</v>
      </c>
      <c r="H140" s="209">
        <v>77.28</v>
      </c>
      <c r="I140" s="210"/>
      <c r="J140" s="211">
        <f>ROUND(I140*H140,2)</f>
        <v>0</v>
      </c>
      <c r="K140" s="207" t="s">
        <v>219</v>
      </c>
      <c r="L140" s="45"/>
      <c r="M140" s="212" t="s">
        <v>19</v>
      </c>
      <c r="N140" s="213" t="s">
        <v>42</v>
      </c>
      <c r="O140" s="85"/>
      <c r="P140" s="214">
        <f>O140*H140</f>
        <v>0</v>
      </c>
      <c r="Q140" s="214">
        <v>0.00275</v>
      </c>
      <c r="R140" s="214">
        <f>Q140*H140</f>
        <v>0.21252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165</v>
      </c>
      <c r="AT140" s="216" t="s">
        <v>144</v>
      </c>
      <c r="AU140" s="216" t="s">
        <v>81</v>
      </c>
      <c r="AY140" s="18" t="s">
        <v>137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79</v>
      </c>
      <c r="BK140" s="217">
        <f>ROUND(I140*H140,2)</f>
        <v>0</v>
      </c>
      <c r="BL140" s="18" t="s">
        <v>165</v>
      </c>
      <c r="BM140" s="216" t="s">
        <v>826</v>
      </c>
    </row>
    <row r="141" spans="1:47" s="2" customFormat="1" ht="12">
      <c r="A141" s="39"/>
      <c r="B141" s="40"/>
      <c r="C141" s="41"/>
      <c r="D141" s="218" t="s">
        <v>150</v>
      </c>
      <c r="E141" s="41"/>
      <c r="F141" s="219" t="s">
        <v>711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150</v>
      </c>
      <c r="AU141" s="18" t="s">
        <v>81</v>
      </c>
    </row>
    <row r="142" spans="1:47" s="2" customFormat="1" ht="12">
      <c r="A142" s="39"/>
      <c r="B142" s="40"/>
      <c r="C142" s="41"/>
      <c r="D142" s="224" t="s">
        <v>162</v>
      </c>
      <c r="E142" s="41"/>
      <c r="F142" s="225" t="s">
        <v>712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162</v>
      </c>
      <c r="AU142" s="18" t="s">
        <v>81</v>
      </c>
    </row>
    <row r="143" spans="1:51" s="13" customFormat="1" ht="12">
      <c r="A143" s="13"/>
      <c r="B143" s="231"/>
      <c r="C143" s="232"/>
      <c r="D143" s="218" t="s">
        <v>224</v>
      </c>
      <c r="E143" s="233" t="s">
        <v>19</v>
      </c>
      <c r="F143" s="234" t="s">
        <v>827</v>
      </c>
      <c r="G143" s="232"/>
      <c r="H143" s="235">
        <v>77.28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224</v>
      </c>
      <c r="AU143" s="241" t="s">
        <v>81</v>
      </c>
      <c r="AV143" s="13" t="s">
        <v>81</v>
      </c>
      <c r="AW143" s="13" t="s">
        <v>33</v>
      </c>
      <c r="AX143" s="13" t="s">
        <v>79</v>
      </c>
      <c r="AY143" s="241" t="s">
        <v>137</v>
      </c>
    </row>
    <row r="144" spans="1:65" s="2" customFormat="1" ht="24.15" customHeight="1">
      <c r="A144" s="39"/>
      <c r="B144" s="40"/>
      <c r="C144" s="205" t="s">
        <v>289</v>
      </c>
      <c r="D144" s="205" t="s">
        <v>144</v>
      </c>
      <c r="E144" s="206" t="s">
        <v>714</v>
      </c>
      <c r="F144" s="207" t="s">
        <v>715</v>
      </c>
      <c r="G144" s="208" t="s">
        <v>218</v>
      </c>
      <c r="H144" s="209">
        <v>77.28</v>
      </c>
      <c r="I144" s="210"/>
      <c r="J144" s="211">
        <f>ROUND(I144*H144,2)</f>
        <v>0</v>
      </c>
      <c r="K144" s="207" t="s">
        <v>219</v>
      </c>
      <c r="L144" s="45"/>
      <c r="M144" s="212" t="s">
        <v>19</v>
      </c>
      <c r="N144" s="213" t="s">
        <v>42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165</v>
      </c>
      <c r="AT144" s="216" t="s">
        <v>144</v>
      </c>
      <c r="AU144" s="216" t="s">
        <v>81</v>
      </c>
      <c r="AY144" s="18" t="s">
        <v>137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79</v>
      </c>
      <c r="BK144" s="217">
        <f>ROUND(I144*H144,2)</f>
        <v>0</v>
      </c>
      <c r="BL144" s="18" t="s">
        <v>165</v>
      </c>
      <c r="BM144" s="216" t="s">
        <v>828</v>
      </c>
    </row>
    <row r="145" spans="1:47" s="2" customFormat="1" ht="12">
      <c r="A145" s="39"/>
      <c r="B145" s="40"/>
      <c r="C145" s="41"/>
      <c r="D145" s="218" t="s">
        <v>150</v>
      </c>
      <c r="E145" s="41"/>
      <c r="F145" s="219" t="s">
        <v>717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150</v>
      </c>
      <c r="AU145" s="18" t="s">
        <v>81</v>
      </c>
    </row>
    <row r="146" spans="1:47" s="2" customFormat="1" ht="12">
      <c r="A146" s="39"/>
      <c r="B146" s="40"/>
      <c r="C146" s="41"/>
      <c r="D146" s="224" t="s">
        <v>162</v>
      </c>
      <c r="E146" s="41"/>
      <c r="F146" s="225" t="s">
        <v>718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162</v>
      </c>
      <c r="AU146" s="18" t="s">
        <v>81</v>
      </c>
    </row>
    <row r="147" spans="1:51" s="13" customFormat="1" ht="12">
      <c r="A147" s="13"/>
      <c r="B147" s="231"/>
      <c r="C147" s="232"/>
      <c r="D147" s="218" t="s">
        <v>224</v>
      </c>
      <c r="E147" s="233" t="s">
        <v>19</v>
      </c>
      <c r="F147" s="234" t="s">
        <v>827</v>
      </c>
      <c r="G147" s="232"/>
      <c r="H147" s="235">
        <v>77.28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224</v>
      </c>
      <c r="AU147" s="241" t="s">
        <v>81</v>
      </c>
      <c r="AV147" s="13" t="s">
        <v>81</v>
      </c>
      <c r="AW147" s="13" t="s">
        <v>33</v>
      </c>
      <c r="AX147" s="13" t="s">
        <v>79</v>
      </c>
      <c r="AY147" s="241" t="s">
        <v>137</v>
      </c>
    </row>
    <row r="148" spans="1:65" s="2" customFormat="1" ht="16.5" customHeight="1">
      <c r="A148" s="39"/>
      <c r="B148" s="40"/>
      <c r="C148" s="205" t="s">
        <v>300</v>
      </c>
      <c r="D148" s="205" t="s">
        <v>144</v>
      </c>
      <c r="E148" s="206" t="s">
        <v>719</v>
      </c>
      <c r="F148" s="207" t="s">
        <v>720</v>
      </c>
      <c r="G148" s="208" t="s">
        <v>371</v>
      </c>
      <c r="H148" s="209">
        <v>2.087</v>
      </c>
      <c r="I148" s="210"/>
      <c r="J148" s="211">
        <f>ROUND(I148*H148,2)</f>
        <v>0</v>
      </c>
      <c r="K148" s="207" t="s">
        <v>219</v>
      </c>
      <c r="L148" s="45"/>
      <c r="M148" s="212" t="s">
        <v>19</v>
      </c>
      <c r="N148" s="213" t="s">
        <v>42</v>
      </c>
      <c r="O148" s="85"/>
      <c r="P148" s="214">
        <f>O148*H148</f>
        <v>0</v>
      </c>
      <c r="Q148" s="214">
        <v>1.04922</v>
      </c>
      <c r="R148" s="214">
        <f>Q148*H148</f>
        <v>2.18972214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165</v>
      </c>
      <c r="AT148" s="216" t="s">
        <v>144</v>
      </c>
      <c r="AU148" s="216" t="s">
        <v>81</v>
      </c>
      <c r="AY148" s="18" t="s">
        <v>137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79</v>
      </c>
      <c r="BK148" s="217">
        <f>ROUND(I148*H148,2)</f>
        <v>0</v>
      </c>
      <c r="BL148" s="18" t="s">
        <v>165</v>
      </c>
      <c r="BM148" s="216" t="s">
        <v>829</v>
      </c>
    </row>
    <row r="149" spans="1:47" s="2" customFormat="1" ht="12">
      <c r="A149" s="39"/>
      <c r="B149" s="40"/>
      <c r="C149" s="41"/>
      <c r="D149" s="218" t="s">
        <v>150</v>
      </c>
      <c r="E149" s="41"/>
      <c r="F149" s="219" t="s">
        <v>722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150</v>
      </c>
      <c r="AU149" s="18" t="s">
        <v>81</v>
      </c>
    </row>
    <row r="150" spans="1:47" s="2" customFormat="1" ht="12">
      <c r="A150" s="39"/>
      <c r="B150" s="40"/>
      <c r="C150" s="41"/>
      <c r="D150" s="224" t="s">
        <v>162</v>
      </c>
      <c r="E150" s="41"/>
      <c r="F150" s="225" t="s">
        <v>723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162</v>
      </c>
      <c r="AU150" s="18" t="s">
        <v>81</v>
      </c>
    </row>
    <row r="151" spans="1:51" s="13" customFormat="1" ht="12">
      <c r="A151" s="13"/>
      <c r="B151" s="231"/>
      <c r="C151" s="232"/>
      <c r="D151" s="218" t="s">
        <v>224</v>
      </c>
      <c r="E151" s="233" t="s">
        <v>19</v>
      </c>
      <c r="F151" s="234" t="s">
        <v>830</v>
      </c>
      <c r="G151" s="232"/>
      <c r="H151" s="235">
        <v>2.087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224</v>
      </c>
      <c r="AU151" s="241" t="s">
        <v>81</v>
      </c>
      <c r="AV151" s="13" t="s">
        <v>81</v>
      </c>
      <c r="AW151" s="13" t="s">
        <v>33</v>
      </c>
      <c r="AX151" s="13" t="s">
        <v>79</v>
      </c>
      <c r="AY151" s="241" t="s">
        <v>137</v>
      </c>
    </row>
    <row r="152" spans="1:65" s="2" customFormat="1" ht="16.5" customHeight="1">
      <c r="A152" s="39"/>
      <c r="B152" s="40"/>
      <c r="C152" s="205" t="s">
        <v>8</v>
      </c>
      <c r="D152" s="205" t="s">
        <v>144</v>
      </c>
      <c r="E152" s="206" t="s">
        <v>725</v>
      </c>
      <c r="F152" s="207" t="s">
        <v>726</v>
      </c>
      <c r="G152" s="208" t="s">
        <v>280</v>
      </c>
      <c r="H152" s="209">
        <v>2.82</v>
      </c>
      <c r="I152" s="210"/>
      <c r="J152" s="211">
        <f>ROUND(I152*H152,2)</f>
        <v>0</v>
      </c>
      <c r="K152" s="207" t="s">
        <v>219</v>
      </c>
      <c r="L152" s="45"/>
      <c r="M152" s="212" t="s">
        <v>19</v>
      </c>
      <c r="N152" s="213" t="s">
        <v>42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165</v>
      </c>
      <c r="AT152" s="216" t="s">
        <v>144</v>
      </c>
      <c r="AU152" s="216" t="s">
        <v>81</v>
      </c>
      <c r="AY152" s="18" t="s">
        <v>137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79</v>
      </c>
      <c r="BK152" s="217">
        <f>ROUND(I152*H152,2)</f>
        <v>0</v>
      </c>
      <c r="BL152" s="18" t="s">
        <v>165</v>
      </c>
      <c r="BM152" s="216" t="s">
        <v>831</v>
      </c>
    </row>
    <row r="153" spans="1:47" s="2" customFormat="1" ht="12">
      <c r="A153" s="39"/>
      <c r="B153" s="40"/>
      <c r="C153" s="41"/>
      <c r="D153" s="218" t="s">
        <v>150</v>
      </c>
      <c r="E153" s="41"/>
      <c r="F153" s="219" t="s">
        <v>728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150</v>
      </c>
      <c r="AU153" s="18" t="s">
        <v>81</v>
      </c>
    </row>
    <row r="154" spans="1:47" s="2" customFormat="1" ht="12">
      <c r="A154" s="39"/>
      <c r="B154" s="40"/>
      <c r="C154" s="41"/>
      <c r="D154" s="224" t="s">
        <v>162</v>
      </c>
      <c r="E154" s="41"/>
      <c r="F154" s="225" t="s">
        <v>729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162</v>
      </c>
      <c r="AU154" s="18" t="s">
        <v>81</v>
      </c>
    </row>
    <row r="155" spans="1:51" s="13" customFormat="1" ht="12">
      <c r="A155" s="13"/>
      <c r="B155" s="231"/>
      <c r="C155" s="232"/>
      <c r="D155" s="218" t="s">
        <v>224</v>
      </c>
      <c r="E155" s="233" t="s">
        <v>19</v>
      </c>
      <c r="F155" s="234" t="s">
        <v>832</v>
      </c>
      <c r="G155" s="232"/>
      <c r="H155" s="235">
        <v>2.82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224</v>
      </c>
      <c r="AU155" s="241" t="s">
        <v>81</v>
      </c>
      <c r="AV155" s="13" t="s">
        <v>81</v>
      </c>
      <c r="AW155" s="13" t="s">
        <v>33</v>
      </c>
      <c r="AX155" s="13" t="s">
        <v>79</v>
      </c>
      <c r="AY155" s="241" t="s">
        <v>137</v>
      </c>
    </row>
    <row r="156" spans="1:65" s="2" customFormat="1" ht="16.5" customHeight="1">
      <c r="A156" s="39"/>
      <c r="B156" s="40"/>
      <c r="C156" s="205" t="s">
        <v>313</v>
      </c>
      <c r="D156" s="205" t="s">
        <v>144</v>
      </c>
      <c r="E156" s="206" t="s">
        <v>731</v>
      </c>
      <c r="F156" s="207" t="s">
        <v>732</v>
      </c>
      <c r="G156" s="208" t="s">
        <v>218</v>
      </c>
      <c r="H156" s="209">
        <v>10.152</v>
      </c>
      <c r="I156" s="210"/>
      <c r="J156" s="211">
        <f>ROUND(I156*H156,2)</f>
        <v>0</v>
      </c>
      <c r="K156" s="207" t="s">
        <v>219</v>
      </c>
      <c r="L156" s="45"/>
      <c r="M156" s="212" t="s">
        <v>19</v>
      </c>
      <c r="N156" s="213" t="s">
        <v>42</v>
      </c>
      <c r="O156" s="85"/>
      <c r="P156" s="214">
        <f>O156*H156</f>
        <v>0</v>
      </c>
      <c r="Q156" s="214">
        <v>0.04174</v>
      </c>
      <c r="R156" s="214">
        <f>Q156*H156</f>
        <v>0.42374448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165</v>
      </c>
      <c r="AT156" s="216" t="s">
        <v>144</v>
      </c>
      <c r="AU156" s="216" t="s">
        <v>81</v>
      </c>
      <c r="AY156" s="18" t="s">
        <v>137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79</v>
      </c>
      <c r="BK156" s="217">
        <f>ROUND(I156*H156,2)</f>
        <v>0</v>
      </c>
      <c r="BL156" s="18" t="s">
        <v>165</v>
      </c>
      <c r="BM156" s="216" t="s">
        <v>833</v>
      </c>
    </row>
    <row r="157" spans="1:47" s="2" customFormat="1" ht="12">
      <c r="A157" s="39"/>
      <c r="B157" s="40"/>
      <c r="C157" s="41"/>
      <c r="D157" s="218" t="s">
        <v>150</v>
      </c>
      <c r="E157" s="41"/>
      <c r="F157" s="219" t="s">
        <v>734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150</v>
      </c>
      <c r="AU157" s="18" t="s">
        <v>81</v>
      </c>
    </row>
    <row r="158" spans="1:47" s="2" customFormat="1" ht="12">
      <c r="A158" s="39"/>
      <c r="B158" s="40"/>
      <c r="C158" s="41"/>
      <c r="D158" s="224" t="s">
        <v>162</v>
      </c>
      <c r="E158" s="41"/>
      <c r="F158" s="225" t="s">
        <v>735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162</v>
      </c>
      <c r="AU158" s="18" t="s">
        <v>81</v>
      </c>
    </row>
    <row r="159" spans="1:51" s="13" customFormat="1" ht="12">
      <c r="A159" s="13"/>
      <c r="B159" s="231"/>
      <c r="C159" s="232"/>
      <c r="D159" s="218" t="s">
        <v>224</v>
      </c>
      <c r="E159" s="233" t="s">
        <v>19</v>
      </c>
      <c r="F159" s="234" t="s">
        <v>834</v>
      </c>
      <c r="G159" s="232"/>
      <c r="H159" s="235">
        <v>10.152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224</v>
      </c>
      <c r="AU159" s="241" t="s">
        <v>81</v>
      </c>
      <c r="AV159" s="13" t="s">
        <v>81</v>
      </c>
      <c r="AW159" s="13" t="s">
        <v>33</v>
      </c>
      <c r="AX159" s="13" t="s">
        <v>79</v>
      </c>
      <c r="AY159" s="241" t="s">
        <v>137</v>
      </c>
    </row>
    <row r="160" spans="1:65" s="2" customFormat="1" ht="16.5" customHeight="1">
      <c r="A160" s="39"/>
      <c r="B160" s="40"/>
      <c r="C160" s="205" t="s">
        <v>319</v>
      </c>
      <c r="D160" s="205" t="s">
        <v>144</v>
      </c>
      <c r="E160" s="206" t="s">
        <v>737</v>
      </c>
      <c r="F160" s="207" t="s">
        <v>738</v>
      </c>
      <c r="G160" s="208" t="s">
        <v>371</v>
      </c>
      <c r="H160" s="209">
        <v>0.508</v>
      </c>
      <c r="I160" s="210"/>
      <c r="J160" s="211">
        <f>ROUND(I160*H160,2)</f>
        <v>0</v>
      </c>
      <c r="K160" s="207" t="s">
        <v>219</v>
      </c>
      <c r="L160" s="45"/>
      <c r="M160" s="212" t="s">
        <v>19</v>
      </c>
      <c r="N160" s="213" t="s">
        <v>42</v>
      </c>
      <c r="O160" s="85"/>
      <c r="P160" s="214">
        <f>O160*H160</f>
        <v>0</v>
      </c>
      <c r="Q160" s="214">
        <v>1.04877</v>
      </c>
      <c r="R160" s="214">
        <f>Q160*H160</f>
        <v>0.53277516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165</v>
      </c>
      <c r="AT160" s="216" t="s">
        <v>144</v>
      </c>
      <c r="AU160" s="216" t="s">
        <v>81</v>
      </c>
      <c r="AY160" s="18" t="s">
        <v>137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79</v>
      </c>
      <c r="BK160" s="217">
        <f>ROUND(I160*H160,2)</f>
        <v>0</v>
      </c>
      <c r="BL160" s="18" t="s">
        <v>165</v>
      </c>
      <c r="BM160" s="216" t="s">
        <v>835</v>
      </c>
    </row>
    <row r="161" spans="1:47" s="2" customFormat="1" ht="12">
      <c r="A161" s="39"/>
      <c r="B161" s="40"/>
      <c r="C161" s="41"/>
      <c r="D161" s="218" t="s">
        <v>150</v>
      </c>
      <c r="E161" s="41"/>
      <c r="F161" s="219" t="s">
        <v>740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150</v>
      </c>
      <c r="AU161" s="18" t="s">
        <v>81</v>
      </c>
    </row>
    <row r="162" spans="1:47" s="2" customFormat="1" ht="12">
      <c r="A162" s="39"/>
      <c r="B162" s="40"/>
      <c r="C162" s="41"/>
      <c r="D162" s="224" t="s">
        <v>162</v>
      </c>
      <c r="E162" s="41"/>
      <c r="F162" s="225" t="s">
        <v>741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162</v>
      </c>
      <c r="AU162" s="18" t="s">
        <v>81</v>
      </c>
    </row>
    <row r="163" spans="1:51" s="13" customFormat="1" ht="12">
      <c r="A163" s="13"/>
      <c r="B163" s="231"/>
      <c r="C163" s="232"/>
      <c r="D163" s="218" t="s">
        <v>224</v>
      </c>
      <c r="E163" s="233" t="s">
        <v>19</v>
      </c>
      <c r="F163" s="234" t="s">
        <v>836</v>
      </c>
      <c r="G163" s="232"/>
      <c r="H163" s="235">
        <v>0.508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224</v>
      </c>
      <c r="AU163" s="241" t="s">
        <v>81</v>
      </c>
      <c r="AV163" s="13" t="s">
        <v>81</v>
      </c>
      <c r="AW163" s="13" t="s">
        <v>33</v>
      </c>
      <c r="AX163" s="13" t="s">
        <v>79</v>
      </c>
      <c r="AY163" s="241" t="s">
        <v>137</v>
      </c>
    </row>
    <row r="164" spans="1:65" s="2" customFormat="1" ht="24.15" customHeight="1">
      <c r="A164" s="39"/>
      <c r="B164" s="40"/>
      <c r="C164" s="205" t="s">
        <v>325</v>
      </c>
      <c r="D164" s="205" t="s">
        <v>144</v>
      </c>
      <c r="E164" s="206" t="s">
        <v>837</v>
      </c>
      <c r="F164" s="207" t="s">
        <v>838</v>
      </c>
      <c r="G164" s="208" t="s">
        <v>280</v>
      </c>
      <c r="H164" s="209">
        <v>7.728</v>
      </c>
      <c r="I164" s="210"/>
      <c r="J164" s="211">
        <f>ROUND(I164*H164,2)</f>
        <v>0</v>
      </c>
      <c r="K164" s="207" t="s">
        <v>219</v>
      </c>
      <c r="L164" s="45"/>
      <c r="M164" s="212" t="s">
        <v>19</v>
      </c>
      <c r="N164" s="213" t="s">
        <v>42</v>
      </c>
      <c r="O164" s="85"/>
      <c r="P164" s="214">
        <f>O164*H164</f>
        <v>0</v>
      </c>
      <c r="Q164" s="214">
        <v>3.11388</v>
      </c>
      <c r="R164" s="214">
        <f>Q164*H164</f>
        <v>24.064064639999998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165</v>
      </c>
      <c r="AT164" s="216" t="s">
        <v>144</v>
      </c>
      <c r="AU164" s="216" t="s">
        <v>81</v>
      </c>
      <c r="AY164" s="18" t="s">
        <v>137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79</v>
      </c>
      <c r="BK164" s="217">
        <f>ROUND(I164*H164,2)</f>
        <v>0</v>
      </c>
      <c r="BL164" s="18" t="s">
        <v>165</v>
      </c>
      <c r="BM164" s="216" t="s">
        <v>839</v>
      </c>
    </row>
    <row r="165" spans="1:47" s="2" customFormat="1" ht="12">
      <c r="A165" s="39"/>
      <c r="B165" s="40"/>
      <c r="C165" s="41"/>
      <c r="D165" s="218" t="s">
        <v>150</v>
      </c>
      <c r="E165" s="41"/>
      <c r="F165" s="219" t="s">
        <v>840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150</v>
      </c>
      <c r="AU165" s="18" t="s">
        <v>81</v>
      </c>
    </row>
    <row r="166" spans="1:47" s="2" customFormat="1" ht="12">
      <c r="A166" s="39"/>
      <c r="B166" s="40"/>
      <c r="C166" s="41"/>
      <c r="D166" s="224" t="s">
        <v>162</v>
      </c>
      <c r="E166" s="41"/>
      <c r="F166" s="225" t="s">
        <v>841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162</v>
      </c>
      <c r="AU166" s="18" t="s">
        <v>81</v>
      </c>
    </row>
    <row r="167" spans="1:51" s="13" customFormat="1" ht="12">
      <c r="A167" s="13"/>
      <c r="B167" s="231"/>
      <c r="C167" s="232"/>
      <c r="D167" s="218" t="s">
        <v>224</v>
      </c>
      <c r="E167" s="233" t="s">
        <v>19</v>
      </c>
      <c r="F167" s="234" t="s">
        <v>842</v>
      </c>
      <c r="G167" s="232"/>
      <c r="H167" s="235">
        <v>7.728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224</v>
      </c>
      <c r="AU167" s="241" t="s">
        <v>81</v>
      </c>
      <c r="AV167" s="13" t="s">
        <v>81</v>
      </c>
      <c r="AW167" s="13" t="s">
        <v>33</v>
      </c>
      <c r="AX167" s="13" t="s">
        <v>79</v>
      </c>
      <c r="AY167" s="241" t="s">
        <v>137</v>
      </c>
    </row>
    <row r="168" spans="1:65" s="2" customFormat="1" ht="24.15" customHeight="1">
      <c r="A168" s="39"/>
      <c r="B168" s="40"/>
      <c r="C168" s="205" t="s">
        <v>342</v>
      </c>
      <c r="D168" s="205" t="s">
        <v>144</v>
      </c>
      <c r="E168" s="206" t="s">
        <v>843</v>
      </c>
      <c r="F168" s="207" t="s">
        <v>844</v>
      </c>
      <c r="G168" s="208" t="s">
        <v>218</v>
      </c>
      <c r="H168" s="209">
        <v>38.64</v>
      </c>
      <c r="I168" s="210"/>
      <c r="J168" s="211">
        <f>ROUND(I168*H168,2)</f>
        <v>0</v>
      </c>
      <c r="K168" s="207" t="s">
        <v>219</v>
      </c>
      <c r="L168" s="45"/>
      <c r="M168" s="212" t="s">
        <v>19</v>
      </c>
      <c r="N168" s="213" t="s">
        <v>42</v>
      </c>
      <c r="O168" s="85"/>
      <c r="P168" s="214">
        <f>O168*H168</f>
        <v>0</v>
      </c>
      <c r="Q168" s="214">
        <v>0.00526</v>
      </c>
      <c r="R168" s="214">
        <f>Q168*H168</f>
        <v>0.2032464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165</v>
      </c>
      <c r="AT168" s="216" t="s">
        <v>144</v>
      </c>
      <c r="AU168" s="216" t="s">
        <v>81</v>
      </c>
      <c r="AY168" s="18" t="s">
        <v>137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79</v>
      </c>
      <c r="BK168" s="217">
        <f>ROUND(I168*H168,2)</f>
        <v>0</v>
      </c>
      <c r="BL168" s="18" t="s">
        <v>165</v>
      </c>
      <c r="BM168" s="216" t="s">
        <v>845</v>
      </c>
    </row>
    <row r="169" spans="1:47" s="2" customFormat="1" ht="12">
      <c r="A169" s="39"/>
      <c r="B169" s="40"/>
      <c r="C169" s="41"/>
      <c r="D169" s="218" t="s">
        <v>150</v>
      </c>
      <c r="E169" s="41"/>
      <c r="F169" s="219" t="s">
        <v>846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150</v>
      </c>
      <c r="AU169" s="18" t="s">
        <v>81</v>
      </c>
    </row>
    <row r="170" spans="1:47" s="2" customFormat="1" ht="12">
      <c r="A170" s="39"/>
      <c r="B170" s="40"/>
      <c r="C170" s="41"/>
      <c r="D170" s="224" t="s">
        <v>162</v>
      </c>
      <c r="E170" s="41"/>
      <c r="F170" s="225" t="s">
        <v>847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162</v>
      </c>
      <c r="AU170" s="18" t="s">
        <v>81</v>
      </c>
    </row>
    <row r="171" spans="1:51" s="13" customFormat="1" ht="12">
      <c r="A171" s="13"/>
      <c r="B171" s="231"/>
      <c r="C171" s="232"/>
      <c r="D171" s="218" t="s">
        <v>224</v>
      </c>
      <c r="E171" s="233" t="s">
        <v>19</v>
      </c>
      <c r="F171" s="234" t="s">
        <v>848</v>
      </c>
      <c r="G171" s="232"/>
      <c r="H171" s="235">
        <v>38.64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224</v>
      </c>
      <c r="AU171" s="241" t="s">
        <v>81</v>
      </c>
      <c r="AV171" s="13" t="s">
        <v>81</v>
      </c>
      <c r="AW171" s="13" t="s">
        <v>33</v>
      </c>
      <c r="AX171" s="13" t="s">
        <v>79</v>
      </c>
      <c r="AY171" s="241" t="s">
        <v>137</v>
      </c>
    </row>
    <row r="172" spans="1:63" s="12" customFormat="1" ht="22.8" customHeight="1">
      <c r="A172" s="12"/>
      <c r="B172" s="189"/>
      <c r="C172" s="190"/>
      <c r="D172" s="191" t="s">
        <v>70</v>
      </c>
      <c r="E172" s="203" t="s">
        <v>165</v>
      </c>
      <c r="F172" s="203" t="s">
        <v>479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SUM(P173:P176)</f>
        <v>0</v>
      </c>
      <c r="Q172" s="197"/>
      <c r="R172" s="198">
        <f>SUM(R173:R176)</f>
        <v>42.69167999999999</v>
      </c>
      <c r="S172" s="197"/>
      <c r="T172" s="199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0" t="s">
        <v>79</v>
      </c>
      <c r="AT172" s="201" t="s">
        <v>70</v>
      </c>
      <c r="AU172" s="201" t="s">
        <v>79</v>
      </c>
      <c r="AY172" s="200" t="s">
        <v>137</v>
      </c>
      <c r="BK172" s="202">
        <f>SUM(BK173:BK176)</f>
        <v>0</v>
      </c>
    </row>
    <row r="173" spans="1:65" s="2" customFormat="1" ht="33" customHeight="1">
      <c r="A173" s="39"/>
      <c r="B173" s="40"/>
      <c r="C173" s="205" t="s">
        <v>348</v>
      </c>
      <c r="D173" s="205" t="s">
        <v>144</v>
      </c>
      <c r="E173" s="206" t="s">
        <v>743</v>
      </c>
      <c r="F173" s="207" t="s">
        <v>744</v>
      </c>
      <c r="G173" s="208" t="s">
        <v>218</v>
      </c>
      <c r="H173" s="209">
        <v>41.4</v>
      </c>
      <c r="I173" s="210"/>
      <c r="J173" s="211">
        <f>ROUND(I173*H173,2)</f>
        <v>0</v>
      </c>
      <c r="K173" s="207" t="s">
        <v>219</v>
      </c>
      <c r="L173" s="45"/>
      <c r="M173" s="212" t="s">
        <v>19</v>
      </c>
      <c r="N173" s="213" t="s">
        <v>42</v>
      </c>
      <c r="O173" s="85"/>
      <c r="P173" s="214">
        <f>O173*H173</f>
        <v>0</v>
      </c>
      <c r="Q173" s="214">
        <v>1.0312</v>
      </c>
      <c r="R173" s="214">
        <f>Q173*H173</f>
        <v>42.69167999999999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165</v>
      </c>
      <c r="AT173" s="216" t="s">
        <v>144</v>
      </c>
      <c r="AU173" s="216" t="s">
        <v>81</v>
      </c>
      <c r="AY173" s="18" t="s">
        <v>137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79</v>
      </c>
      <c r="BK173" s="217">
        <f>ROUND(I173*H173,2)</f>
        <v>0</v>
      </c>
      <c r="BL173" s="18" t="s">
        <v>165</v>
      </c>
      <c r="BM173" s="216" t="s">
        <v>849</v>
      </c>
    </row>
    <row r="174" spans="1:47" s="2" customFormat="1" ht="12">
      <c r="A174" s="39"/>
      <c r="B174" s="40"/>
      <c r="C174" s="41"/>
      <c r="D174" s="218" t="s">
        <v>150</v>
      </c>
      <c r="E174" s="41"/>
      <c r="F174" s="219" t="s">
        <v>746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150</v>
      </c>
      <c r="AU174" s="18" t="s">
        <v>81</v>
      </c>
    </row>
    <row r="175" spans="1:47" s="2" customFormat="1" ht="12">
      <c r="A175" s="39"/>
      <c r="B175" s="40"/>
      <c r="C175" s="41"/>
      <c r="D175" s="224" t="s">
        <v>162</v>
      </c>
      <c r="E175" s="41"/>
      <c r="F175" s="225" t="s">
        <v>747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162</v>
      </c>
      <c r="AU175" s="18" t="s">
        <v>81</v>
      </c>
    </row>
    <row r="176" spans="1:51" s="13" customFormat="1" ht="12">
      <c r="A176" s="13"/>
      <c r="B176" s="231"/>
      <c r="C176" s="232"/>
      <c r="D176" s="218" t="s">
        <v>224</v>
      </c>
      <c r="E176" s="233" t="s">
        <v>19</v>
      </c>
      <c r="F176" s="234" t="s">
        <v>850</v>
      </c>
      <c r="G176" s="232"/>
      <c r="H176" s="235">
        <v>41.4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224</v>
      </c>
      <c r="AU176" s="241" t="s">
        <v>81</v>
      </c>
      <c r="AV176" s="13" t="s">
        <v>81</v>
      </c>
      <c r="AW176" s="13" t="s">
        <v>33</v>
      </c>
      <c r="AX176" s="13" t="s">
        <v>79</v>
      </c>
      <c r="AY176" s="241" t="s">
        <v>137</v>
      </c>
    </row>
    <row r="177" spans="1:63" s="12" customFormat="1" ht="22.8" customHeight="1">
      <c r="A177" s="12"/>
      <c r="B177" s="189"/>
      <c r="C177" s="190"/>
      <c r="D177" s="191" t="s">
        <v>70</v>
      </c>
      <c r="E177" s="203" t="s">
        <v>188</v>
      </c>
      <c r="F177" s="203" t="s">
        <v>567</v>
      </c>
      <c r="G177" s="190"/>
      <c r="H177" s="190"/>
      <c r="I177" s="193"/>
      <c r="J177" s="204">
        <f>BK177</f>
        <v>0</v>
      </c>
      <c r="K177" s="190"/>
      <c r="L177" s="195"/>
      <c r="M177" s="196"/>
      <c r="N177" s="197"/>
      <c r="O177" s="197"/>
      <c r="P177" s="198">
        <f>SUM(P178:P210)</f>
        <v>0</v>
      </c>
      <c r="Q177" s="197"/>
      <c r="R177" s="198">
        <f>SUM(R178:R210)</f>
        <v>2.87555946</v>
      </c>
      <c r="S177" s="197"/>
      <c r="T177" s="199">
        <f>SUM(T178:T210)</f>
        <v>24.6506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0" t="s">
        <v>79</v>
      </c>
      <c r="AT177" s="201" t="s">
        <v>70</v>
      </c>
      <c r="AU177" s="201" t="s">
        <v>79</v>
      </c>
      <c r="AY177" s="200" t="s">
        <v>137</v>
      </c>
      <c r="BK177" s="202">
        <f>SUM(BK178:BK210)</f>
        <v>0</v>
      </c>
    </row>
    <row r="178" spans="1:65" s="2" customFormat="1" ht="16.5" customHeight="1">
      <c r="A178" s="39"/>
      <c r="B178" s="40"/>
      <c r="C178" s="205" t="s">
        <v>7</v>
      </c>
      <c r="D178" s="205" t="s">
        <v>144</v>
      </c>
      <c r="E178" s="206" t="s">
        <v>749</v>
      </c>
      <c r="F178" s="207" t="s">
        <v>750</v>
      </c>
      <c r="G178" s="208" t="s">
        <v>280</v>
      </c>
      <c r="H178" s="209">
        <v>9.504</v>
      </c>
      <c r="I178" s="210"/>
      <c r="J178" s="211">
        <f>ROUND(I178*H178,2)</f>
        <v>0</v>
      </c>
      <c r="K178" s="207" t="s">
        <v>219</v>
      </c>
      <c r="L178" s="45"/>
      <c r="M178" s="212" t="s">
        <v>19</v>
      </c>
      <c r="N178" s="213" t="s">
        <v>42</v>
      </c>
      <c r="O178" s="85"/>
      <c r="P178" s="214">
        <f>O178*H178</f>
        <v>0</v>
      </c>
      <c r="Q178" s="214">
        <v>0.12171</v>
      </c>
      <c r="R178" s="214">
        <f>Q178*H178</f>
        <v>1.15673184</v>
      </c>
      <c r="S178" s="214">
        <v>2.4</v>
      </c>
      <c r="T178" s="215">
        <f>S178*H178</f>
        <v>22.8096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165</v>
      </c>
      <c r="AT178" s="216" t="s">
        <v>144</v>
      </c>
      <c r="AU178" s="216" t="s">
        <v>81</v>
      </c>
      <c r="AY178" s="18" t="s">
        <v>137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79</v>
      </c>
      <c r="BK178" s="217">
        <f>ROUND(I178*H178,2)</f>
        <v>0</v>
      </c>
      <c r="BL178" s="18" t="s">
        <v>165</v>
      </c>
      <c r="BM178" s="216" t="s">
        <v>851</v>
      </c>
    </row>
    <row r="179" spans="1:47" s="2" customFormat="1" ht="12">
      <c r="A179" s="39"/>
      <c r="B179" s="40"/>
      <c r="C179" s="41"/>
      <c r="D179" s="218" t="s">
        <v>150</v>
      </c>
      <c r="E179" s="41"/>
      <c r="F179" s="219" t="s">
        <v>752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150</v>
      </c>
      <c r="AU179" s="18" t="s">
        <v>81</v>
      </c>
    </row>
    <row r="180" spans="1:47" s="2" customFormat="1" ht="12">
      <c r="A180" s="39"/>
      <c r="B180" s="40"/>
      <c r="C180" s="41"/>
      <c r="D180" s="224" t="s">
        <v>162</v>
      </c>
      <c r="E180" s="41"/>
      <c r="F180" s="225" t="s">
        <v>753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162</v>
      </c>
      <c r="AU180" s="18" t="s">
        <v>81</v>
      </c>
    </row>
    <row r="181" spans="1:51" s="13" customFormat="1" ht="12">
      <c r="A181" s="13"/>
      <c r="B181" s="231"/>
      <c r="C181" s="232"/>
      <c r="D181" s="218" t="s">
        <v>224</v>
      </c>
      <c r="E181" s="233" t="s">
        <v>19</v>
      </c>
      <c r="F181" s="234" t="s">
        <v>852</v>
      </c>
      <c r="G181" s="232"/>
      <c r="H181" s="235">
        <v>9.504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224</v>
      </c>
      <c r="AU181" s="241" t="s">
        <v>81</v>
      </c>
      <c r="AV181" s="13" t="s">
        <v>81</v>
      </c>
      <c r="AW181" s="13" t="s">
        <v>33</v>
      </c>
      <c r="AX181" s="13" t="s">
        <v>79</v>
      </c>
      <c r="AY181" s="241" t="s">
        <v>137</v>
      </c>
    </row>
    <row r="182" spans="1:65" s="2" customFormat="1" ht="24.15" customHeight="1">
      <c r="A182" s="39"/>
      <c r="B182" s="40"/>
      <c r="C182" s="205" t="s">
        <v>359</v>
      </c>
      <c r="D182" s="205" t="s">
        <v>144</v>
      </c>
      <c r="E182" s="206" t="s">
        <v>853</v>
      </c>
      <c r="F182" s="207" t="s">
        <v>854</v>
      </c>
      <c r="G182" s="208" t="s">
        <v>218</v>
      </c>
      <c r="H182" s="209">
        <v>26.3</v>
      </c>
      <c r="I182" s="210"/>
      <c r="J182" s="211">
        <f>ROUND(I182*H182,2)</f>
        <v>0</v>
      </c>
      <c r="K182" s="207" t="s">
        <v>219</v>
      </c>
      <c r="L182" s="45"/>
      <c r="M182" s="212" t="s">
        <v>19</v>
      </c>
      <c r="N182" s="213" t="s">
        <v>42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0.07</v>
      </c>
      <c r="T182" s="215">
        <f>S182*H182</f>
        <v>1.8410000000000002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165</v>
      </c>
      <c r="AT182" s="216" t="s">
        <v>144</v>
      </c>
      <c r="AU182" s="216" t="s">
        <v>81</v>
      </c>
      <c r="AY182" s="18" t="s">
        <v>137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79</v>
      </c>
      <c r="BK182" s="217">
        <f>ROUND(I182*H182,2)</f>
        <v>0</v>
      </c>
      <c r="BL182" s="18" t="s">
        <v>165</v>
      </c>
      <c r="BM182" s="216" t="s">
        <v>855</v>
      </c>
    </row>
    <row r="183" spans="1:47" s="2" customFormat="1" ht="12">
      <c r="A183" s="39"/>
      <c r="B183" s="40"/>
      <c r="C183" s="41"/>
      <c r="D183" s="218" t="s">
        <v>150</v>
      </c>
      <c r="E183" s="41"/>
      <c r="F183" s="219" t="s">
        <v>856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150</v>
      </c>
      <c r="AU183" s="18" t="s">
        <v>81</v>
      </c>
    </row>
    <row r="184" spans="1:47" s="2" customFormat="1" ht="12">
      <c r="A184" s="39"/>
      <c r="B184" s="40"/>
      <c r="C184" s="41"/>
      <c r="D184" s="224" t="s">
        <v>162</v>
      </c>
      <c r="E184" s="41"/>
      <c r="F184" s="225" t="s">
        <v>857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162</v>
      </c>
      <c r="AU184" s="18" t="s">
        <v>81</v>
      </c>
    </row>
    <row r="185" spans="1:65" s="2" customFormat="1" ht="24.15" customHeight="1">
      <c r="A185" s="39"/>
      <c r="B185" s="40"/>
      <c r="C185" s="205" t="s">
        <v>367</v>
      </c>
      <c r="D185" s="205" t="s">
        <v>144</v>
      </c>
      <c r="E185" s="206" t="s">
        <v>858</v>
      </c>
      <c r="F185" s="207" t="s">
        <v>859</v>
      </c>
      <c r="G185" s="208" t="s">
        <v>218</v>
      </c>
      <c r="H185" s="209">
        <v>25.813</v>
      </c>
      <c r="I185" s="210"/>
      <c r="J185" s="211">
        <f>ROUND(I185*H185,2)</f>
        <v>0</v>
      </c>
      <c r="K185" s="207" t="s">
        <v>219</v>
      </c>
      <c r="L185" s="45"/>
      <c r="M185" s="212" t="s">
        <v>19</v>
      </c>
      <c r="N185" s="213" t="s">
        <v>42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165</v>
      </c>
      <c r="AT185" s="216" t="s">
        <v>144</v>
      </c>
      <c r="AU185" s="216" t="s">
        <v>81</v>
      </c>
      <c r="AY185" s="18" t="s">
        <v>137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79</v>
      </c>
      <c r="BK185" s="217">
        <f>ROUND(I185*H185,2)</f>
        <v>0</v>
      </c>
      <c r="BL185" s="18" t="s">
        <v>165</v>
      </c>
      <c r="BM185" s="216" t="s">
        <v>860</v>
      </c>
    </row>
    <row r="186" spans="1:47" s="2" customFormat="1" ht="12">
      <c r="A186" s="39"/>
      <c r="B186" s="40"/>
      <c r="C186" s="41"/>
      <c r="D186" s="218" t="s">
        <v>150</v>
      </c>
      <c r="E186" s="41"/>
      <c r="F186" s="219" t="s">
        <v>859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150</v>
      </c>
      <c r="AU186" s="18" t="s">
        <v>81</v>
      </c>
    </row>
    <row r="187" spans="1:47" s="2" customFormat="1" ht="12">
      <c r="A187" s="39"/>
      <c r="B187" s="40"/>
      <c r="C187" s="41"/>
      <c r="D187" s="224" t="s">
        <v>162</v>
      </c>
      <c r="E187" s="41"/>
      <c r="F187" s="225" t="s">
        <v>861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162</v>
      </c>
      <c r="AU187" s="18" t="s">
        <v>81</v>
      </c>
    </row>
    <row r="188" spans="1:51" s="13" customFormat="1" ht="12">
      <c r="A188" s="13"/>
      <c r="B188" s="231"/>
      <c r="C188" s="232"/>
      <c r="D188" s="218" t="s">
        <v>224</v>
      </c>
      <c r="E188" s="233" t="s">
        <v>19</v>
      </c>
      <c r="F188" s="234" t="s">
        <v>862</v>
      </c>
      <c r="G188" s="232"/>
      <c r="H188" s="235">
        <v>25.813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224</v>
      </c>
      <c r="AU188" s="241" t="s">
        <v>81</v>
      </c>
      <c r="AV188" s="13" t="s">
        <v>81</v>
      </c>
      <c r="AW188" s="13" t="s">
        <v>33</v>
      </c>
      <c r="AX188" s="13" t="s">
        <v>79</v>
      </c>
      <c r="AY188" s="241" t="s">
        <v>137</v>
      </c>
    </row>
    <row r="189" spans="1:65" s="2" customFormat="1" ht="24.15" customHeight="1">
      <c r="A189" s="39"/>
      <c r="B189" s="40"/>
      <c r="C189" s="205" t="s">
        <v>375</v>
      </c>
      <c r="D189" s="205" t="s">
        <v>144</v>
      </c>
      <c r="E189" s="206" t="s">
        <v>863</v>
      </c>
      <c r="F189" s="207" t="s">
        <v>864</v>
      </c>
      <c r="G189" s="208" t="s">
        <v>218</v>
      </c>
      <c r="H189" s="209">
        <v>25.813</v>
      </c>
      <c r="I189" s="210"/>
      <c r="J189" s="211">
        <f>ROUND(I189*H189,2)</f>
        <v>0</v>
      </c>
      <c r="K189" s="207" t="s">
        <v>219</v>
      </c>
      <c r="L189" s="45"/>
      <c r="M189" s="212" t="s">
        <v>19</v>
      </c>
      <c r="N189" s="213" t="s">
        <v>42</v>
      </c>
      <c r="O189" s="85"/>
      <c r="P189" s="214">
        <f>O189*H189</f>
        <v>0</v>
      </c>
      <c r="Q189" s="214">
        <v>0.02324</v>
      </c>
      <c r="R189" s="214">
        <f>Q189*H189</f>
        <v>0.59989412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165</v>
      </c>
      <c r="AT189" s="216" t="s">
        <v>144</v>
      </c>
      <c r="AU189" s="216" t="s">
        <v>81</v>
      </c>
      <c r="AY189" s="18" t="s">
        <v>137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79</v>
      </c>
      <c r="BK189" s="217">
        <f>ROUND(I189*H189,2)</f>
        <v>0</v>
      </c>
      <c r="BL189" s="18" t="s">
        <v>165</v>
      </c>
      <c r="BM189" s="216" t="s">
        <v>865</v>
      </c>
    </row>
    <row r="190" spans="1:47" s="2" customFormat="1" ht="12">
      <c r="A190" s="39"/>
      <c r="B190" s="40"/>
      <c r="C190" s="41"/>
      <c r="D190" s="218" t="s">
        <v>150</v>
      </c>
      <c r="E190" s="41"/>
      <c r="F190" s="219" t="s">
        <v>866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150</v>
      </c>
      <c r="AU190" s="18" t="s">
        <v>81</v>
      </c>
    </row>
    <row r="191" spans="1:47" s="2" customFormat="1" ht="12">
      <c r="A191" s="39"/>
      <c r="B191" s="40"/>
      <c r="C191" s="41"/>
      <c r="D191" s="224" t="s">
        <v>162</v>
      </c>
      <c r="E191" s="41"/>
      <c r="F191" s="225" t="s">
        <v>867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162</v>
      </c>
      <c r="AU191" s="18" t="s">
        <v>81</v>
      </c>
    </row>
    <row r="192" spans="1:65" s="2" customFormat="1" ht="24.15" customHeight="1">
      <c r="A192" s="39"/>
      <c r="B192" s="40"/>
      <c r="C192" s="205" t="s">
        <v>382</v>
      </c>
      <c r="D192" s="205" t="s">
        <v>144</v>
      </c>
      <c r="E192" s="206" t="s">
        <v>868</v>
      </c>
      <c r="F192" s="207" t="s">
        <v>869</v>
      </c>
      <c r="G192" s="208" t="s">
        <v>218</v>
      </c>
      <c r="H192" s="209">
        <v>25.813</v>
      </c>
      <c r="I192" s="210"/>
      <c r="J192" s="211">
        <f>ROUND(I192*H192,2)</f>
        <v>0</v>
      </c>
      <c r="K192" s="207" t="s">
        <v>219</v>
      </c>
      <c r="L192" s="45"/>
      <c r="M192" s="212" t="s">
        <v>19</v>
      </c>
      <c r="N192" s="213" t="s">
        <v>42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165</v>
      </c>
      <c r="AT192" s="216" t="s">
        <v>144</v>
      </c>
      <c r="AU192" s="216" t="s">
        <v>81</v>
      </c>
      <c r="AY192" s="18" t="s">
        <v>137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79</v>
      </c>
      <c r="BK192" s="217">
        <f>ROUND(I192*H192,2)</f>
        <v>0</v>
      </c>
      <c r="BL192" s="18" t="s">
        <v>165</v>
      </c>
      <c r="BM192" s="216" t="s">
        <v>870</v>
      </c>
    </row>
    <row r="193" spans="1:47" s="2" customFormat="1" ht="12">
      <c r="A193" s="39"/>
      <c r="B193" s="40"/>
      <c r="C193" s="41"/>
      <c r="D193" s="218" t="s">
        <v>150</v>
      </c>
      <c r="E193" s="41"/>
      <c r="F193" s="219" t="s">
        <v>871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150</v>
      </c>
      <c r="AU193" s="18" t="s">
        <v>81</v>
      </c>
    </row>
    <row r="194" spans="1:47" s="2" customFormat="1" ht="12">
      <c r="A194" s="39"/>
      <c r="B194" s="40"/>
      <c r="C194" s="41"/>
      <c r="D194" s="224" t="s">
        <v>162</v>
      </c>
      <c r="E194" s="41"/>
      <c r="F194" s="225" t="s">
        <v>872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162</v>
      </c>
      <c r="AU194" s="18" t="s">
        <v>81</v>
      </c>
    </row>
    <row r="195" spans="1:65" s="2" customFormat="1" ht="24.15" customHeight="1">
      <c r="A195" s="39"/>
      <c r="B195" s="40"/>
      <c r="C195" s="205" t="s">
        <v>389</v>
      </c>
      <c r="D195" s="205" t="s">
        <v>144</v>
      </c>
      <c r="E195" s="206" t="s">
        <v>873</v>
      </c>
      <c r="F195" s="207" t="s">
        <v>874</v>
      </c>
      <c r="G195" s="208" t="s">
        <v>218</v>
      </c>
      <c r="H195" s="209">
        <v>18.41</v>
      </c>
      <c r="I195" s="210"/>
      <c r="J195" s="211">
        <f>ROUND(I195*H195,2)</f>
        <v>0</v>
      </c>
      <c r="K195" s="207" t="s">
        <v>219</v>
      </c>
      <c r="L195" s="45"/>
      <c r="M195" s="212" t="s">
        <v>19</v>
      </c>
      <c r="N195" s="213" t="s">
        <v>42</v>
      </c>
      <c r="O195" s="85"/>
      <c r="P195" s="214">
        <f>O195*H195</f>
        <v>0</v>
      </c>
      <c r="Q195" s="214">
        <v>0.02014</v>
      </c>
      <c r="R195" s="214">
        <f>Q195*H195</f>
        <v>0.37077740000000003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165</v>
      </c>
      <c r="AT195" s="216" t="s">
        <v>144</v>
      </c>
      <c r="AU195" s="216" t="s">
        <v>81</v>
      </c>
      <c r="AY195" s="18" t="s">
        <v>137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79</v>
      </c>
      <c r="BK195" s="217">
        <f>ROUND(I195*H195,2)</f>
        <v>0</v>
      </c>
      <c r="BL195" s="18" t="s">
        <v>165</v>
      </c>
      <c r="BM195" s="216" t="s">
        <v>875</v>
      </c>
    </row>
    <row r="196" spans="1:47" s="2" customFormat="1" ht="12">
      <c r="A196" s="39"/>
      <c r="B196" s="40"/>
      <c r="C196" s="41"/>
      <c r="D196" s="218" t="s">
        <v>150</v>
      </c>
      <c r="E196" s="41"/>
      <c r="F196" s="219" t="s">
        <v>876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150</v>
      </c>
      <c r="AU196" s="18" t="s">
        <v>81</v>
      </c>
    </row>
    <row r="197" spans="1:47" s="2" customFormat="1" ht="12">
      <c r="A197" s="39"/>
      <c r="B197" s="40"/>
      <c r="C197" s="41"/>
      <c r="D197" s="224" t="s">
        <v>162</v>
      </c>
      <c r="E197" s="41"/>
      <c r="F197" s="225" t="s">
        <v>877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162</v>
      </c>
      <c r="AU197" s="18" t="s">
        <v>81</v>
      </c>
    </row>
    <row r="198" spans="1:51" s="13" customFormat="1" ht="12">
      <c r="A198" s="13"/>
      <c r="B198" s="231"/>
      <c r="C198" s="232"/>
      <c r="D198" s="218" t="s">
        <v>224</v>
      </c>
      <c r="E198" s="233" t="s">
        <v>19</v>
      </c>
      <c r="F198" s="234" t="s">
        <v>878</v>
      </c>
      <c r="G198" s="232"/>
      <c r="H198" s="235">
        <v>18.41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1" t="s">
        <v>224</v>
      </c>
      <c r="AU198" s="241" t="s">
        <v>81</v>
      </c>
      <c r="AV198" s="13" t="s">
        <v>81</v>
      </c>
      <c r="AW198" s="13" t="s">
        <v>33</v>
      </c>
      <c r="AX198" s="13" t="s">
        <v>79</v>
      </c>
      <c r="AY198" s="241" t="s">
        <v>137</v>
      </c>
    </row>
    <row r="199" spans="1:65" s="2" customFormat="1" ht="24.15" customHeight="1">
      <c r="A199" s="39"/>
      <c r="B199" s="40"/>
      <c r="C199" s="205" t="s">
        <v>398</v>
      </c>
      <c r="D199" s="205" t="s">
        <v>144</v>
      </c>
      <c r="E199" s="206" t="s">
        <v>879</v>
      </c>
      <c r="F199" s="207" t="s">
        <v>880</v>
      </c>
      <c r="G199" s="208" t="s">
        <v>218</v>
      </c>
      <c r="H199" s="209">
        <v>7.89</v>
      </c>
      <c r="I199" s="210"/>
      <c r="J199" s="211">
        <f>ROUND(I199*H199,2)</f>
        <v>0</v>
      </c>
      <c r="K199" s="207" t="s">
        <v>219</v>
      </c>
      <c r="L199" s="45"/>
      <c r="M199" s="212" t="s">
        <v>19</v>
      </c>
      <c r="N199" s="213" t="s">
        <v>42</v>
      </c>
      <c r="O199" s="85"/>
      <c r="P199" s="214">
        <f>O199*H199</f>
        <v>0</v>
      </c>
      <c r="Q199" s="214">
        <v>0.08057</v>
      </c>
      <c r="R199" s="214">
        <f>Q199*H199</f>
        <v>0.6356973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165</v>
      </c>
      <c r="AT199" s="216" t="s">
        <v>144</v>
      </c>
      <c r="AU199" s="216" t="s">
        <v>81</v>
      </c>
      <c r="AY199" s="18" t="s">
        <v>137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79</v>
      </c>
      <c r="BK199" s="217">
        <f>ROUND(I199*H199,2)</f>
        <v>0</v>
      </c>
      <c r="BL199" s="18" t="s">
        <v>165</v>
      </c>
      <c r="BM199" s="216" t="s">
        <v>881</v>
      </c>
    </row>
    <row r="200" spans="1:47" s="2" customFormat="1" ht="12">
      <c r="A200" s="39"/>
      <c r="B200" s="40"/>
      <c r="C200" s="41"/>
      <c r="D200" s="218" t="s">
        <v>150</v>
      </c>
      <c r="E200" s="41"/>
      <c r="F200" s="219" t="s">
        <v>882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150</v>
      </c>
      <c r="AU200" s="18" t="s">
        <v>81</v>
      </c>
    </row>
    <row r="201" spans="1:47" s="2" customFormat="1" ht="12">
      <c r="A201" s="39"/>
      <c r="B201" s="40"/>
      <c r="C201" s="41"/>
      <c r="D201" s="224" t="s">
        <v>162</v>
      </c>
      <c r="E201" s="41"/>
      <c r="F201" s="225" t="s">
        <v>883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162</v>
      </c>
      <c r="AU201" s="18" t="s">
        <v>81</v>
      </c>
    </row>
    <row r="202" spans="1:51" s="13" customFormat="1" ht="12">
      <c r="A202" s="13"/>
      <c r="B202" s="231"/>
      <c r="C202" s="232"/>
      <c r="D202" s="218" t="s">
        <v>224</v>
      </c>
      <c r="E202" s="233" t="s">
        <v>19</v>
      </c>
      <c r="F202" s="234" t="s">
        <v>884</v>
      </c>
      <c r="G202" s="232"/>
      <c r="H202" s="235">
        <v>7.89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224</v>
      </c>
      <c r="AU202" s="241" t="s">
        <v>81</v>
      </c>
      <c r="AV202" s="13" t="s">
        <v>81</v>
      </c>
      <c r="AW202" s="13" t="s">
        <v>33</v>
      </c>
      <c r="AX202" s="13" t="s">
        <v>79</v>
      </c>
      <c r="AY202" s="241" t="s">
        <v>137</v>
      </c>
    </row>
    <row r="203" spans="1:65" s="2" customFormat="1" ht="21.75" customHeight="1">
      <c r="A203" s="39"/>
      <c r="B203" s="40"/>
      <c r="C203" s="205" t="s">
        <v>406</v>
      </c>
      <c r="D203" s="205" t="s">
        <v>144</v>
      </c>
      <c r="E203" s="206" t="s">
        <v>885</v>
      </c>
      <c r="F203" s="207" t="s">
        <v>886</v>
      </c>
      <c r="G203" s="208" t="s">
        <v>218</v>
      </c>
      <c r="H203" s="209">
        <v>26.3</v>
      </c>
      <c r="I203" s="210"/>
      <c r="J203" s="211">
        <f>ROUND(I203*H203,2)</f>
        <v>0</v>
      </c>
      <c r="K203" s="207" t="s">
        <v>219</v>
      </c>
      <c r="L203" s="45"/>
      <c r="M203" s="212" t="s">
        <v>19</v>
      </c>
      <c r="N203" s="213" t="s">
        <v>42</v>
      </c>
      <c r="O203" s="85"/>
      <c r="P203" s="214">
        <f>O203*H203</f>
        <v>0</v>
      </c>
      <c r="Q203" s="214">
        <v>0.00397</v>
      </c>
      <c r="R203" s="214">
        <f>Q203*H203</f>
        <v>0.10441099999999999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165</v>
      </c>
      <c r="AT203" s="216" t="s">
        <v>144</v>
      </c>
      <c r="AU203" s="216" t="s">
        <v>81</v>
      </c>
      <c r="AY203" s="18" t="s">
        <v>137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79</v>
      </c>
      <c r="BK203" s="217">
        <f>ROUND(I203*H203,2)</f>
        <v>0</v>
      </c>
      <c r="BL203" s="18" t="s">
        <v>165</v>
      </c>
      <c r="BM203" s="216" t="s">
        <v>887</v>
      </c>
    </row>
    <row r="204" spans="1:47" s="2" customFormat="1" ht="12">
      <c r="A204" s="39"/>
      <c r="B204" s="40"/>
      <c r="C204" s="41"/>
      <c r="D204" s="218" t="s">
        <v>150</v>
      </c>
      <c r="E204" s="41"/>
      <c r="F204" s="219" t="s">
        <v>888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150</v>
      </c>
      <c r="AU204" s="18" t="s">
        <v>81</v>
      </c>
    </row>
    <row r="205" spans="1:47" s="2" customFormat="1" ht="12">
      <c r="A205" s="39"/>
      <c r="B205" s="40"/>
      <c r="C205" s="41"/>
      <c r="D205" s="224" t="s">
        <v>162</v>
      </c>
      <c r="E205" s="41"/>
      <c r="F205" s="225" t="s">
        <v>889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162</v>
      </c>
      <c r="AU205" s="18" t="s">
        <v>81</v>
      </c>
    </row>
    <row r="206" spans="1:51" s="13" customFormat="1" ht="12">
      <c r="A206" s="13"/>
      <c r="B206" s="231"/>
      <c r="C206" s="232"/>
      <c r="D206" s="218" t="s">
        <v>224</v>
      </c>
      <c r="E206" s="233" t="s">
        <v>19</v>
      </c>
      <c r="F206" s="234" t="s">
        <v>890</v>
      </c>
      <c r="G206" s="232"/>
      <c r="H206" s="235">
        <v>26.3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224</v>
      </c>
      <c r="AU206" s="241" t="s">
        <v>81</v>
      </c>
      <c r="AV206" s="13" t="s">
        <v>81</v>
      </c>
      <c r="AW206" s="13" t="s">
        <v>33</v>
      </c>
      <c r="AX206" s="13" t="s">
        <v>79</v>
      </c>
      <c r="AY206" s="241" t="s">
        <v>137</v>
      </c>
    </row>
    <row r="207" spans="1:65" s="2" customFormat="1" ht="24.15" customHeight="1">
      <c r="A207" s="39"/>
      <c r="B207" s="40"/>
      <c r="C207" s="205" t="s">
        <v>411</v>
      </c>
      <c r="D207" s="205" t="s">
        <v>144</v>
      </c>
      <c r="E207" s="206" t="s">
        <v>891</v>
      </c>
      <c r="F207" s="207" t="s">
        <v>892</v>
      </c>
      <c r="G207" s="208" t="s">
        <v>218</v>
      </c>
      <c r="H207" s="209">
        <v>5.26</v>
      </c>
      <c r="I207" s="210"/>
      <c r="J207" s="211">
        <f>ROUND(I207*H207,2)</f>
        <v>0</v>
      </c>
      <c r="K207" s="207" t="s">
        <v>219</v>
      </c>
      <c r="L207" s="45"/>
      <c r="M207" s="212" t="s">
        <v>19</v>
      </c>
      <c r="N207" s="213" t="s">
        <v>42</v>
      </c>
      <c r="O207" s="85"/>
      <c r="P207" s="214">
        <f>O207*H207</f>
        <v>0</v>
      </c>
      <c r="Q207" s="214">
        <v>0.00153</v>
      </c>
      <c r="R207" s="214">
        <f>Q207*H207</f>
        <v>0.008047799999999999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165</v>
      </c>
      <c r="AT207" s="216" t="s">
        <v>144</v>
      </c>
      <c r="AU207" s="216" t="s">
        <v>81</v>
      </c>
      <c r="AY207" s="18" t="s">
        <v>137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79</v>
      </c>
      <c r="BK207" s="217">
        <f>ROUND(I207*H207,2)</f>
        <v>0</v>
      </c>
      <c r="BL207" s="18" t="s">
        <v>165</v>
      </c>
      <c r="BM207" s="216" t="s">
        <v>893</v>
      </c>
    </row>
    <row r="208" spans="1:47" s="2" customFormat="1" ht="12">
      <c r="A208" s="39"/>
      <c r="B208" s="40"/>
      <c r="C208" s="41"/>
      <c r="D208" s="218" t="s">
        <v>150</v>
      </c>
      <c r="E208" s="41"/>
      <c r="F208" s="219" t="s">
        <v>894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150</v>
      </c>
      <c r="AU208" s="18" t="s">
        <v>81</v>
      </c>
    </row>
    <row r="209" spans="1:47" s="2" customFormat="1" ht="12">
      <c r="A209" s="39"/>
      <c r="B209" s="40"/>
      <c r="C209" s="41"/>
      <c r="D209" s="224" t="s">
        <v>162</v>
      </c>
      <c r="E209" s="41"/>
      <c r="F209" s="225" t="s">
        <v>895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162</v>
      </c>
      <c r="AU209" s="18" t="s">
        <v>81</v>
      </c>
    </row>
    <row r="210" spans="1:51" s="13" customFormat="1" ht="12">
      <c r="A210" s="13"/>
      <c r="B210" s="231"/>
      <c r="C210" s="232"/>
      <c r="D210" s="218" t="s">
        <v>224</v>
      </c>
      <c r="E210" s="233" t="s">
        <v>19</v>
      </c>
      <c r="F210" s="234" t="s">
        <v>896</v>
      </c>
      <c r="G210" s="232"/>
      <c r="H210" s="235">
        <v>5.26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224</v>
      </c>
      <c r="AU210" s="241" t="s">
        <v>81</v>
      </c>
      <c r="AV210" s="13" t="s">
        <v>81</v>
      </c>
      <c r="AW210" s="13" t="s">
        <v>33</v>
      </c>
      <c r="AX210" s="13" t="s">
        <v>79</v>
      </c>
      <c r="AY210" s="241" t="s">
        <v>137</v>
      </c>
    </row>
    <row r="211" spans="1:63" s="12" customFormat="1" ht="22.8" customHeight="1">
      <c r="A211" s="12"/>
      <c r="B211" s="189"/>
      <c r="C211" s="190"/>
      <c r="D211" s="191" t="s">
        <v>70</v>
      </c>
      <c r="E211" s="203" t="s">
        <v>611</v>
      </c>
      <c r="F211" s="203" t="s">
        <v>612</v>
      </c>
      <c r="G211" s="190"/>
      <c r="H211" s="190"/>
      <c r="I211" s="193"/>
      <c r="J211" s="204">
        <f>BK211</f>
        <v>0</v>
      </c>
      <c r="K211" s="190"/>
      <c r="L211" s="195"/>
      <c r="M211" s="196"/>
      <c r="N211" s="197"/>
      <c r="O211" s="197"/>
      <c r="P211" s="198">
        <f>SUM(P212:P220)</f>
        <v>0</v>
      </c>
      <c r="Q211" s="197"/>
      <c r="R211" s="198">
        <f>SUM(R212:R220)</f>
        <v>0</v>
      </c>
      <c r="S211" s="197"/>
      <c r="T211" s="199">
        <f>SUM(T212:T220)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0" t="s">
        <v>79</v>
      </c>
      <c r="AT211" s="201" t="s">
        <v>70</v>
      </c>
      <c r="AU211" s="201" t="s">
        <v>79</v>
      </c>
      <c r="AY211" s="200" t="s">
        <v>137</v>
      </c>
      <c r="BK211" s="202">
        <f>SUM(BK212:BK220)</f>
        <v>0</v>
      </c>
    </row>
    <row r="212" spans="1:65" s="2" customFormat="1" ht="16.5" customHeight="1">
      <c r="A212" s="39"/>
      <c r="B212" s="40"/>
      <c r="C212" s="205" t="s">
        <v>312</v>
      </c>
      <c r="D212" s="205" t="s">
        <v>144</v>
      </c>
      <c r="E212" s="206" t="s">
        <v>755</v>
      </c>
      <c r="F212" s="207" t="s">
        <v>756</v>
      </c>
      <c r="G212" s="208" t="s">
        <v>371</v>
      </c>
      <c r="H212" s="209">
        <v>24.651</v>
      </c>
      <c r="I212" s="210"/>
      <c r="J212" s="211">
        <f>ROUND(I212*H212,2)</f>
        <v>0</v>
      </c>
      <c r="K212" s="207" t="s">
        <v>219</v>
      </c>
      <c r="L212" s="45"/>
      <c r="M212" s="212" t="s">
        <v>19</v>
      </c>
      <c r="N212" s="213" t="s">
        <v>42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165</v>
      </c>
      <c r="AT212" s="216" t="s">
        <v>144</v>
      </c>
      <c r="AU212" s="216" t="s">
        <v>81</v>
      </c>
      <c r="AY212" s="18" t="s">
        <v>137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79</v>
      </c>
      <c r="BK212" s="217">
        <f>ROUND(I212*H212,2)</f>
        <v>0</v>
      </c>
      <c r="BL212" s="18" t="s">
        <v>165</v>
      </c>
      <c r="BM212" s="216" t="s">
        <v>897</v>
      </c>
    </row>
    <row r="213" spans="1:47" s="2" customFormat="1" ht="12">
      <c r="A213" s="39"/>
      <c r="B213" s="40"/>
      <c r="C213" s="41"/>
      <c r="D213" s="218" t="s">
        <v>150</v>
      </c>
      <c r="E213" s="41"/>
      <c r="F213" s="219" t="s">
        <v>758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150</v>
      </c>
      <c r="AU213" s="18" t="s">
        <v>81</v>
      </c>
    </row>
    <row r="214" spans="1:47" s="2" customFormat="1" ht="12">
      <c r="A214" s="39"/>
      <c r="B214" s="40"/>
      <c r="C214" s="41"/>
      <c r="D214" s="224" t="s">
        <v>162</v>
      </c>
      <c r="E214" s="41"/>
      <c r="F214" s="225" t="s">
        <v>759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162</v>
      </c>
      <c r="AU214" s="18" t="s">
        <v>81</v>
      </c>
    </row>
    <row r="215" spans="1:65" s="2" customFormat="1" ht="24.15" customHeight="1">
      <c r="A215" s="39"/>
      <c r="B215" s="40"/>
      <c r="C215" s="205" t="s">
        <v>424</v>
      </c>
      <c r="D215" s="205" t="s">
        <v>144</v>
      </c>
      <c r="E215" s="206" t="s">
        <v>761</v>
      </c>
      <c r="F215" s="207" t="s">
        <v>762</v>
      </c>
      <c r="G215" s="208" t="s">
        <v>371</v>
      </c>
      <c r="H215" s="209">
        <v>24.651</v>
      </c>
      <c r="I215" s="210"/>
      <c r="J215" s="211">
        <f>ROUND(I215*H215,2)</f>
        <v>0</v>
      </c>
      <c r="K215" s="207" t="s">
        <v>219</v>
      </c>
      <c r="L215" s="45"/>
      <c r="M215" s="212" t="s">
        <v>19</v>
      </c>
      <c r="N215" s="213" t="s">
        <v>42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165</v>
      </c>
      <c r="AT215" s="216" t="s">
        <v>144</v>
      </c>
      <c r="AU215" s="216" t="s">
        <v>81</v>
      </c>
      <c r="AY215" s="18" t="s">
        <v>137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79</v>
      </c>
      <c r="BK215" s="217">
        <f>ROUND(I215*H215,2)</f>
        <v>0</v>
      </c>
      <c r="BL215" s="18" t="s">
        <v>165</v>
      </c>
      <c r="BM215" s="216" t="s">
        <v>898</v>
      </c>
    </row>
    <row r="216" spans="1:47" s="2" customFormat="1" ht="12">
      <c r="A216" s="39"/>
      <c r="B216" s="40"/>
      <c r="C216" s="41"/>
      <c r="D216" s="218" t="s">
        <v>150</v>
      </c>
      <c r="E216" s="41"/>
      <c r="F216" s="219" t="s">
        <v>764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150</v>
      </c>
      <c r="AU216" s="18" t="s">
        <v>81</v>
      </c>
    </row>
    <row r="217" spans="1:47" s="2" customFormat="1" ht="12">
      <c r="A217" s="39"/>
      <c r="B217" s="40"/>
      <c r="C217" s="41"/>
      <c r="D217" s="224" t="s">
        <v>162</v>
      </c>
      <c r="E217" s="41"/>
      <c r="F217" s="225" t="s">
        <v>765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162</v>
      </c>
      <c r="AU217" s="18" t="s">
        <v>81</v>
      </c>
    </row>
    <row r="218" spans="1:65" s="2" customFormat="1" ht="24.15" customHeight="1">
      <c r="A218" s="39"/>
      <c r="B218" s="40"/>
      <c r="C218" s="205" t="s">
        <v>431</v>
      </c>
      <c r="D218" s="205" t="s">
        <v>144</v>
      </c>
      <c r="E218" s="206" t="s">
        <v>766</v>
      </c>
      <c r="F218" s="207" t="s">
        <v>767</v>
      </c>
      <c r="G218" s="208" t="s">
        <v>371</v>
      </c>
      <c r="H218" s="209">
        <v>24.651</v>
      </c>
      <c r="I218" s="210"/>
      <c r="J218" s="211">
        <f>ROUND(I218*H218,2)</f>
        <v>0</v>
      </c>
      <c r="K218" s="207" t="s">
        <v>219</v>
      </c>
      <c r="L218" s="45"/>
      <c r="M218" s="212" t="s">
        <v>19</v>
      </c>
      <c r="N218" s="213" t="s">
        <v>42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165</v>
      </c>
      <c r="AT218" s="216" t="s">
        <v>144</v>
      </c>
      <c r="AU218" s="216" t="s">
        <v>81</v>
      </c>
      <c r="AY218" s="18" t="s">
        <v>137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79</v>
      </c>
      <c r="BK218" s="217">
        <f>ROUND(I218*H218,2)</f>
        <v>0</v>
      </c>
      <c r="BL218" s="18" t="s">
        <v>165</v>
      </c>
      <c r="BM218" s="216" t="s">
        <v>899</v>
      </c>
    </row>
    <row r="219" spans="1:47" s="2" customFormat="1" ht="12">
      <c r="A219" s="39"/>
      <c r="B219" s="40"/>
      <c r="C219" s="41"/>
      <c r="D219" s="218" t="s">
        <v>150</v>
      </c>
      <c r="E219" s="41"/>
      <c r="F219" s="219" t="s">
        <v>769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150</v>
      </c>
      <c r="AU219" s="18" t="s">
        <v>81</v>
      </c>
    </row>
    <row r="220" spans="1:47" s="2" customFormat="1" ht="12">
      <c r="A220" s="39"/>
      <c r="B220" s="40"/>
      <c r="C220" s="41"/>
      <c r="D220" s="224" t="s">
        <v>162</v>
      </c>
      <c r="E220" s="41"/>
      <c r="F220" s="225" t="s">
        <v>770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162</v>
      </c>
      <c r="AU220" s="18" t="s">
        <v>81</v>
      </c>
    </row>
    <row r="221" spans="1:63" s="12" customFormat="1" ht="22.8" customHeight="1">
      <c r="A221" s="12"/>
      <c r="B221" s="189"/>
      <c r="C221" s="190"/>
      <c r="D221" s="191" t="s">
        <v>70</v>
      </c>
      <c r="E221" s="203" t="s">
        <v>636</v>
      </c>
      <c r="F221" s="203" t="s">
        <v>637</v>
      </c>
      <c r="G221" s="190"/>
      <c r="H221" s="190"/>
      <c r="I221" s="193"/>
      <c r="J221" s="204">
        <f>BK221</f>
        <v>0</v>
      </c>
      <c r="K221" s="190"/>
      <c r="L221" s="195"/>
      <c r="M221" s="196"/>
      <c r="N221" s="197"/>
      <c r="O221" s="197"/>
      <c r="P221" s="198">
        <f>SUM(P222:P224)</f>
        <v>0</v>
      </c>
      <c r="Q221" s="197"/>
      <c r="R221" s="198">
        <f>SUM(R222:R224)</f>
        <v>0</v>
      </c>
      <c r="S221" s="197"/>
      <c r="T221" s="199">
        <f>SUM(T222:T224)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0" t="s">
        <v>79</v>
      </c>
      <c r="AT221" s="201" t="s">
        <v>70</v>
      </c>
      <c r="AU221" s="201" t="s">
        <v>79</v>
      </c>
      <c r="AY221" s="200" t="s">
        <v>137</v>
      </c>
      <c r="BK221" s="202">
        <f>SUM(BK222:BK224)</f>
        <v>0</v>
      </c>
    </row>
    <row r="222" spans="1:65" s="2" customFormat="1" ht="24.15" customHeight="1">
      <c r="A222" s="39"/>
      <c r="B222" s="40"/>
      <c r="C222" s="205" t="s">
        <v>438</v>
      </c>
      <c r="D222" s="205" t="s">
        <v>144</v>
      </c>
      <c r="E222" s="206" t="s">
        <v>771</v>
      </c>
      <c r="F222" s="207" t="s">
        <v>772</v>
      </c>
      <c r="G222" s="208" t="s">
        <v>371</v>
      </c>
      <c r="H222" s="209">
        <v>105.317</v>
      </c>
      <c r="I222" s="210"/>
      <c r="J222" s="211">
        <f>ROUND(I222*H222,2)</f>
        <v>0</v>
      </c>
      <c r="K222" s="207" t="s">
        <v>219</v>
      </c>
      <c r="L222" s="45"/>
      <c r="M222" s="212" t="s">
        <v>19</v>
      </c>
      <c r="N222" s="213" t="s">
        <v>42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313</v>
      </c>
      <c r="AT222" s="216" t="s">
        <v>144</v>
      </c>
      <c r="AU222" s="216" t="s">
        <v>81</v>
      </c>
      <c r="AY222" s="18" t="s">
        <v>137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79</v>
      </c>
      <c r="BK222" s="217">
        <f>ROUND(I222*H222,2)</f>
        <v>0</v>
      </c>
      <c r="BL222" s="18" t="s">
        <v>313</v>
      </c>
      <c r="BM222" s="216" t="s">
        <v>900</v>
      </c>
    </row>
    <row r="223" spans="1:47" s="2" customFormat="1" ht="12">
      <c r="A223" s="39"/>
      <c r="B223" s="40"/>
      <c r="C223" s="41"/>
      <c r="D223" s="218" t="s">
        <v>150</v>
      </c>
      <c r="E223" s="41"/>
      <c r="F223" s="219" t="s">
        <v>774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150</v>
      </c>
      <c r="AU223" s="18" t="s">
        <v>81</v>
      </c>
    </row>
    <row r="224" spans="1:47" s="2" customFormat="1" ht="12">
      <c r="A224" s="39"/>
      <c r="B224" s="40"/>
      <c r="C224" s="41"/>
      <c r="D224" s="224" t="s">
        <v>162</v>
      </c>
      <c r="E224" s="41"/>
      <c r="F224" s="225" t="s">
        <v>775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162</v>
      </c>
      <c r="AU224" s="18" t="s">
        <v>81</v>
      </c>
    </row>
    <row r="225" spans="1:63" s="12" customFormat="1" ht="25.9" customHeight="1">
      <c r="A225" s="12"/>
      <c r="B225" s="189"/>
      <c r="C225" s="190"/>
      <c r="D225" s="191" t="s">
        <v>70</v>
      </c>
      <c r="E225" s="192" t="s">
        <v>776</v>
      </c>
      <c r="F225" s="192" t="s">
        <v>777</v>
      </c>
      <c r="G225" s="190"/>
      <c r="H225" s="190"/>
      <c r="I225" s="193"/>
      <c r="J225" s="194">
        <f>BK225</f>
        <v>0</v>
      </c>
      <c r="K225" s="190"/>
      <c r="L225" s="195"/>
      <c r="M225" s="196"/>
      <c r="N225" s="197"/>
      <c r="O225" s="197"/>
      <c r="P225" s="198">
        <f>P226+P247</f>
        <v>0</v>
      </c>
      <c r="Q225" s="197"/>
      <c r="R225" s="198">
        <f>R226+R247</f>
        <v>0.5023288</v>
      </c>
      <c r="S225" s="197"/>
      <c r="T225" s="199">
        <f>T226+T247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0" t="s">
        <v>81</v>
      </c>
      <c r="AT225" s="201" t="s">
        <v>70</v>
      </c>
      <c r="AU225" s="201" t="s">
        <v>71</v>
      </c>
      <c r="AY225" s="200" t="s">
        <v>137</v>
      </c>
      <c r="BK225" s="202">
        <f>BK226+BK247</f>
        <v>0</v>
      </c>
    </row>
    <row r="226" spans="1:63" s="12" customFormat="1" ht="22.8" customHeight="1">
      <c r="A226" s="12"/>
      <c r="B226" s="189"/>
      <c r="C226" s="190"/>
      <c r="D226" s="191" t="s">
        <v>70</v>
      </c>
      <c r="E226" s="203" t="s">
        <v>778</v>
      </c>
      <c r="F226" s="203" t="s">
        <v>779</v>
      </c>
      <c r="G226" s="190"/>
      <c r="H226" s="190"/>
      <c r="I226" s="193"/>
      <c r="J226" s="204">
        <f>BK226</f>
        <v>0</v>
      </c>
      <c r="K226" s="190"/>
      <c r="L226" s="195"/>
      <c r="M226" s="196"/>
      <c r="N226" s="197"/>
      <c r="O226" s="197"/>
      <c r="P226" s="198">
        <f>SUM(P227:P246)</f>
        <v>0</v>
      </c>
      <c r="Q226" s="197"/>
      <c r="R226" s="198">
        <f>SUM(R227:R246)</f>
        <v>0.4948088</v>
      </c>
      <c r="S226" s="197"/>
      <c r="T226" s="199">
        <f>SUM(T227:T246)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0" t="s">
        <v>81</v>
      </c>
      <c r="AT226" s="201" t="s">
        <v>70</v>
      </c>
      <c r="AU226" s="201" t="s">
        <v>79</v>
      </c>
      <c r="AY226" s="200" t="s">
        <v>137</v>
      </c>
      <c r="BK226" s="202">
        <f>SUM(BK227:BK246)</f>
        <v>0</v>
      </c>
    </row>
    <row r="227" spans="1:65" s="2" customFormat="1" ht="24.15" customHeight="1">
      <c r="A227" s="39"/>
      <c r="B227" s="40"/>
      <c r="C227" s="205" t="s">
        <v>446</v>
      </c>
      <c r="D227" s="205" t="s">
        <v>144</v>
      </c>
      <c r="E227" s="206" t="s">
        <v>901</v>
      </c>
      <c r="F227" s="207" t="s">
        <v>902</v>
      </c>
      <c r="G227" s="208" t="s">
        <v>218</v>
      </c>
      <c r="H227" s="209">
        <v>82.94</v>
      </c>
      <c r="I227" s="210"/>
      <c r="J227" s="211">
        <f>ROUND(I227*H227,2)</f>
        <v>0</v>
      </c>
      <c r="K227" s="207" t="s">
        <v>219</v>
      </c>
      <c r="L227" s="45"/>
      <c r="M227" s="212" t="s">
        <v>19</v>
      </c>
      <c r="N227" s="213" t="s">
        <v>42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313</v>
      </c>
      <c r="AT227" s="216" t="s">
        <v>144</v>
      </c>
      <c r="AU227" s="216" t="s">
        <v>81</v>
      </c>
      <c r="AY227" s="18" t="s">
        <v>137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79</v>
      </c>
      <c r="BK227" s="217">
        <f>ROUND(I227*H227,2)</f>
        <v>0</v>
      </c>
      <c r="BL227" s="18" t="s">
        <v>313</v>
      </c>
      <c r="BM227" s="216" t="s">
        <v>903</v>
      </c>
    </row>
    <row r="228" spans="1:47" s="2" customFormat="1" ht="12">
      <c r="A228" s="39"/>
      <c r="B228" s="40"/>
      <c r="C228" s="41"/>
      <c r="D228" s="218" t="s">
        <v>150</v>
      </c>
      <c r="E228" s="41"/>
      <c r="F228" s="219" t="s">
        <v>904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150</v>
      </c>
      <c r="AU228" s="18" t="s">
        <v>81</v>
      </c>
    </row>
    <row r="229" spans="1:47" s="2" customFormat="1" ht="12">
      <c r="A229" s="39"/>
      <c r="B229" s="40"/>
      <c r="C229" s="41"/>
      <c r="D229" s="224" t="s">
        <v>162</v>
      </c>
      <c r="E229" s="41"/>
      <c r="F229" s="225" t="s">
        <v>905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162</v>
      </c>
      <c r="AU229" s="18" t="s">
        <v>81</v>
      </c>
    </row>
    <row r="230" spans="1:51" s="13" customFormat="1" ht="12">
      <c r="A230" s="13"/>
      <c r="B230" s="231"/>
      <c r="C230" s="232"/>
      <c r="D230" s="218" t="s">
        <v>224</v>
      </c>
      <c r="E230" s="233" t="s">
        <v>19</v>
      </c>
      <c r="F230" s="234" t="s">
        <v>906</v>
      </c>
      <c r="G230" s="232"/>
      <c r="H230" s="235">
        <v>82.94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1" t="s">
        <v>224</v>
      </c>
      <c r="AU230" s="241" t="s">
        <v>81</v>
      </c>
      <c r="AV230" s="13" t="s">
        <v>81</v>
      </c>
      <c r="AW230" s="13" t="s">
        <v>33</v>
      </c>
      <c r="AX230" s="13" t="s">
        <v>79</v>
      </c>
      <c r="AY230" s="241" t="s">
        <v>137</v>
      </c>
    </row>
    <row r="231" spans="1:65" s="2" customFormat="1" ht="16.5" customHeight="1">
      <c r="A231" s="39"/>
      <c r="B231" s="40"/>
      <c r="C231" s="263" t="s">
        <v>451</v>
      </c>
      <c r="D231" s="263" t="s">
        <v>368</v>
      </c>
      <c r="E231" s="264" t="s">
        <v>907</v>
      </c>
      <c r="F231" s="265" t="s">
        <v>908</v>
      </c>
      <c r="G231" s="266" t="s">
        <v>371</v>
      </c>
      <c r="H231" s="267">
        <v>0.027</v>
      </c>
      <c r="I231" s="268"/>
      <c r="J231" s="269">
        <f>ROUND(I231*H231,2)</f>
        <v>0</v>
      </c>
      <c r="K231" s="265" t="s">
        <v>219</v>
      </c>
      <c r="L231" s="270"/>
      <c r="M231" s="271" t="s">
        <v>19</v>
      </c>
      <c r="N231" s="272" t="s">
        <v>42</v>
      </c>
      <c r="O231" s="85"/>
      <c r="P231" s="214">
        <f>O231*H231</f>
        <v>0</v>
      </c>
      <c r="Q231" s="214">
        <v>1</v>
      </c>
      <c r="R231" s="214">
        <f>Q231*H231</f>
        <v>0.027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431</v>
      </c>
      <c r="AT231" s="216" t="s">
        <v>368</v>
      </c>
      <c r="AU231" s="216" t="s">
        <v>81</v>
      </c>
      <c r="AY231" s="18" t="s">
        <v>137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79</v>
      </c>
      <c r="BK231" s="217">
        <f>ROUND(I231*H231,2)</f>
        <v>0</v>
      </c>
      <c r="BL231" s="18" t="s">
        <v>313</v>
      </c>
      <c r="BM231" s="216" t="s">
        <v>909</v>
      </c>
    </row>
    <row r="232" spans="1:47" s="2" customFormat="1" ht="12">
      <c r="A232" s="39"/>
      <c r="B232" s="40"/>
      <c r="C232" s="41"/>
      <c r="D232" s="218" t="s">
        <v>150</v>
      </c>
      <c r="E232" s="41"/>
      <c r="F232" s="219" t="s">
        <v>908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150</v>
      </c>
      <c r="AU232" s="18" t="s">
        <v>81</v>
      </c>
    </row>
    <row r="233" spans="1:51" s="13" customFormat="1" ht="12">
      <c r="A233" s="13"/>
      <c r="B233" s="231"/>
      <c r="C233" s="232"/>
      <c r="D233" s="218" t="s">
        <v>224</v>
      </c>
      <c r="E233" s="232"/>
      <c r="F233" s="234" t="s">
        <v>910</v>
      </c>
      <c r="G233" s="232"/>
      <c r="H233" s="235">
        <v>0.027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224</v>
      </c>
      <c r="AU233" s="241" t="s">
        <v>81</v>
      </c>
      <c r="AV233" s="13" t="s">
        <v>81</v>
      </c>
      <c r="AW233" s="13" t="s">
        <v>4</v>
      </c>
      <c r="AX233" s="13" t="s">
        <v>79</v>
      </c>
      <c r="AY233" s="241" t="s">
        <v>137</v>
      </c>
    </row>
    <row r="234" spans="1:65" s="2" customFormat="1" ht="24.15" customHeight="1">
      <c r="A234" s="39"/>
      <c r="B234" s="40"/>
      <c r="C234" s="205" t="s">
        <v>459</v>
      </c>
      <c r="D234" s="205" t="s">
        <v>144</v>
      </c>
      <c r="E234" s="206" t="s">
        <v>911</v>
      </c>
      <c r="F234" s="207" t="s">
        <v>912</v>
      </c>
      <c r="G234" s="208" t="s">
        <v>218</v>
      </c>
      <c r="H234" s="209">
        <v>70.94</v>
      </c>
      <c r="I234" s="210"/>
      <c r="J234" s="211">
        <f>ROUND(I234*H234,2)</f>
        <v>0</v>
      </c>
      <c r="K234" s="207" t="s">
        <v>219</v>
      </c>
      <c r="L234" s="45"/>
      <c r="M234" s="212" t="s">
        <v>19</v>
      </c>
      <c r="N234" s="213" t="s">
        <v>42</v>
      </c>
      <c r="O234" s="85"/>
      <c r="P234" s="214">
        <f>O234*H234</f>
        <v>0</v>
      </c>
      <c r="Q234" s="214">
        <v>0.0004</v>
      </c>
      <c r="R234" s="214">
        <f>Q234*H234</f>
        <v>0.028376000000000002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313</v>
      </c>
      <c r="AT234" s="216" t="s">
        <v>144</v>
      </c>
      <c r="AU234" s="216" t="s">
        <v>81</v>
      </c>
      <c r="AY234" s="18" t="s">
        <v>137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79</v>
      </c>
      <c r="BK234" s="217">
        <f>ROUND(I234*H234,2)</f>
        <v>0</v>
      </c>
      <c r="BL234" s="18" t="s">
        <v>313</v>
      </c>
      <c r="BM234" s="216" t="s">
        <v>913</v>
      </c>
    </row>
    <row r="235" spans="1:47" s="2" customFormat="1" ht="12">
      <c r="A235" s="39"/>
      <c r="B235" s="40"/>
      <c r="C235" s="41"/>
      <c r="D235" s="218" t="s">
        <v>150</v>
      </c>
      <c r="E235" s="41"/>
      <c r="F235" s="219" t="s">
        <v>914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150</v>
      </c>
      <c r="AU235" s="18" t="s">
        <v>81</v>
      </c>
    </row>
    <row r="236" spans="1:47" s="2" customFormat="1" ht="12">
      <c r="A236" s="39"/>
      <c r="B236" s="40"/>
      <c r="C236" s="41"/>
      <c r="D236" s="224" t="s">
        <v>162</v>
      </c>
      <c r="E236" s="41"/>
      <c r="F236" s="225" t="s">
        <v>915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162</v>
      </c>
      <c r="AU236" s="18" t="s">
        <v>81</v>
      </c>
    </row>
    <row r="237" spans="1:51" s="13" customFormat="1" ht="12">
      <c r="A237" s="13"/>
      <c r="B237" s="231"/>
      <c r="C237" s="232"/>
      <c r="D237" s="218" t="s">
        <v>224</v>
      </c>
      <c r="E237" s="233" t="s">
        <v>19</v>
      </c>
      <c r="F237" s="234" t="s">
        <v>916</v>
      </c>
      <c r="G237" s="232"/>
      <c r="H237" s="235">
        <v>70.94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1" t="s">
        <v>224</v>
      </c>
      <c r="AU237" s="241" t="s">
        <v>81</v>
      </c>
      <c r="AV237" s="13" t="s">
        <v>81</v>
      </c>
      <c r="AW237" s="13" t="s">
        <v>33</v>
      </c>
      <c r="AX237" s="13" t="s">
        <v>79</v>
      </c>
      <c r="AY237" s="241" t="s">
        <v>137</v>
      </c>
    </row>
    <row r="238" spans="1:65" s="2" customFormat="1" ht="37.8" customHeight="1">
      <c r="A238" s="39"/>
      <c r="B238" s="40"/>
      <c r="C238" s="263" t="s">
        <v>464</v>
      </c>
      <c r="D238" s="263" t="s">
        <v>368</v>
      </c>
      <c r="E238" s="264" t="s">
        <v>917</v>
      </c>
      <c r="F238" s="265" t="s">
        <v>918</v>
      </c>
      <c r="G238" s="266" t="s">
        <v>218</v>
      </c>
      <c r="H238" s="267">
        <v>82.681</v>
      </c>
      <c r="I238" s="268"/>
      <c r="J238" s="269">
        <f>ROUND(I238*H238,2)</f>
        <v>0</v>
      </c>
      <c r="K238" s="265" t="s">
        <v>219</v>
      </c>
      <c r="L238" s="270"/>
      <c r="M238" s="271" t="s">
        <v>19</v>
      </c>
      <c r="N238" s="272" t="s">
        <v>42</v>
      </c>
      <c r="O238" s="85"/>
      <c r="P238" s="214">
        <f>O238*H238</f>
        <v>0</v>
      </c>
      <c r="Q238" s="214">
        <v>0.0048</v>
      </c>
      <c r="R238" s="214">
        <f>Q238*H238</f>
        <v>0.39686879999999997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431</v>
      </c>
      <c r="AT238" s="216" t="s">
        <v>368</v>
      </c>
      <c r="AU238" s="216" t="s">
        <v>81</v>
      </c>
      <c r="AY238" s="18" t="s">
        <v>137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79</v>
      </c>
      <c r="BK238" s="217">
        <f>ROUND(I238*H238,2)</f>
        <v>0</v>
      </c>
      <c r="BL238" s="18" t="s">
        <v>313</v>
      </c>
      <c r="BM238" s="216" t="s">
        <v>919</v>
      </c>
    </row>
    <row r="239" spans="1:47" s="2" customFormat="1" ht="12">
      <c r="A239" s="39"/>
      <c r="B239" s="40"/>
      <c r="C239" s="41"/>
      <c r="D239" s="218" t="s">
        <v>150</v>
      </c>
      <c r="E239" s="41"/>
      <c r="F239" s="219" t="s">
        <v>918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150</v>
      </c>
      <c r="AU239" s="18" t="s">
        <v>81</v>
      </c>
    </row>
    <row r="240" spans="1:51" s="13" customFormat="1" ht="12">
      <c r="A240" s="13"/>
      <c r="B240" s="231"/>
      <c r="C240" s="232"/>
      <c r="D240" s="218" t="s">
        <v>224</v>
      </c>
      <c r="E240" s="232"/>
      <c r="F240" s="234" t="s">
        <v>920</v>
      </c>
      <c r="G240" s="232"/>
      <c r="H240" s="235">
        <v>82.681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1" t="s">
        <v>224</v>
      </c>
      <c r="AU240" s="241" t="s">
        <v>81</v>
      </c>
      <c r="AV240" s="13" t="s">
        <v>81</v>
      </c>
      <c r="AW240" s="13" t="s">
        <v>4</v>
      </c>
      <c r="AX240" s="13" t="s">
        <v>79</v>
      </c>
      <c r="AY240" s="241" t="s">
        <v>137</v>
      </c>
    </row>
    <row r="241" spans="1:65" s="2" customFormat="1" ht="24.15" customHeight="1">
      <c r="A241" s="39"/>
      <c r="B241" s="40"/>
      <c r="C241" s="205" t="s">
        <v>473</v>
      </c>
      <c r="D241" s="205" t="s">
        <v>144</v>
      </c>
      <c r="E241" s="206" t="s">
        <v>786</v>
      </c>
      <c r="F241" s="207" t="s">
        <v>787</v>
      </c>
      <c r="G241" s="208" t="s">
        <v>218</v>
      </c>
      <c r="H241" s="209">
        <v>70.94</v>
      </c>
      <c r="I241" s="210"/>
      <c r="J241" s="211">
        <f>ROUND(I241*H241,2)</f>
        <v>0</v>
      </c>
      <c r="K241" s="207" t="s">
        <v>219</v>
      </c>
      <c r="L241" s="45"/>
      <c r="M241" s="212" t="s">
        <v>19</v>
      </c>
      <c r="N241" s="213" t="s">
        <v>42</v>
      </c>
      <c r="O241" s="85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165</v>
      </c>
      <c r="AT241" s="216" t="s">
        <v>144</v>
      </c>
      <c r="AU241" s="216" t="s">
        <v>81</v>
      </c>
      <c r="AY241" s="18" t="s">
        <v>137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79</v>
      </c>
      <c r="BK241" s="217">
        <f>ROUND(I241*H241,2)</f>
        <v>0</v>
      </c>
      <c r="BL241" s="18" t="s">
        <v>165</v>
      </c>
      <c r="BM241" s="216" t="s">
        <v>921</v>
      </c>
    </row>
    <row r="242" spans="1:47" s="2" customFormat="1" ht="12">
      <c r="A242" s="39"/>
      <c r="B242" s="40"/>
      <c r="C242" s="41"/>
      <c r="D242" s="218" t="s">
        <v>150</v>
      </c>
      <c r="E242" s="41"/>
      <c r="F242" s="219" t="s">
        <v>789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150</v>
      </c>
      <c r="AU242" s="18" t="s">
        <v>81</v>
      </c>
    </row>
    <row r="243" spans="1:47" s="2" customFormat="1" ht="12">
      <c r="A243" s="39"/>
      <c r="B243" s="40"/>
      <c r="C243" s="41"/>
      <c r="D243" s="224" t="s">
        <v>162</v>
      </c>
      <c r="E243" s="41"/>
      <c r="F243" s="225" t="s">
        <v>790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162</v>
      </c>
      <c r="AU243" s="18" t="s">
        <v>81</v>
      </c>
    </row>
    <row r="244" spans="1:51" s="13" customFormat="1" ht="12">
      <c r="A244" s="13"/>
      <c r="B244" s="231"/>
      <c r="C244" s="232"/>
      <c r="D244" s="218" t="s">
        <v>224</v>
      </c>
      <c r="E244" s="233" t="s">
        <v>19</v>
      </c>
      <c r="F244" s="234" t="s">
        <v>922</v>
      </c>
      <c r="G244" s="232"/>
      <c r="H244" s="235">
        <v>70.94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1" t="s">
        <v>224</v>
      </c>
      <c r="AU244" s="241" t="s">
        <v>81</v>
      </c>
      <c r="AV244" s="13" t="s">
        <v>81</v>
      </c>
      <c r="AW244" s="13" t="s">
        <v>33</v>
      </c>
      <c r="AX244" s="13" t="s">
        <v>79</v>
      </c>
      <c r="AY244" s="241" t="s">
        <v>137</v>
      </c>
    </row>
    <row r="245" spans="1:65" s="2" customFormat="1" ht="24.15" customHeight="1">
      <c r="A245" s="39"/>
      <c r="B245" s="40"/>
      <c r="C245" s="263" t="s">
        <v>480</v>
      </c>
      <c r="D245" s="263" t="s">
        <v>368</v>
      </c>
      <c r="E245" s="264" t="s">
        <v>791</v>
      </c>
      <c r="F245" s="265" t="s">
        <v>792</v>
      </c>
      <c r="G245" s="266" t="s">
        <v>218</v>
      </c>
      <c r="H245" s="267">
        <v>70.94</v>
      </c>
      <c r="I245" s="268"/>
      <c r="J245" s="269">
        <f>ROUND(I245*H245,2)</f>
        <v>0</v>
      </c>
      <c r="K245" s="265" t="s">
        <v>219</v>
      </c>
      <c r="L245" s="270"/>
      <c r="M245" s="271" t="s">
        <v>19</v>
      </c>
      <c r="N245" s="272" t="s">
        <v>42</v>
      </c>
      <c r="O245" s="85"/>
      <c r="P245" s="214">
        <f>O245*H245</f>
        <v>0</v>
      </c>
      <c r="Q245" s="214">
        <v>0.0006</v>
      </c>
      <c r="R245" s="214">
        <f>Q245*H245</f>
        <v>0.042564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184</v>
      </c>
      <c r="AT245" s="216" t="s">
        <v>368</v>
      </c>
      <c r="AU245" s="216" t="s">
        <v>81</v>
      </c>
      <c r="AY245" s="18" t="s">
        <v>137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79</v>
      </c>
      <c r="BK245" s="217">
        <f>ROUND(I245*H245,2)</f>
        <v>0</v>
      </c>
      <c r="BL245" s="18" t="s">
        <v>165</v>
      </c>
      <c r="BM245" s="216" t="s">
        <v>923</v>
      </c>
    </row>
    <row r="246" spans="1:47" s="2" customFormat="1" ht="12">
      <c r="A246" s="39"/>
      <c r="B246" s="40"/>
      <c r="C246" s="41"/>
      <c r="D246" s="218" t="s">
        <v>150</v>
      </c>
      <c r="E246" s="41"/>
      <c r="F246" s="219" t="s">
        <v>792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150</v>
      </c>
      <c r="AU246" s="18" t="s">
        <v>81</v>
      </c>
    </row>
    <row r="247" spans="1:63" s="12" customFormat="1" ht="22.8" customHeight="1">
      <c r="A247" s="12"/>
      <c r="B247" s="189"/>
      <c r="C247" s="190"/>
      <c r="D247" s="191" t="s">
        <v>70</v>
      </c>
      <c r="E247" s="203" t="s">
        <v>794</v>
      </c>
      <c r="F247" s="203" t="s">
        <v>795</v>
      </c>
      <c r="G247" s="190"/>
      <c r="H247" s="190"/>
      <c r="I247" s="193"/>
      <c r="J247" s="204">
        <f>BK247</f>
        <v>0</v>
      </c>
      <c r="K247" s="190"/>
      <c r="L247" s="195"/>
      <c r="M247" s="196"/>
      <c r="N247" s="197"/>
      <c r="O247" s="197"/>
      <c r="P247" s="198">
        <f>SUM(P248:P253)</f>
        <v>0</v>
      </c>
      <c r="Q247" s="197"/>
      <c r="R247" s="198">
        <f>SUM(R248:R253)</f>
        <v>0.007520000000000001</v>
      </c>
      <c r="S247" s="197"/>
      <c r="T247" s="199">
        <f>SUM(T248:T253)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0" t="s">
        <v>81</v>
      </c>
      <c r="AT247" s="201" t="s">
        <v>70</v>
      </c>
      <c r="AU247" s="201" t="s">
        <v>79</v>
      </c>
      <c r="AY247" s="200" t="s">
        <v>137</v>
      </c>
      <c r="BK247" s="202">
        <f>SUM(BK248:BK253)</f>
        <v>0</v>
      </c>
    </row>
    <row r="248" spans="1:65" s="2" customFormat="1" ht="24.15" customHeight="1">
      <c r="A248" s="39"/>
      <c r="B248" s="40"/>
      <c r="C248" s="205" t="s">
        <v>488</v>
      </c>
      <c r="D248" s="205" t="s">
        <v>144</v>
      </c>
      <c r="E248" s="206" t="s">
        <v>796</v>
      </c>
      <c r="F248" s="207" t="s">
        <v>797</v>
      </c>
      <c r="G248" s="208" t="s">
        <v>595</v>
      </c>
      <c r="H248" s="209">
        <v>18.8</v>
      </c>
      <c r="I248" s="210"/>
      <c r="J248" s="211">
        <f>ROUND(I248*H248,2)</f>
        <v>0</v>
      </c>
      <c r="K248" s="207" t="s">
        <v>219</v>
      </c>
      <c r="L248" s="45"/>
      <c r="M248" s="212" t="s">
        <v>19</v>
      </c>
      <c r="N248" s="213" t="s">
        <v>42</v>
      </c>
      <c r="O248" s="85"/>
      <c r="P248" s="214">
        <f>O248*H248</f>
        <v>0</v>
      </c>
      <c r="Q248" s="214">
        <v>0.0004</v>
      </c>
      <c r="R248" s="214">
        <f>Q248*H248</f>
        <v>0.007520000000000001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313</v>
      </c>
      <c r="AT248" s="216" t="s">
        <v>144</v>
      </c>
      <c r="AU248" s="216" t="s">
        <v>81</v>
      </c>
      <c r="AY248" s="18" t="s">
        <v>137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79</v>
      </c>
      <c r="BK248" s="217">
        <f>ROUND(I248*H248,2)</f>
        <v>0</v>
      </c>
      <c r="BL248" s="18" t="s">
        <v>313</v>
      </c>
      <c r="BM248" s="216" t="s">
        <v>924</v>
      </c>
    </row>
    <row r="249" spans="1:47" s="2" customFormat="1" ht="12">
      <c r="A249" s="39"/>
      <c r="B249" s="40"/>
      <c r="C249" s="41"/>
      <c r="D249" s="218" t="s">
        <v>150</v>
      </c>
      <c r="E249" s="41"/>
      <c r="F249" s="219" t="s">
        <v>799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150</v>
      </c>
      <c r="AU249" s="18" t="s">
        <v>81</v>
      </c>
    </row>
    <row r="250" spans="1:47" s="2" customFormat="1" ht="12">
      <c r="A250" s="39"/>
      <c r="B250" s="40"/>
      <c r="C250" s="41"/>
      <c r="D250" s="224" t="s">
        <v>162</v>
      </c>
      <c r="E250" s="41"/>
      <c r="F250" s="225" t="s">
        <v>800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162</v>
      </c>
      <c r="AU250" s="18" t="s">
        <v>81</v>
      </c>
    </row>
    <row r="251" spans="1:51" s="13" customFormat="1" ht="12">
      <c r="A251" s="13"/>
      <c r="B251" s="231"/>
      <c r="C251" s="232"/>
      <c r="D251" s="218" t="s">
        <v>224</v>
      </c>
      <c r="E251" s="233" t="s">
        <v>19</v>
      </c>
      <c r="F251" s="234" t="s">
        <v>925</v>
      </c>
      <c r="G251" s="232"/>
      <c r="H251" s="235">
        <v>18.8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1" t="s">
        <v>224</v>
      </c>
      <c r="AU251" s="241" t="s">
        <v>81</v>
      </c>
      <c r="AV251" s="13" t="s">
        <v>81</v>
      </c>
      <c r="AW251" s="13" t="s">
        <v>33</v>
      </c>
      <c r="AX251" s="13" t="s">
        <v>79</v>
      </c>
      <c r="AY251" s="241" t="s">
        <v>137</v>
      </c>
    </row>
    <row r="252" spans="1:65" s="2" customFormat="1" ht="21.75" customHeight="1">
      <c r="A252" s="39"/>
      <c r="B252" s="40"/>
      <c r="C252" s="263" t="s">
        <v>477</v>
      </c>
      <c r="D252" s="263" t="s">
        <v>368</v>
      </c>
      <c r="E252" s="264" t="s">
        <v>802</v>
      </c>
      <c r="F252" s="265" t="s">
        <v>803</v>
      </c>
      <c r="G252" s="266" t="s">
        <v>595</v>
      </c>
      <c r="H252" s="267">
        <v>18.8</v>
      </c>
      <c r="I252" s="268"/>
      <c r="J252" s="269">
        <f>ROUND(I252*H252,2)</f>
        <v>0</v>
      </c>
      <c r="K252" s="265" t="s">
        <v>219</v>
      </c>
      <c r="L252" s="270"/>
      <c r="M252" s="271" t="s">
        <v>19</v>
      </c>
      <c r="N252" s="272" t="s">
        <v>42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431</v>
      </c>
      <c r="AT252" s="216" t="s">
        <v>368</v>
      </c>
      <c r="AU252" s="216" t="s">
        <v>81</v>
      </c>
      <c r="AY252" s="18" t="s">
        <v>137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79</v>
      </c>
      <c r="BK252" s="217">
        <f>ROUND(I252*H252,2)</f>
        <v>0</v>
      </c>
      <c r="BL252" s="18" t="s">
        <v>313</v>
      </c>
      <c r="BM252" s="216" t="s">
        <v>926</v>
      </c>
    </row>
    <row r="253" spans="1:47" s="2" customFormat="1" ht="12">
      <c r="A253" s="39"/>
      <c r="B253" s="40"/>
      <c r="C253" s="41"/>
      <c r="D253" s="218" t="s">
        <v>150</v>
      </c>
      <c r="E253" s="41"/>
      <c r="F253" s="219" t="s">
        <v>803</v>
      </c>
      <c r="G253" s="41"/>
      <c r="H253" s="41"/>
      <c r="I253" s="220"/>
      <c r="J253" s="41"/>
      <c r="K253" s="41"/>
      <c r="L253" s="45"/>
      <c r="M253" s="226"/>
      <c r="N253" s="227"/>
      <c r="O253" s="228"/>
      <c r="P253" s="228"/>
      <c r="Q253" s="228"/>
      <c r="R253" s="228"/>
      <c r="S253" s="228"/>
      <c r="T253" s="22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150</v>
      </c>
      <c r="AU253" s="18" t="s">
        <v>81</v>
      </c>
    </row>
    <row r="254" spans="1:31" s="2" customFormat="1" ht="6.95" customHeight="1">
      <c r="A254" s="39"/>
      <c r="B254" s="60"/>
      <c r="C254" s="61"/>
      <c r="D254" s="61"/>
      <c r="E254" s="61"/>
      <c r="F254" s="61"/>
      <c r="G254" s="61"/>
      <c r="H254" s="61"/>
      <c r="I254" s="61"/>
      <c r="J254" s="61"/>
      <c r="K254" s="61"/>
      <c r="L254" s="45"/>
      <c r="M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</row>
  </sheetData>
  <sheetProtection password="CC35" sheet="1" objects="1" scenarios="1" formatColumns="0" formatRows="0" autoFilter="0"/>
  <autoFilter ref="C89:K25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3_01/131151106"/>
    <hyperlink ref="F101" r:id="rId2" display="https://podminky.urs.cz/item/CS_URS_2023_01/162751117"/>
    <hyperlink ref="F105" r:id="rId3" display="https://podminky.urs.cz/item/CS_URS_2023_01/171201221"/>
    <hyperlink ref="F109" r:id="rId4" display="https://podminky.urs.cz/item/CS_URS_2023_01/171201231"/>
    <hyperlink ref="F112" r:id="rId5" display="https://podminky.urs.cz/item/CS_URS_2023_01/171251201"/>
    <hyperlink ref="F116" r:id="rId6" display="https://podminky.urs.cz/item/CS_URS_2023_01/174151101"/>
    <hyperlink ref="F121" r:id="rId7" display="https://podminky.urs.cz/item/CS_URS_2023_01/273321117"/>
    <hyperlink ref="F125" r:id="rId8" display="https://podminky.urs.cz/item/CS_URS_2023_01/273354111"/>
    <hyperlink ref="F129" r:id="rId9" display="https://podminky.urs.cz/item/CS_URS_2023_01/273354211"/>
    <hyperlink ref="F133" r:id="rId10" display="https://podminky.urs.cz/item/CS_URS_2023_01/273361116"/>
    <hyperlink ref="F138" r:id="rId11" display="https://podminky.urs.cz/item/CS_URS_2023_01/311321411"/>
    <hyperlink ref="F142" r:id="rId12" display="https://podminky.urs.cz/item/CS_URS_2023_01/311351121"/>
    <hyperlink ref="F146" r:id="rId13" display="https://podminky.urs.cz/item/CS_URS_2023_01/311351122"/>
    <hyperlink ref="F150" r:id="rId14" display="https://podminky.urs.cz/item/CS_URS_2023_01/311361821"/>
    <hyperlink ref="F154" r:id="rId15" display="https://podminky.urs.cz/item/CS_URS_2023_01/317321118"/>
    <hyperlink ref="F158" r:id="rId16" display="https://podminky.urs.cz/item/CS_URS_2023_01/317353121"/>
    <hyperlink ref="F162" r:id="rId17" display="https://podminky.urs.cz/item/CS_URS_2023_01/317361116"/>
    <hyperlink ref="F166" r:id="rId18" display="https://podminky.urs.cz/item/CS_URS_2023_01/321213345"/>
    <hyperlink ref="F170" r:id="rId19" display="https://podminky.urs.cz/item/CS_URS_2023_01/334214121"/>
    <hyperlink ref="F175" r:id="rId20" display="https://podminky.urs.cz/item/CS_URS_2023_01/465513157"/>
    <hyperlink ref="F180" r:id="rId21" display="https://podminky.urs.cz/item/CS_URS_2023_01/962051111"/>
    <hyperlink ref="F184" r:id="rId22" display="https://podminky.urs.cz/item/CS_URS_2023_01/985121222"/>
    <hyperlink ref="F187" r:id="rId23" display="https://podminky.urs.cz/item/CS_URS_2023_01/985131111"/>
    <hyperlink ref="F191" r:id="rId24" display="https://podminky.urs.cz/item/CS_URS_2023_01/985231112"/>
    <hyperlink ref="F194" r:id="rId25" display="https://podminky.urs.cz/item/CS_URS_2023_01/985233121"/>
    <hyperlink ref="F197" r:id="rId26" display="https://podminky.urs.cz/item/CS_URS_2023_01/985311111"/>
    <hyperlink ref="F201" r:id="rId27" display="https://podminky.urs.cz/item/CS_URS_2023_01/985311114"/>
    <hyperlink ref="F205" r:id="rId28" display="https://podminky.urs.cz/item/CS_URS_2023_01/985312111"/>
    <hyperlink ref="F209" r:id="rId29" display="https://podminky.urs.cz/item/CS_URS_2023_01/985321111"/>
    <hyperlink ref="F214" r:id="rId30" display="https://podminky.urs.cz/item/CS_URS_2023_01/997211111"/>
    <hyperlink ref="F217" r:id="rId31" display="https://podminky.urs.cz/item/CS_URS_2023_01/997211511"/>
    <hyperlink ref="F220" r:id="rId32" display="https://podminky.urs.cz/item/CS_URS_2023_01/997211612"/>
    <hyperlink ref="F224" r:id="rId33" display="https://podminky.urs.cz/item/CS_URS_2023_01/998212111"/>
    <hyperlink ref="F229" r:id="rId34" display="https://podminky.urs.cz/item/CS_URS_2023_01/711111001"/>
    <hyperlink ref="F236" r:id="rId35" display="https://podminky.urs.cz/item/CS_URS_2023_01/711441559"/>
    <hyperlink ref="F243" r:id="rId36" display="https://podminky.urs.cz/item/CS_URS_2023_01/711491172"/>
    <hyperlink ref="F250" r:id="rId37" display="https://podminky.urs.cz/item/CS_URS_2023_01/767163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111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Realizace SZ KoPÚ v k.ú. Fulnek 1.etapa - 2023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927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15. 3. 2023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ROUND((SUM(BE81:BE130)),2)</f>
        <v>0</v>
      </c>
      <c r="G33" s="39"/>
      <c r="H33" s="39"/>
      <c r="I33" s="149">
        <v>0.21</v>
      </c>
      <c r="J33" s="148">
        <f>ROUND(((SUM(BE81:BE130))*I33),2)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ROUND((SUM(BF81:BF130)),2)</f>
        <v>0</v>
      </c>
      <c r="G34" s="39"/>
      <c r="H34" s="39"/>
      <c r="I34" s="149">
        <v>0.15</v>
      </c>
      <c r="J34" s="148">
        <f>ROUND(((SUM(BF81:BF130))*I34),2)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ROUND((SUM(BG81:BG130)),2)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ROUND((SUM(BH81:BH130)),2)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ROUND((SUM(BI81:BI130)),2)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Realizace SZ KoPÚ v k.ú. Fulnek 1.etapa - 2023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102 - 00 -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15. 3. 2023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Státní pozemkový úřad</v>
      </c>
      <c r="G54" s="41"/>
      <c r="H54" s="41"/>
      <c r="I54" s="33" t="s">
        <v>31</v>
      </c>
      <c r="J54" s="37" t="str">
        <f>E21</f>
        <v>Dopravoprojekt Ostrava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115</v>
      </c>
      <c r="D57" s="163"/>
      <c r="E57" s="163"/>
      <c r="F57" s="163"/>
      <c r="G57" s="163"/>
      <c r="H57" s="163"/>
      <c r="I57" s="163"/>
      <c r="J57" s="164" t="s">
        <v>116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pans="1:31" s="9" customFormat="1" ht="24.95" customHeight="1">
      <c r="A60" s="9"/>
      <c r="B60" s="166"/>
      <c r="C60" s="167"/>
      <c r="D60" s="168" t="s">
        <v>120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121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122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Realizace SZ KoPÚ v k.ú. Fulnek 1.etapa - 2023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112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102 - 00 - Vedlejší a ostatní náklady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15. 3. 2023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5.65" customHeight="1">
      <c r="A77" s="39"/>
      <c r="B77" s="40"/>
      <c r="C77" s="33" t="s">
        <v>25</v>
      </c>
      <c r="D77" s="41"/>
      <c r="E77" s="41"/>
      <c r="F77" s="28" t="str">
        <f>E15</f>
        <v>Státní pozemkový úřad</v>
      </c>
      <c r="G77" s="41"/>
      <c r="H77" s="41"/>
      <c r="I77" s="33" t="s">
        <v>31</v>
      </c>
      <c r="J77" s="37" t="str">
        <f>E21</f>
        <v>Dopravoprojekt Ostrava a.s.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29</v>
      </c>
      <c r="D78" s="41"/>
      <c r="E78" s="41"/>
      <c r="F78" s="28" t="str">
        <f>IF(E18="","",E18)</f>
        <v>Vyplň údaj</v>
      </c>
      <c r="G78" s="41"/>
      <c r="H78" s="41"/>
      <c r="I78" s="33" t="s">
        <v>34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123</v>
      </c>
      <c r="D80" s="181" t="s">
        <v>56</v>
      </c>
      <c r="E80" s="181" t="s">
        <v>52</v>
      </c>
      <c r="F80" s="181" t="s">
        <v>53</v>
      </c>
      <c r="G80" s="181" t="s">
        <v>124</v>
      </c>
      <c r="H80" s="181" t="s">
        <v>125</v>
      </c>
      <c r="I80" s="181" t="s">
        <v>126</v>
      </c>
      <c r="J80" s="181" t="s">
        <v>116</v>
      </c>
      <c r="K80" s="182" t="s">
        <v>127</v>
      </c>
      <c r="L80" s="183"/>
      <c r="M80" s="93" t="s">
        <v>19</v>
      </c>
      <c r="N80" s="94" t="s">
        <v>41</v>
      </c>
      <c r="O80" s="94" t="s">
        <v>128</v>
      </c>
      <c r="P80" s="94" t="s">
        <v>129</v>
      </c>
      <c r="Q80" s="94" t="s">
        <v>130</v>
      </c>
      <c r="R80" s="94" t="s">
        <v>131</v>
      </c>
      <c r="S80" s="94" t="s">
        <v>132</v>
      </c>
      <c r="T80" s="95" t="s">
        <v>133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134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70</v>
      </c>
      <c r="AU81" s="18" t="s">
        <v>117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70</v>
      </c>
      <c r="E82" s="192" t="s">
        <v>139</v>
      </c>
      <c r="F82" s="192" t="s">
        <v>140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141</v>
      </c>
      <c r="AT82" s="201" t="s">
        <v>70</v>
      </c>
      <c r="AU82" s="201" t="s">
        <v>71</v>
      </c>
      <c r="AY82" s="200" t="s">
        <v>137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70</v>
      </c>
      <c r="E83" s="203" t="s">
        <v>142</v>
      </c>
      <c r="F83" s="203" t="s">
        <v>143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SUM(P84:P130)</f>
        <v>0</v>
      </c>
      <c r="Q83" s="197"/>
      <c r="R83" s="198">
        <f>SUM(R84:R130)</f>
        <v>0</v>
      </c>
      <c r="S83" s="197"/>
      <c r="T83" s="199">
        <f>SUM(T84:T130)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141</v>
      </c>
      <c r="AT83" s="201" t="s">
        <v>70</v>
      </c>
      <c r="AU83" s="201" t="s">
        <v>79</v>
      </c>
      <c r="AY83" s="200" t="s">
        <v>137</v>
      </c>
      <c r="BK83" s="202">
        <f>SUM(BK84:BK130)</f>
        <v>0</v>
      </c>
    </row>
    <row r="84" spans="1:65" s="2" customFormat="1" ht="16.5" customHeight="1">
      <c r="A84" s="39"/>
      <c r="B84" s="40"/>
      <c r="C84" s="205" t="s">
        <v>79</v>
      </c>
      <c r="D84" s="205" t="s">
        <v>144</v>
      </c>
      <c r="E84" s="206" t="s">
        <v>145</v>
      </c>
      <c r="F84" s="207" t="s">
        <v>146</v>
      </c>
      <c r="G84" s="208" t="s">
        <v>147</v>
      </c>
      <c r="H84" s="209">
        <v>1</v>
      </c>
      <c r="I84" s="210"/>
      <c r="J84" s="211">
        <f>ROUND(I84*H84,2)</f>
        <v>0</v>
      </c>
      <c r="K84" s="207" t="s">
        <v>19</v>
      </c>
      <c r="L84" s="45"/>
      <c r="M84" s="212" t="s">
        <v>19</v>
      </c>
      <c r="N84" s="213" t="s">
        <v>42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148</v>
      </c>
      <c r="AT84" s="216" t="s">
        <v>144</v>
      </c>
      <c r="AU84" s="216" t="s">
        <v>81</v>
      </c>
      <c r="AY84" s="18" t="s">
        <v>137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79</v>
      </c>
      <c r="BK84" s="217">
        <f>ROUND(I84*H84,2)</f>
        <v>0</v>
      </c>
      <c r="BL84" s="18" t="s">
        <v>148</v>
      </c>
      <c r="BM84" s="216" t="s">
        <v>928</v>
      </c>
    </row>
    <row r="85" spans="1:47" s="2" customFormat="1" ht="12">
      <c r="A85" s="39"/>
      <c r="B85" s="40"/>
      <c r="C85" s="41"/>
      <c r="D85" s="218" t="s">
        <v>150</v>
      </c>
      <c r="E85" s="41"/>
      <c r="F85" s="219" t="s">
        <v>146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150</v>
      </c>
      <c r="AU85" s="18" t="s">
        <v>81</v>
      </c>
    </row>
    <row r="86" spans="1:47" s="2" customFormat="1" ht="12">
      <c r="A86" s="39"/>
      <c r="B86" s="40"/>
      <c r="C86" s="41"/>
      <c r="D86" s="218" t="s">
        <v>151</v>
      </c>
      <c r="E86" s="41"/>
      <c r="F86" s="223" t="s">
        <v>152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151</v>
      </c>
      <c r="AU86" s="18" t="s">
        <v>81</v>
      </c>
    </row>
    <row r="87" spans="1:65" s="2" customFormat="1" ht="16.5" customHeight="1">
      <c r="A87" s="39"/>
      <c r="B87" s="40"/>
      <c r="C87" s="205" t="s">
        <v>81</v>
      </c>
      <c r="D87" s="205" t="s">
        <v>144</v>
      </c>
      <c r="E87" s="206" t="s">
        <v>153</v>
      </c>
      <c r="F87" s="207" t="s">
        <v>154</v>
      </c>
      <c r="G87" s="208" t="s">
        <v>147</v>
      </c>
      <c r="H87" s="209">
        <v>1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148</v>
      </c>
      <c r="AT87" s="216" t="s">
        <v>144</v>
      </c>
      <c r="AU87" s="216" t="s">
        <v>81</v>
      </c>
      <c r="AY87" s="18" t="s">
        <v>137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148</v>
      </c>
      <c r="BM87" s="216" t="s">
        <v>929</v>
      </c>
    </row>
    <row r="88" spans="1:47" s="2" customFormat="1" ht="12">
      <c r="A88" s="39"/>
      <c r="B88" s="40"/>
      <c r="C88" s="41"/>
      <c r="D88" s="218" t="s">
        <v>150</v>
      </c>
      <c r="E88" s="41"/>
      <c r="F88" s="219" t="s">
        <v>156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150</v>
      </c>
      <c r="AU88" s="18" t="s">
        <v>81</v>
      </c>
    </row>
    <row r="89" spans="1:47" s="2" customFormat="1" ht="12">
      <c r="A89" s="39"/>
      <c r="B89" s="40"/>
      <c r="C89" s="41"/>
      <c r="D89" s="218" t="s">
        <v>151</v>
      </c>
      <c r="E89" s="41"/>
      <c r="F89" s="223" t="s">
        <v>152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151</v>
      </c>
      <c r="AU89" s="18" t="s">
        <v>81</v>
      </c>
    </row>
    <row r="90" spans="1:65" s="2" customFormat="1" ht="16.5" customHeight="1">
      <c r="A90" s="39"/>
      <c r="B90" s="40"/>
      <c r="C90" s="205" t="s">
        <v>157</v>
      </c>
      <c r="D90" s="205" t="s">
        <v>144</v>
      </c>
      <c r="E90" s="206" t="s">
        <v>158</v>
      </c>
      <c r="F90" s="207" t="s">
        <v>159</v>
      </c>
      <c r="G90" s="208" t="s">
        <v>147</v>
      </c>
      <c r="H90" s="209">
        <v>1</v>
      </c>
      <c r="I90" s="210"/>
      <c r="J90" s="211">
        <f>ROUND(I90*H90,2)</f>
        <v>0</v>
      </c>
      <c r="K90" s="207" t="s">
        <v>160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148</v>
      </c>
      <c r="AT90" s="216" t="s">
        <v>144</v>
      </c>
      <c r="AU90" s="216" t="s">
        <v>81</v>
      </c>
      <c r="AY90" s="18" t="s">
        <v>137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148</v>
      </c>
      <c r="BM90" s="216" t="s">
        <v>930</v>
      </c>
    </row>
    <row r="91" spans="1:47" s="2" customFormat="1" ht="12">
      <c r="A91" s="39"/>
      <c r="B91" s="40"/>
      <c r="C91" s="41"/>
      <c r="D91" s="218" t="s">
        <v>150</v>
      </c>
      <c r="E91" s="41"/>
      <c r="F91" s="219" t="s">
        <v>159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150</v>
      </c>
      <c r="AU91" s="18" t="s">
        <v>81</v>
      </c>
    </row>
    <row r="92" spans="1:47" s="2" customFormat="1" ht="12">
      <c r="A92" s="39"/>
      <c r="B92" s="40"/>
      <c r="C92" s="41"/>
      <c r="D92" s="224" t="s">
        <v>162</v>
      </c>
      <c r="E92" s="41"/>
      <c r="F92" s="225" t="s">
        <v>163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162</v>
      </c>
      <c r="AU92" s="18" t="s">
        <v>81</v>
      </c>
    </row>
    <row r="93" spans="1:47" s="2" customFormat="1" ht="12">
      <c r="A93" s="39"/>
      <c r="B93" s="40"/>
      <c r="C93" s="41"/>
      <c r="D93" s="218" t="s">
        <v>151</v>
      </c>
      <c r="E93" s="41"/>
      <c r="F93" s="223" t="s">
        <v>164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151</v>
      </c>
      <c r="AU93" s="18" t="s">
        <v>81</v>
      </c>
    </row>
    <row r="94" spans="1:65" s="2" customFormat="1" ht="16.5" customHeight="1">
      <c r="A94" s="39"/>
      <c r="B94" s="40"/>
      <c r="C94" s="205" t="s">
        <v>165</v>
      </c>
      <c r="D94" s="205" t="s">
        <v>144</v>
      </c>
      <c r="E94" s="206" t="s">
        <v>166</v>
      </c>
      <c r="F94" s="207" t="s">
        <v>167</v>
      </c>
      <c r="G94" s="208" t="s">
        <v>147</v>
      </c>
      <c r="H94" s="209">
        <v>1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148</v>
      </c>
      <c r="AT94" s="216" t="s">
        <v>144</v>
      </c>
      <c r="AU94" s="216" t="s">
        <v>81</v>
      </c>
      <c r="AY94" s="18" t="s">
        <v>137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148</v>
      </c>
      <c r="BM94" s="216" t="s">
        <v>931</v>
      </c>
    </row>
    <row r="95" spans="1:47" s="2" customFormat="1" ht="12">
      <c r="A95" s="39"/>
      <c r="B95" s="40"/>
      <c r="C95" s="41"/>
      <c r="D95" s="218" t="s">
        <v>150</v>
      </c>
      <c r="E95" s="41"/>
      <c r="F95" s="219" t="s">
        <v>167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150</v>
      </c>
      <c r="AU95" s="18" t="s">
        <v>81</v>
      </c>
    </row>
    <row r="96" spans="1:47" s="2" customFormat="1" ht="12">
      <c r="A96" s="39"/>
      <c r="B96" s="40"/>
      <c r="C96" s="41"/>
      <c r="D96" s="218" t="s">
        <v>151</v>
      </c>
      <c r="E96" s="41"/>
      <c r="F96" s="223" t="s">
        <v>152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151</v>
      </c>
      <c r="AU96" s="18" t="s">
        <v>81</v>
      </c>
    </row>
    <row r="97" spans="1:65" s="2" customFormat="1" ht="16.5" customHeight="1">
      <c r="A97" s="39"/>
      <c r="B97" s="40"/>
      <c r="C97" s="205" t="s">
        <v>141</v>
      </c>
      <c r="D97" s="205" t="s">
        <v>144</v>
      </c>
      <c r="E97" s="206" t="s">
        <v>169</v>
      </c>
      <c r="F97" s="207" t="s">
        <v>170</v>
      </c>
      <c r="G97" s="208" t="s">
        <v>147</v>
      </c>
      <c r="H97" s="209">
        <v>1</v>
      </c>
      <c r="I97" s="210"/>
      <c r="J97" s="211">
        <f>ROUND(I97*H97,2)</f>
        <v>0</v>
      </c>
      <c r="K97" s="207" t="s">
        <v>160</v>
      </c>
      <c r="L97" s="45"/>
      <c r="M97" s="212" t="s">
        <v>19</v>
      </c>
      <c r="N97" s="213" t="s">
        <v>42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148</v>
      </c>
      <c r="AT97" s="216" t="s">
        <v>144</v>
      </c>
      <c r="AU97" s="216" t="s">
        <v>81</v>
      </c>
      <c r="AY97" s="18" t="s">
        <v>137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148</v>
      </c>
      <c r="BM97" s="216" t="s">
        <v>932</v>
      </c>
    </row>
    <row r="98" spans="1:47" s="2" customFormat="1" ht="12">
      <c r="A98" s="39"/>
      <c r="B98" s="40"/>
      <c r="C98" s="41"/>
      <c r="D98" s="218" t="s">
        <v>150</v>
      </c>
      <c r="E98" s="41"/>
      <c r="F98" s="219" t="s">
        <v>170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150</v>
      </c>
      <c r="AU98" s="18" t="s">
        <v>81</v>
      </c>
    </row>
    <row r="99" spans="1:47" s="2" customFormat="1" ht="12">
      <c r="A99" s="39"/>
      <c r="B99" s="40"/>
      <c r="C99" s="41"/>
      <c r="D99" s="224" t="s">
        <v>162</v>
      </c>
      <c r="E99" s="41"/>
      <c r="F99" s="225" t="s">
        <v>172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162</v>
      </c>
      <c r="AU99" s="18" t="s">
        <v>81</v>
      </c>
    </row>
    <row r="100" spans="1:47" s="2" customFormat="1" ht="12">
      <c r="A100" s="39"/>
      <c r="B100" s="40"/>
      <c r="C100" s="41"/>
      <c r="D100" s="218" t="s">
        <v>151</v>
      </c>
      <c r="E100" s="41"/>
      <c r="F100" s="223" t="s">
        <v>164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151</v>
      </c>
      <c r="AU100" s="18" t="s">
        <v>81</v>
      </c>
    </row>
    <row r="101" spans="1:65" s="2" customFormat="1" ht="16.5" customHeight="1">
      <c r="A101" s="39"/>
      <c r="B101" s="40"/>
      <c r="C101" s="205" t="s">
        <v>173</v>
      </c>
      <c r="D101" s="205" t="s">
        <v>144</v>
      </c>
      <c r="E101" s="206" t="s">
        <v>174</v>
      </c>
      <c r="F101" s="207" t="s">
        <v>175</v>
      </c>
      <c r="G101" s="208" t="s">
        <v>147</v>
      </c>
      <c r="H101" s="209">
        <v>1</v>
      </c>
      <c r="I101" s="210"/>
      <c r="J101" s="211">
        <f>ROUND(I101*H101,2)</f>
        <v>0</v>
      </c>
      <c r="K101" s="207" t="s">
        <v>160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148</v>
      </c>
      <c r="AT101" s="216" t="s">
        <v>144</v>
      </c>
      <c r="AU101" s="216" t="s">
        <v>81</v>
      </c>
      <c r="AY101" s="18" t="s">
        <v>137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148</v>
      </c>
      <c r="BM101" s="216" t="s">
        <v>933</v>
      </c>
    </row>
    <row r="102" spans="1:47" s="2" customFormat="1" ht="12">
      <c r="A102" s="39"/>
      <c r="B102" s="40"/>
      <c r="C102" s="41"/>
      <c r="D102" s="218" t="s">
        <v>150</v>
      </c>
      <c r="E102" s="41"/>
      <c r="F102" s="219" t="s">
        <v>175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150</v>
      </c>
      <c r="AU102" s="18" t="s">
        <v>81</v>
      </c>
    </row>
    <row r="103" spans="1:47" s="2" customFormat="1" ht="12">
      <c r="A103" s="39"/>
      <c r="B103" s="40"/>
      <c r="C103" s="41"/>
      <c r="D103" s="224" t="s">
        <v>162</v>
      </c>
      <c r="E103" s="41"/>
      <c r="F103" s="225" t="s">
        <v>177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162</v>
      </c>
      <c r="AU103" s="18" t="s">
        <v>81</v>
      </c>
    </row>
    <row r="104" spans="1:47" s="2" customFormat="1" ht="12">
      <c r="A104" s="39"/>
      <c r="B104" s="40"/>
      <c r="C104" s="41"/>
      <c r="D104" s="218" t="s">
        <v>151</v>
      </c>
      <c r="E104" s="41"/>
      <c r="F104" s="223" t="s">
        <v>164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151</v>
      </c>
      <c r="AU104" s="18" t="s">
        <v>81</v>
      </c>
    </row>
    <row r="105" spans="1:65" s="2" customFormat="1" ht="24.15" customHeight="1">
      <c r="A105" s="39"/>
      <c r="B105" s="40"/>
      <c r="C105" s="205" t="s">
        <v>178</v>
      </c>
      <c r="D105" s="205" t="s">
        <v>144</v>
      </c>
      <c r="E105" s="206" t="s">
        <v>179</v>
      </c>
      <c r="F105" s="207" t="s">
        <v>180</v>
      </c>
      <c r="G105" s="208" t="s">
        <v>147</v>
      </c>
      <c r="H105" s="209">
        <v>1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42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148</v>
      </c>
      <c r="AT105" s="216" t="s">
        <v>144</v>
      </c>
      <c r="AU105" s="216" t="s">
        <v>81</v>
      </c>
      <c r="AY105" s="18" t="s">
        <v>137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148</v>
      </c>
      <c r="BM105" s="216" t="s">
        <v>934</v>
      </c>
    </row>
    <row r="106" spans="1:47" s="2" customFormat="1" ht="12">
      <c r="A106" s="39"/>
      <c r="B106" s="40"/>
      <c r="C106" s="41"/>
      <c r="D106" s="218" t="s">
        <v>150</v>
      </c>
      <c r="E106" s="41"/>
      <c r="F106" s="219" t="s">
        <v>180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150</v>
      </c>
      <c r="AU106" s="18" t="s">
        <v>81</v>
      </c>
    </row>
    <row r="107" spans="1:47" s="2" customFormat="1" ht="12">
      <c r="A107" s="39"/>
      <c r="B107" s="40"/>
      <c r="C107" s="41"/>
      <c r="D107" s="218" t="s">
        <v>151</v>
      </c>
      <c r="E107" s="41"/>
      <c r="F107" s="223" t="s">
        <v>152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151</v>
      </c>
      <c r="AU107" s="18" t="s">
        <v>81</v>
      </c>
    </row>
    <row r="108" spans="1:47" s="2" customFormat="1" ht="12">
      <c r="A108" s="39"/>
      <c r="B108" s="40"/>
      <c r="C108" s="41"/>
      <c r="D108" s="218" t="s">
        <v>182</v>
      </c>
      <c r="E108" s="41"/>
      <c r="F108" s="223" t="s">
        <v>183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182</v>
      </c>
      <c r="AU108" s="18" t="s">
        <v>81</v>
      </c>
    </row>
    <row r="109" spans="1:65" s="2" customFormat="1" ht="24.15" customHeight="1">
      <c r="A109" s="39"/>
      <c r="B109" s="40"/>
      <c r="C109" s="205" t="s">
        <v>184</v>
      </c>
      <c r="D109" s="205" t="s">
        <v>144</v>
      </c>
      <c r="E109" s="206" t="s">
        <v>185</v>
      </c>
      <c r="F109" s="207" t="s">
        <v>186</v>
      </c>
      <c r="G109" s="208" t="s">
        <v>147</v>
      </c>
      <c r="H109" s="209">
        <v>1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42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148</v>
      </c>
      <c r="AT109" s="216" t="s">
        <v>144</v>
      </c>
      <c r="AU109" s="216" t="s">
        <v>81</v>
      </c>
      <c r="AY109" s="18" t="s">
        <v>137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79</v>
      </c>
      <c r="BK109" s="217">
        <f>ROUND(I109*H109,2)</f>
        <v>0</v>
      </c>
      <c r="BL109" s="18" t="s">
        <v>148</v>
      </c>
      <c r="BM109" s="216" t="s">
        <v>935</v>
      </c>
    </row>
    <row r="110" spans="1:47" s="2" customFormat="1" ht="12">
      <c r="A110" s="39"/>
      <c r="B110" s="40"/>
      <c r="C110" s="41"/>
      <c r="D110" s="218" t="s">
        <v>150</v>
      </c>
      <c r="E110" s="41"/>
      <c r="F110" s="219" t="s">
        <v>186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150</v>
      </c>
      <c r="AU110" s="18" t="s">
        <v>81</v>
      </c>
    </row>
    <row r="111" spans="1:47" s="2" customFormat="1" ht="12">
      <c r="A111" s="39"/>
      <c r="B111" s="40"/>
      <c r="C111" s="41"/>
      <c r="D111" s="218" t="s">
        <v>151</v>
      </c>
      <c r="E111" s="41"/>
      <c r="F111" s="223" t="s">
        <v>152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151</v>
      </c>
      <c r="AU111" s="18" t="s">
        <v>81</v>
      </c>
    </row>
    <row r="112" spans="1:65" s="2" customFormat="1" ht="16.5" customHeight="1">
      <c r="A112" s="39"/>
      <c r="B112" s="40"/>
      <c r="C112" s="205" t="s">
        <v>188</v>
      </c>
      <c r="D112" s="205" t="s">
        <v>144</v>
      </c>
      <c r="E112" s="206" t="s">
        <v>189</v>
      </c>
      <c r="F112" s="207" t="s">
        <v>190</v>
      </c>
      <c r="G112" s="208" t="s">
        <v>147</v>
      </c>
      <c r="H112" s="209">
        <v>1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42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148</v>
      </c>
      <c r="AT112" s="216" t="s">
        <v>144</v>
      </c>
      <c r="AU112" s="216" t="s">
        <v>81</v>
      </c>
      <c r="AY112" s="18" t="s">
        <v>137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79</v>
      </c>
      <c r="BK112" s="217">
        <f>ROUND(I112*H112,2)</f>
        <v>0</v>
      </c>
      <c r="BL112" s="18" t="s">
        <v>148</v>
      </c>
      <c r="BM112" s="216" t="s">
        <v>936</v>
      </c>
    </row>
    <row r="113" spans="1:47" s="2" customFormat="1" ht="12">
      <c r="A113" s="39"/>
      <c r="B113" s="40"/>
      <c r="C113" s="41"/>
      <c r="D113" s="218" t="s">
        <v>150</v>
      </c>
      <c r="E113" s="41"/>
      <c r="F113" s="219" t="s">
        <v>192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150</v>
      </c>
      <c r="AU113" s="18" t="s">
        <v>81</v>
      </c>
    </row>
    <row r="114" spans="1:47" s="2" customFormat="1" ht="12">
      <c r="A114" s="39"/>
      <c r="B114" s="40"/>
      <c r="C114" s="41"/>
      <c r="D114" s="218" t="s">
        <v>151</v>
      </c>
      <c r="E114" s="41"/>
      <c r="F114" s="223" t="s">
        <v>152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151</v>
      </c>
      <c r="AU114" s="18" t="s">
        <v>81</v>
      </c>
    </row>
    <row r="115" spans="1:65" s="2" customFormat="1" ht="21.75" customHeight="1">
      <c r="A115" s="39"/>
      <c r="B115" s="40"/>
      <c r="C115" s="205" t="s">
        <v>193</v>
      </c>
      <c r="D115" s="205" t="s">
        <v>144</v>
      </c>
      <c r="E115" s="206" t="s">
        <v>194</v>
      </c>
      <c r="F115" s="207" t="s">
        <v>195</v>
      </c>
      <c r="G115" s="208" t="s">
        <v>147</v>
      </c>
      <c r="H115" s="209">
        <v>1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42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148</v>
      </c>
      <c r="AT115" s="216" t="s">
        <v>144</v>
      </c>
      <c r="AU115" s="216" t="s">
        <v>81</v>
      </c>
      <c r="AY115" s="18" t="s">
        <v>137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79</v>
      </c>
      <c r="BK115" s="217">
        <f>ROUND(I115*H115,2)</f>
        <v>0</v>
      </c>
      <c r="BL115" s="18" t="s">
        <v>148</v>
      </c>
      <c r="BM115" s="216" t="s">
        <v>937</v>
      </c>
    </row>
    <row r="116" spans="1:47" s="2" customFormat="1" ht="12">
      <c r="A116" s="39"/>
      <c r="B116" s="40"/>
      <c r="C116" s="41"/>
      <c r="D116" s="218" t="s">
        <v>150</v>
      </c>
      <c r="E116" s="41"/>
      <c r="F116" s="219" t="s">
        <v>195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150</v>
      </c>
      <c r="AU116" s="18" t="s">
        <v>81</v>
      </c>
    </row>
    <row r="117" spans="1:47" s="2" customFormat="1" ht="12">
      <c r="A117" s="39"/>
      <c r="B117" s="40"/>
      <c r="C117" s="41"/>
      <c r="D117" s="218" t="s">
        <v>151</v>
      </c>
      <c r="E117" s="41"/>
      <c r="F117" s="223" t="s">
        <v>152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151</v>
      </c>
      <c r="AU117" s="18" t="s">
        <v>81</v>
      </c>
    </row>
    <row r="118" spans="1:47" s="2" customFormat="1" ht="12">
      <c r="A118" s="39"/>
      <c r="B118" s="40"/>
      <c r="C118" s="41"/>
      <c r="D118" s="218" t="s">
        <v>182</v>
      </c>
      <c r="E118" s="41"/>
      <c r="F118" s="223" t="s">
        <v>197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182</v>
      </c>
      <c r="AU118" s="18" t="s">
        <v>81</v>
      </c>
    </row>
    <row r="119" spans="1:65" s="2" customFormat="1" ht="16.5" customHeight="1">
      <c r="A119" s="39"/>
      <c r="B119" s="40"/>
      <c r="C119" s="205" t="s">
        <v>198</v>
      </c>
      <c r="D119" s="205" t="s">
        <v>144</v>
      </c>
      <c r="E119" s="206" t="s">
        <v>199</v>
      </c>
      <c r="F119" s="207" t="s">
        <v>200</v>
      </c>
      <c r="G119" s="208" t="s">
        <v>147</v>
      </c>
      <c r="H119" s="209">
        <v>1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148</v>
      </c>
      <c r="AT119" s="216" t="s">
        <v>144</v>
      </c>
      <c r="AU119" s="216" t="s">
        <v>81</v>
      </c>
      <c r="AY119" s="18" t="s">
        <v>137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148</v>
      </c>
      <c r="BM119" s="216" t="s">
        <v>938</v>
      </c>
    </row>
    <row r="120" spans="1:47" s="2" customFormat="1" ht="12">
      <c r="A120" s="39"/>
      <c r="B120" s="40"/>
      <c r="C120" s="41"/>
      <c r="D120" s="218" t="s">
        <v>150</v>
      </c>
      <c r="E120" s="41"/>
      <c r="F120" s="219" t="s">
        <v>200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150</v>
      </c>
      <c r="AU120" s="18" t="s">
        <v>81</v>
      </c>
    </row>
    <row r="121" spans="1:47" s="2" customFormat="1" ht="12">
      <c r="A121" s="39"/>
      <c r="B121" s="40"/>
      <c r="C121" s="41"/>
      <c r="D121" s="218" t="s">
        <v>151</v>
      </c>
      <c r="E121" s="41"/>
      <c r="F121" s="223" t="s">
        <v>152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151</v>
      </c>
      <c r="AU121" s="18" t="s">
        <v>81</v>
      </c>
    </row>
    <row r="122" spans="1:47" s="2" customFormat="1" ht="12">
      <c r="A122" s="39"/>
      <c r="B122" s="40"/>
      <c r="C122" s="41"/>
      <c r="D122" s="218" t="s">
        <v>182</v>
      </c>
      <c r="E122" s="41"/>
      <c r="F122" s="223" t="s">
        <v>197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182</v>
      </c>
      <c r="AU122" s="18" t="s">
        <v>81</v>
      </c>
    </row>
    <row r="123" spans="1:65" s="2" customFormat="1" ht="16.5" customHeight="1">
      <c r="A123" s="39"/>
      <c r="B123" s="40"/>
      <c r="C123" s="205" t="s">
        <v>202</v>
      </c>
      <c r="D123" s="205" t="s">
        <v>144</v>
      </c>
      <c r="E123" s="206" t="s">
        <v>939</v>
      </c>
      <c r="F123" s="207" t="s">
        <v>940</v>
      </c>
      <c r="G123" s="208" t="s">
        <v>147</v>
      </c>
      <c r="H123" s="209">
        <v>1</v>
      </c>
      <c r="I123" s="210"/>
      <c r="J123" s="211">
        <f>ROUND(I123*H123,2)</f>
        <v>0</v>
      </c>
      <c r="K123" s="207" t="s">
        <v>19</v>
      </c>
      <c r="L123" s="45"/>
      <c r="M123" s="212" t="s">
        <v>19</v>
      </c>
      <c r="N123" s="213" t="s">
        <v>42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148</v>
      </c>
      <c r="AT123" s="216" t="s">
        <v>144</v>
      </c>
      <c r="AU123" s="216" t="s">
        <v>81</v>
      </c>
      <c r="AY123" s="18" t="s">
        <v>137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79</v>
      </c>
      <c r="BK123" s="217">
        <f>ROUND(I123*H123,2)</f>
        <v>0</v>
      </c>
      <c r="BL123" s="18" t="s">
        <v>148</v>
      </c>
      <c r="BM123" s="216" t="s">
        <v>941</v>
      </c>
    </row>
    <row r="124" spans="1:47" s="2" customFormat="1" ht="12">
      <c r="A124" s="39"/>
      <c r="B124" s="40"/>
      <c r="C124" s="41"/>
      <c r="D124" s="218" t="s">
        <v>150</v>
      </c>
      <c r="E124" s="41"/>
      <c r="F124" s="219" t="s">
        <v>942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150</v>
      </c>
      <c r="AU124" s="18" t="s">
        <v>81</v>
      </c>
    </row>
    <row r="125" spans="1:51" s="14" customFormat="1" ht="12">
      <c r="A125" s="14"/>
      <c r="B125" s="242"/>
      <c r="C125" s="243"/>
      <c r="D125" s="218" t="s">
        <v>224</v>
      </c>
      <c r="E125" s="244" t="s">
        <v>19</v>
      </c>
      <c r="F125" s="245" t="s">
        <v>943</v>
      </c>
      <c r="G125" s="243"/>
      <c r="H125" s="244" t="s">
        <v>19</v>
      </c>
      <c r="I125" s="246"/>
      <c r="J125" s="243"/>
      <c r="K125" s="243"/>
      <c r="L125" s="247"/>
      <c r="M125" s="248"/>
      <c r="N125" s="249"/>
      <c r="O125" s="249"/>
      <c r="P125" s="249"/>
      <c r="Q125" s="249"/>
      <c r="R125" s="249"/>
      <c r="S125" s="249"/>
      <c r="T125" s="25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1" t="s">
        <v>224</v>
      </c>
      <c r="AU125" s="251" t="s">
        <v>81</v>
      </c>
      <c r="AV125" s="14" t="s">
        <v>79</v>
      </c>
      <c r="AW125" s="14" t="s">
        <v>33</v>
      </c>
      <c r="AX125" s="14" t="s">
        <v>71</v>
      </c>
      <c r="AY125" s="251" t="s">
        <v>137</v>
      </c>
    </row>
    <row r="126" spans="1:51" s="14" customFormat="1" ht="12">
      <c r="A126" s="14"/>
      <c r="B126" s="242"/>
      <c r="C126" s="243"/>
      <c r="D126" s="218" t="s">
        <v>224</v>
      </c>
      <c r="E126" s="244" t="s">
        <v>19</v>
      </c>
      <c r="F126" s="245" t="s">
        <v>944</v>
      </c>
      <c r="G126" s="243"/>
      <c r="H126" s="244" t="s">
        <v>19</v>
      </c>
      <c r="I126" s="246"/>
      <c r="J126" s="243"/>
      <c r="K126" s="243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224</v>
      </c>
      <c r="AU126" s="251" t="s">
        <v>81</v>
      </c>
      <c r="AV126" s="14" t="s">
        <v>79</v>
      </c>
      <c r="AW126" s="14" t="s">
        <v>33</v>
      </c>
      <c r="AX126" s="14" t="s">
        <v>71</v>
      </c>
      <c r="AY126" s="251" t="s">
        <v>137</v>
      </c>
    </row>
    <row r="127" spans="1:51" s="13" customFormat="1" ht="12">
      <c r="A127" s="13"/>
      <c r="B127" s="231"/>
      <c r="C127" s="232"/>
      <c r="D127" s="218" t="s">
        <v>224</v>
      </c>
      <c r="E127" s="233" t="s">
        <v>19</v>
      </c>
      <c r="F127" s="234" t="s">
        <v>79</v>
      </c>
      <c r="G127" s="232"/>
      <c r="H127" s="235">
        <v>1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224</v>
      </c>
      <c r="AU127" s="241" t="s">
        <v>81</v>
      </c>
      <c r="AV127" s="13" t="s">
        <v>81</v>
      </c>
      <c r="AW127" s="13" t="s">
        <v>33</v>
      </c>
      <c r="AX127" s="13" t="s">
        <v>79</v>
      </c>
      <c r="AY127" s="241" t="s">
        <v>137</v>
      </c>
    </row>
    <row r="128" spans="1:65" s="2" customFormat="1" ht="16.5" customHeight="1">
      <c r="A128" s="39"/>
      <c r="B128" s="40"/>
      <c r="C128" s="205" t="s">
        <v>289</v>
      </c>
      <c r="D128" s="205" t="s">
        <v>144</v>
      </c>
      <c r="E128" s="206" t="s">
        <v>203</v>
      </c>
      <c r="F128" s="207" t="s">
        <v>204</v>
      </c>
      <c r="G128" s="208" t="s">
        <v>147</v>
      </c>
      <c r="H128" s="209">
        <v>1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42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148</v>
      </c>
      <c r="AT128" s="216" t="s">
        <v>144</v>
      </c>
      <c r="AU128" s="216" t="s">
        <v>81</v>
      </c>
      <c r="AY128" s="18" t="s">
        <v>137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79</v>
      </c>
      <c r="BK128" s="217">
        <f>ROUND(I128*H128,2)</f>
        <v>0</v>
      </c>
      <c r="BL128" s="18" t="s">
        <v>148</v>
      </c>
      <c r="BM128" s="216" t="s">
        <v>945</v>
      </c>
    </row>
    <row r="129" spans="1:47" s="2" customFormat="1" ht="12">
      <c r="A129" s="39"/>
      <c r="B129" s="40"/>
      <c r="C129" s="41"/>
      <c r="D129" s="218" t="s">
        <v>150</v>
      </c>
      <c r="E129" s="41"/>
      <c r="F129" s="219" t="s">
        <v>204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150</v>
      </c>
      <c r="AU129" s="18" t="s">
        <v>81</v>
      </c>
    </row>
    <row r="130" spans="1:47" s="2" customFormat="1" ht="12">
      <c r="A130" s="39"/>
      <c r="B130" s="40"/>
      <c r="C130" s="41"/>
      <c r="D130" s="218" t="s">
        <v>151</v>
      </c>
      <c r="E130" s="41"/>
      <c r="F130" s="223" t="s">
        <v>152</v>
      </c>
      <c r="G130" s="41"/>
      <c r="H130" s="41"/>
      <c r="I130" s="220"/>
      <c r="J130" s="41"/>
      <c r="K130" s="41"/>
      <c r="L130" s="45"/>
      <c r="M130" s="226"/>
      <c r="N130" s="227"/>
      <c r="O130" s="228"/>
      <c r="P130" s="228"/>
      <c r="Q130" s="228"/>
      <c r="R130" s="228"/>
      <c r="S130" s="228"/>
      <c r="T130" s="22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151</v>
      </c>
      <c r="AU130" s="18" t="s">
        <v>81</v>
      </c>
    </row>
    <row r="131" spans="1:31" s="2" customFormat="1" ht="6.95" customHeight="1">
      <c r="A131" s="39"/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45"/>
      <c r="M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</sheetData>
  <sheetProtection password="CC35" sheet="1" objects="1" scenarios="1" formatColumns="0" formatRows="0" autoFilter="0"/>
  <autoFilter ref="C80:K13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92" r:id="rId1" display="https://podminky.urs.cz/item/CS_URS_2021_01/012103000"/>
    <hyperlink ref="F99" r:id="rId2" display="https://podminky.urs.cz/item/CS_URS_2021_01/012203000"/>
    <hyperlink ref="F103" r:id="rId3" display="https://podminky.urs.cz/item/CS_URS_2021_01/0123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  <c r="AZ2" s="230" t="s">
        <v>206</v>
      </c>
      <c r="BA2" s="230" t="s">
        <v>19</v>
      </c>
      <c r="BB2" s="230" t="s">
        <v>19</v>
      </c>
      <c r="BC2" s="230" t="s">
        <v>946</v>
      </c>
      <c r="BD2" s="230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111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Realizace SZ KoPÚ v k.ú. Fulnek 1.etapa - 2023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947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15. 3. 2023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ROUND((SUM(BE88:BE414)),2)</f>
        <v>0</v>
      </c>
      <c r="G33" s="39"/>
      <c r="H33" s="39"/>
      <c r="I33" s="149">
        <v>0.21</v>
      </c>
      <c r="J33" s="148">
        <f>ROUND(((SUM(BE88:BE414))*I33),2)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ROUND((SUM(BF88:BF414)),2)</f>
        <v>0</v>
      </c>
      <c r="G34" s="39"/>
      <c r="H34" s="39"/>
      <c r="I34" s="149">
        <v>0.15</v>
      </c>
      <c r="J34" s="148">
        <f>ROUND(((SUM(BF88:BF414))*I34),2)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ROUND((SUM(BG88:BG414)),2)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ROUND((SUM(BH88:BH414)),2)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ROUND((SUM(BI88:BI414)),2)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Realizace SZ KoPÚ v k.ú. Fulnek 1.etapa - 2023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102 - 01 - HLAVNÍ POLNÍ CESTA C3 a C5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15. 3. 2023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Státní pozemkový úřad</v>
      </c>
      <c r="G54" s="41"/>
      <c r="H54" s="41"/>
      <c r="I54" s="33" t="s">
        <v>31</v>
      </c>
      <c r="J54" s="37" t="str">
        <f>E21</f>
        <v>Dopravoprojekt Ostrava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115</v>
      </c>
      <c r="D57" s="163"/>
      <c r="E57" s="163"/>
      <c r="F57" s="163"/>
      <c r="G57" s="163"/>
      <c r="H57" s="163"/>
      <c r="I57" s="163"/>
      <c r="J57" s="164" t="s">
        <v>116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pans="1:31" s="9" customFormat="1" ht="24.95" customHeight="1">
      <c r="A60" s="9"/>
      <c r="B60" s="166"/>
      <c r="C60" s="167"/>
      <c r="D60" s="168" t="s">
        <v>118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209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119</v>
      </c>
      <c r="E62" s="175"/>
      <c r="F62" s="175"/>
      <c r="G62" s="175"/>
      <c r="H62" s="175"/>
      <c r="I62" s="175"/>
      <c r="J62" s="176">
        <f>J263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210</v>
      </c>
      <c r="E63" s="175"/>
      <c r="F63" s="175"/>
      <c r="G63" s="175"/>
      <c r="H63" s="175"/>
      <c r="I63" s="175"/>
      <c r="J63" s="176">
        <f>J288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211</v>
      </c>
      <c r="E64" s="175"/>
      <c r="F64" s="175"/>
      <c r="G64" s="175"/>
      <c r="H64" s="175"/>
      <c r="I64" s="175"/>
      <c r="J64" s="176">
        <f>J299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948</v>
      </c>
      <c r="E65" s="175"/>
      <c r="F65" s="175"/>
      <c r="G65" s="175"/>
      <c r="H65" s="175"/>
      <c r="I65" s="175"/>
      <c r="J65" s="176">
        <f>J351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212</v>
      </c>
      <c r="E66" s="175"/>
      <c r="F66" s="175"/>
      <c r="G66" s="175"/>
      <c r="H66" s="175"/>
      <c r="I66" s="175"/>
      <c r="J66" s="176">
        <f>J355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213</v>
      </c>
      <c r="E67" s="175"/>
      <c r="F67" s="175"/>
      <c r="G67" s="175"/>
      <c r="H67" s="175"/>
      <c r="I67" s="175"/>
      <c r="J67" s="176">
        <f>J396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214</v>
      </c>
      <c r="E68" s="175"/>
      <c r="F68" s="175"/>
      <c r="G68" s="175"/>
      <c r="H68" s="175"/>
      <c r="I68" s="175"/>
      <c r="J68" s="176">
        <f>J407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122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Realizace SZ KoPÚ v k.ú. Fulnek 1.etapa - 2023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112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SO 102 - 01 - HLAVNÍ POLNÍ CESTA C3 a C5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 xml:space="preserve"> </v>
      </c>
      <c r="G82" s="41"/>
      <c r="H82" s="41"/>
      <c r="I82" s="33" t="s">
        <v>23</v>
      </c>
      <c r="J82" s="73" t="str">
        <f>IF(J12="","",J12)</f>
        <v>15. 3. 2023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5.65" customHeight="1">
      <c r="A84" s="39"/>
      <c r="B84" s="40"/>
      <c r="C84" s="33" t="s">
        <v>25</v>
      </c>
      <c r="D84" s="41"/>
      <c r="E84" s="41"/>
      <c r="F84" s="28" t="str">
        <f>E15</f>
        <v>Státní pozemkový úřad</v>
      </c>
      <c r="G84" s="41"/>
      <c r="H84" s="41"/>
      <c r="I84" s="33" t="s">
        <v>31</v>
      </c>
      <c r="J84" s="37" t="str">
        <f>E21</f>
        <v>Dopravoprojekt Ostrava a.s.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33" t="s">
        <v>34</v>
      </c>
      <c r="J85" s="37" t="str">
        <f>E24</f>
        <v xml:space="preserve"> 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123</v>
      </c>
      <c r="D87" s="181" t="s">
        <v>56</v>
      </c>
      <c r="E87" s="181" t="s">
        <v>52</v>
      </c>
      <c r="F87" s="181" t="s">
        <v>53</v>
      </c>
      <c r="G87" s="181" t="s">
        <v>124</v>
      </c>
      <c r="H87" s="181" t="s">
        <v>125</v>
      </c>
      <c r="I87" s="181" t="s">
        <v>126</v>
      </c>
      <c r="J87" s="181" t="s">
        <v>116</v>
      </c>
      <c r="K87" s="182" t="s">
        <v>127</v>
      </c>
      <c r="L87" s="183"/>
      <c r="M87" s="93" t="s">
        <v>19</v>
      </c>
      <c r="N87" s="94" t="s">
        <v>41</v>
      </c>
      <c r="O87" s="94" t="s">
        <v>128</v>
      </c>
      <c r="P87" s="94" t="s">
        <v>129</v>
      </c>
      <c r="Q87" s="94" t="s">
        <v>130</v>
      </c>
      <c r="R87" s="94" t="s">
        <v>131</v>
      </c>
      <c r="S87" s="94" t="s">
        <v>132</v>
      </c>
      <c r="T87" s="95" t="s">
        <v>133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134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</f>
        <v>0</v>
      </c>
      <c r="Q88" s="97"/>
      <c r="R88" s="186">
        <f>R89</f>
        <v>3112.5745540000003</v>
      </c>
      <c r="S88" s="97"/>
      <c r="T88" s="187">
        <f>T89</f>
        <v>1454.64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70</v>
      </c>
      <c r="AU88" s="18" t="s">
        <v>117</v>
      </c>
      <c r="BK88" s="188">
        <f>BK89</f>
        <v>0</v>
      </c>
    </row>
    <row r="89" spans="1:63" s="12" customFormat="1" ht="25.9" customHeight="1">
      <c r="A89" s="12"/>
      <c r="B89" s="189"/>
      <c r="C89" s="190"/>
      <c r="D89" s="191" t="s">
        <v>70</v>
      </c>
      <c r="E89" s="192" t="s">
        <v>135</v>
      </c>
      <c r="F89" s="192" t="s">
        <v>136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P90+P263+P288+P299+P351+P355+P396+P407</f>
        <v>0</v>
      </c>
      <c r="Q89" s="197"/>
      <c r="R89" s="198">
        <f>R90+R263+R288+R299+R351+R355+R396+R407</f>
        <v>3112.5745540000003</v>
      </c>
      <c r="S89" s="197"/>
      <c r="T89" s="199">
        <f>T90+T263+T288+T299+T351+T355+T396+T407</f>
        <v>1454.64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79</v>
      </c>
      <c r="AT89" s="201" t="s">
        <v>70</v>
      </c>
      <c r="AU89" s="201" t="s">
        <v>71</v>
      </c>
      <c r="AY89" s="200" t="s">
        <v>137</v>
      </c>
      <c r="BK89" s="202">
        <f>BK90+BK263+BK288+BK299+BK351+BK355+BK396+BK407</f>
        <v>0</v>
      </c>
    </row>
    <row r="90" spans="1:63" s="12" customFormat="1" ht="22.8" customHeight="1">
      <c r="A90" s="12"/>
      <c r="B90" s="189"/>
      <c r="C90" s="190"/>
      <c r="D90" s="191" t="s">
        <v>70</v>
      </c>
      <c r="E90" s="203" t="s">
        <v>79</v>
      </c>
      <c r="F90" s="203" t="s">
        <v>215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SUM(P91:P262)</f>
        <v>0</v>
      </c>
      <c r="Q90" s="197"/>
      <c r="R90" s="198">
        <f>SUM(R91:R262)</f>
        <v>2881.1605400000003</v>
      </c>
      <c r="S90" s="197"/>
      <c r="T90" s="199">
        <f>SUM(T91:T262)</f>
        <v>1454.64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79</v>
      </c>
      <c r="AT90" s="201" t="s">
        <v>70</v>
      </c>
      <c r="AU90" s="201" t="s">
        <v>79</v>
      </c>
      <c r="AY90" s="200" t="s">
        <v>137</v>
      </c>
      <c r="BK90" s="202">
        <f>SUM(BK91:BK262)</f>
        <v>0</v>
      </c>
    </row>
    <row r="91" spans="1:65" s="2" customFormat="1" ht="24.15" customHeight="1">
      <c r="A91" s="39"/>
      <c r="B91" s="40"/>
      <c r="C91" s="205" t="s">
        <v>79</v>
      </c>
      <c r="D91" s="205" t="s">
        <v>144</v>
      </c>
      <c r="E91" s="206" t="s">
        <v>227</v>
      </c>
      <c r="F91" s="207" t="s">
        <v>228</v>
      </c>
      <c r="G91" s="208" t="s">
        <v>218</v>
      </c>
      <c r="H91" s="209">
        <v>5827</v>
      </c>
      <c r="I91" s="210"/>
      <c r="J91" s="211">
        <f>ROUND(I91*H91,2)</f>
        <v>0</v>
      </c>
      <c r="K91" s="207" t="s">
        <v>219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165</v>
      </c>
      <c r="AT91" s="216" t="s">
        <v>144</v>
      </c>
      <c r="AU91" s="216" t="s">
        <v>81</v>
      </c>
      <c r="AY91" s="18" t="s">
        <v>137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165</v>
      </c>
      <c r="BM91" s="216" t="s">
        <v>949</v>
      </c>
    </row>
    <row r="92" spans="1:47" s="2" customFormat="1" ht="12">
      <c r="A92" s="39"/>
      <c r="B92" s="40"/>
      <c r="C92" s="41"/>
      <c r="D92" s="218" t="s">
        <v>150</v>
      </c>
      <c r="E92" s="41"/>
      <c r="F92" s="219" t="s">
        <v>230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150</v>
      </c>
      <c r="AU92" s="18" t="s">
        <v>81</v>
      </c>
    </row>
    <row r="93" spans="1:47" s="2" customFormat="1" ht="12">
      <c r="A93" s="39"/>
      <c r="B93" s="40"/>
      <c r="C93" s="41"/>
      <c r="D93" s="224" t="s">
        <v>162</v>
      </c>
      <c r="E93" s="41"/>
      <c r="F93" s="225" t="s">
        <v>231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162</v>
      </c>
      <c r="AU93" s="18" t="s">
        <v>81</v>
      </c>
    </row>
    <row r="94" spans="1:51" s="13" customFormat="1" ht="12">
      <c r="A94" s="13"/>
      <c r="B94" s="231"/>
      <c r="C94" s="232"/>
      <c r="D94" s="218" t="s">
        <v>224</v>
      </c>
      <c r="E94" s="233" t="s">
        <v>19</v>
      </c>
      <c r="F94" s="234" t="s">
        <v>950</v>
      </c>
      <c r="G94" s="232"/>
      <c r="H94" s="235">
        <v>5827</v>
      </c>
      <c r="I94" s="236"/>
      <c r="J94" s="232"/>
      <c r="K94" s="232"/>
      <c r="L94" s="237"/>
      <c r="M94" s="238"/>
      <c r="N94" s="239"/>
      <c r="O94" s="239"/>
      <c r="P94" s="239"/>
      <c r="Q94" s="239"/>
      <c r="R94" s="239"/>
      <c r="S94" s="239"/>
      <c r="T94" s="24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1" t="s">
        <v>224</v>
      </c>
      <c r="AU94" s="241" t="s">
        <v>81</v>
      </c>
      <c r="AV94" s="13" t="s">
        <v>81</v>
      </c>
      <c r="AW94" s="13" t="s">
        <v>33</v>
      </c>
      <c r="AX94" s="13" t="s">
        <v>79</v>
      </c>
      <c r="AY94" s="241" t="s">
        <v>137</v>
      </c>
    </row>
    <row r="95" spans="1:65" s="2" customFormat="1" ht="33" customHeight="1">
      <c r="A95" s="39"/>
      <c r="B95" s="40"/>
      <c r="C95" s="205" t="s">
        <v>81</v>
      </c>
      <c r="D95" s="205" t="s">
        <v>144</v>
      </c>
      <c r="E95" s="206" t="s">
        <v>252</v>
      </c>
      <c r="F95" s="207" t="s">
        <v>253</v>
      </c>
      <c r="G95" s="208" t="s">
        <v>235</v>
      </c>
      <c r="H95" s="209">
        <v>72</v>
      </c>
      <c r="I95" s="210"/>
      <c r="J95" s="211">
        <f>ROUND(I95*H95,2)</f>
        <v>0</v>
      </c>
      <c r="K95" s="207" t="s">
        <v>219</v>
      </c>
      <c r="L95" s="45"/>
      <c r="M95" s="212" t="s">
        <v>19</v>
      </c>
      <c r="N95" s="213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165</v>
      </c>
      <c r="AT95" s="216" t="s">
        <v>144</v>
      </c>
      <c r="AU95" s="216" t="s">
        <v>81</v>
      </c>
      <c r="AY95" s="18" t="s">
        <v>137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165</v>
      </c>
      <c r="BM95" s="216" t="s">
        <v>951</v>
      </c>
    </row>
    <row r="96" spans="1:47" s="2" customFormat="1" ht="12">
      <c r="A96" s="39"/>
      <c r="B96" s="40"/>
      <c r="C96" s="41"/>
      <c r="D96" s="218" t="s">
        <v>150</v>
      </c>
      <c r="E96" s="41"/>
      <c r="F96" s="219" t="s">
        <v>255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150</v>
      </c>
      <c r="AU96" s="18" t="s">
        <v>81</v>
      </c>
    </row>
    <row r="97" spans="1:47" s="2" customFormat="1" ht="12">
      <c r="A97" s="39"/>
      <c r="B97" s="40"/>
      <c r="C97" s="41"/>
      <c r="D97" s="224" t="s">
        <v>162</v>
      </c>
      <c r="E97" s="41"/>
      <c r="F97" s="225" t="s">
        <v>256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162</v>
      </c>
      <c r="AU97" s="18" t="s">
        <v>81</v>
      </c>
    </row>
    <row r="98" spans="1:51" s="13" customFormat="1" ht="12">
      <c r="A98" s="13"/>
      <c r="B98" s="231"/>
      <c r="C98" s="232"/>
      <c r="D98" s="218" t="s">
        <v>224</v>
      </c>
      <c r="E98" s="233" t="s">
        <v>19</v>
      </c>
      <c r="F98" s="234" t="s">
        <v>952</v>
      </c>
      <c r="G98" s="232"/>
      <c r="H98" s="235">
        <v>72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224</v>
      </c>
      <c r="AU98" s="241" t="s">
        <v>81</v>
      </c>
      <c r="AV98" s="13" t="s">
        <v>81</v>
      </c>
      <c r="AW98" s="13" t="s">
        <v>33</v>
      </c>
      <c r="AX98" s="13" t="s">
        <v>79</v>
      </c>
      <c r="AY98" s="241" t="s">
        <v>137</v>
      </c>
    </row>
    <row r="99" spans="1:65" s="2" customFormat="1" ht="33" customHeight="1">
      <c r="A99" s="39"/>
      <c r="B99" s="40"/>
      <c r="C99" s="205" t="s">
        <v>157</v>
      </c>
      <c r="D99" s="205" t="s">
        <v>144</v>
      </c>
      <c r="E99" s="206" t="s">
        <v>257</v>
      </c>
      <c r="F99" s="207" t="s">
        <v>258</v>
      </c>
      <c r="G99" s="208" t="s">
        <v>235</v>
      </c>
      <c r="H99" s="209">
        <v>69</v>
      </c>
      <c r="I99" s="210"/>
      <c r="J99" s="211">
        <f>ROUND(I99*H99,2)</f>
        <v>0</v>
      </c>
      <c r="K99" s="207" t="s">
        <v>219</v>
      </c>
      <c r="L99" s="45"/>
      <c r="M99" s="212" t="s">
        <v>19</v>
      </c>
      <c r="N99" s="213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165</v>
      </c>
      <c r="AT99" s="216" t="s">
        <v>144</v>
      </c>
      <c r="AU99" s="216" t="s">
        <v>81</v>
      </c>
      <c r="AY99" s="18" t="s">
        <v>137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165</v>
      </c>
      <c r="BM99" s="216" t="s">
        <v>953</v>
      </c>
    </row>
    <row r="100" spans="1:47" s="2" customFormat="1" ht="12">
      <c r="A100" s="39"/>
      <c r="B100" s="40"/>
      <c r="C100" s="41"/>
      <c r="D100" s="218" t="s">
        <v>150</v>
      </c>
      <c r="E100" s="41"/>
      <c r="F100" s="219" t="s">
        <v>260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150</v>
      </c>
      <c r="AU100" s="18" t="s">
        <v>81</v>
      </c>
    </row>
    <row r="101" spans="1:47" s="2" customFormat="1" ht="12">
      <c r="A101" s="39"/>
      <c r="B101" s="40"/>
      <c r="C101" s="41"/>
      <c r="D101" s="224" t="s">
        <v>162</v>
      </c>
      <c r="E101" s="41"/>
      <c r="F101" s="225" t="s">
        <v>261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162</v>
      </c>
      <c r="AU101" s="18" t="s">
        <v>81</v>
      </c>
    </row>
    <row r="102" spans="1:51" s="13" customFormat="1" ht="12">
      <c r="A102" s="13"/>
      <c r="B102" s="231"/>
      <c r="C102" s="232"/>
      <c r="D102" s="218" t="s">
        <v>224</v>
      </c>
      <c r="E102" s="233" t="s">
        <v>19</v>
      </c>
      <c r="F102" s="234" t="s">
        <v>954</v>
      </c>
      <c r="G102" s="232"/>
      <c r="H102" s="235">
        <v>69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224</v>
      </c>
      <c r="AU102" s="241" t="s">
        <v>81</v>
      </c>
      <c r="AV102" s="13" t="s">
        <v>81</v>
      </c>
      <c r="AW102" s="13" t="s">
        <v>33</v>
      </c>
      <c r="AX102" s="13" t="s">
        <v>79</v>
      </c>
      <c r="AY102" s="241" t="s">
        <v>137</v>
      </c>
    </row>
    <row r="103" spans="1:65" s="2" customFormat="1" ht="33" customHeight="1">
      <c r="A103" s="39"/>
      <c r="B103" s="40"/>
      <c r="C103" s="205" t="s">
        <v>165</v>
      </c>
      <c r="D103" s="205" t="s">
        <v>144</v>
      </c>
      <c r="E103" s="206" t="s">
        <v>955</v>
      </c>
      <c r="F103" s="207" t="s">
        <v>956</v>
      </c>
      <c r="G103" s="208" t="s">
        <v>235</v>
      </c>
      <c r="H103" s="209">
        <v>14</v>
      </c>
      <c r="I103" s="210"/>
      <c r="J103" s="211">
        <f>ROUND(I103*H103,2)</f>
        <v>0</v>
      </c>
      <c r="K103" s="207" t="s">
        <v>219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165</v>
      </c>
      <c r="AT103" s="216" t="s">
        <v>144</v>
      </c>
      <c r="AU103" s="216" t="s">
        <v>81</v>
      </c>
      <c r="AY103" s="18" t="s">
        <v>137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165</v>
      </c>
      <c r="BM103" s="216" t="s">
        <v>957</v>
      </c>
    </row>
    <row r="104" spans="1:47" s="2" customFormat="1" ht="12">
      <c r="A104" s="39"/>
      <c r="B104" s="40"/>
      <c r="C104" s="41"/>
      <c r="D104" s="218" t="s">
        <v>150</v>
      </c>
      <c r="E104" s="41"/>
      <c r="F104" s="219" t="s">
        <v>958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150</v>
      </c>
      <c r="AU104" s="18" t="s">
        <v>81</v>
      </c>
    </row>
    <row r="105" spans="1:47" s="2" customFormat="1" ht="12">
      <c r="A105" s="39"/>
      <c r="B105" s="40"/>
      <c r="C105" s="41"/>
      <c r="D105" s="224" t="s">
        <v>162</v>
      </c>
      <c r="E105" s="41"/>
      <c r="F105" s="225" t="s">
        <v>959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162</v>
      </c>
      <c r="AU105" s="18" t="s">
        <v>81</v>
      </c>
    </row>
    <row r="106" spans="1:51" s="13" customFormat="1" ht="12">
      <c r="A106" s="13"/>
      <c r="B106" s="231"/>
      <c r="C106" s="232"/>
      <c r="D106" s="218" t="s">
        <v>224</v>
      </c>
      <c r="E106" s="233" t="s">
        <v>19</v>
      </c>
      <c r="F106" s="234" t="s">
        <v>300</v>
      </c>
      <c r="G106" s="232"/>
      <c r="H106" s="235">
        <v>14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224</v>
      </c>
      <c r="AU106" s="241" t="s">
        <v>81</v>
      </c>
      <c r="AV106" s="13" t="s">
        <v>81</v>
      </c>
      <c r="AW106" s="13" t="s">
        <v>33</v>
      </c>
      <c r="AX106" s="13" t="s">
        <v>79</v>
      </c>
      <c r="AY106" s="241" t="s">
        <v>137</v>
      </c>
    </row>
    <row r="107" spans="1:65" s="2" customFormat="1" ht="33" customHeight="1">
      <c r="A107" s="39"/>
      <c r="B107" s="40"/>
      <c r="C107" s="205" t="s">
        <v>141</v>
      </c>
      <c r="D107" s="205" t="s">
        <v>144</v>
      </c>
      <c r="E107" s="206" t="s">
        <v>960</v>
      </c>
      <c r="F107" s="207" t="s">
        <v>961</v>
      </c>
      <c r="G107" s="208" t="s">
        <v>235</v>
      </c>
      <c r="H107" s="209">
        <v>14</v>
      </c>
      <c r="I107" s="210"/>
      <c r="J107" s="211">
        <f>ROUND(I107*H107,2)</f>
        <v>0</v>
      </c>
      <c r="K107" s="207" t="s">
        <v>219</v>
      </c>
      <c r="L107" s="45"/>
      <c r="M107" s="212" t="s">
        <v>19</v>
      </c>
      <c r="N107" s="213" t="s">
        <v>42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165</v>
      </c>
      <c r="AT107" s="216" t="s">
        <v>144</v>
      </c>
      <c r="AU107" s="216" t="s">
        <v>81</v>
      </c>
      <c r="AY107" s="18" t="s">
        <v>137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165</v>
      </c>
      <c r="BM107" s="216" t="s">
        <v>962</v>
      </c>
    </row>
    <row r="108" spans="1:47" s="2" customFormat="1" ht="12">
      <c r="A108" s="39"/>
      <c r="B108" s="40"/>
      <c r="C108" s="41"/>
      <c r="D108" s="218" t="s">
        <v>150</v>
      </c>
      <c r="E108" s="41"/>
      <c r="F108" s="219" t="s">
        <v>963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150</v>
      </c>
      <c r="AU108" s="18" t="s">
        <v>81</v>
      </c>
    </row>
    <row r="109" spans="1:47" s="2" customFormat="1" ht="12">
      <c r="A109" s="39"/>
      <c r="B109" s="40"/>
      <c r="C109" s="41"/>
      <c r="D109" s="224" t="s">
        <v>162</v>
      </c>
      <c r="E109" s="41"/>
      <c r="F109" s="225" t="s">
        <v>964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162</v>
      </c>
      <c r="AU109" s="18" t="s">
        <v>81</v>
      </c>
    </row>
    <row r="110" spans="1:51" s="13" customFormat="1" ht="12">
      <c r="A110" s="13"/>
      <c r="B110" s="231"/>
      <c r="C110" s="232"/>
      <c r="D110" s="218" t="s">
        <v>224</v>
      </c>
      <c r="E110" s="233" t="s">
        <v>19</v>
      </c>
      <c r="F110" s="234" t="s">
        <v>300</v>
      </c>
      <c r="G110" s="232"/>
      <c r="H110" s="235">
        <v>14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224</v>
      </c>
      <c r="AU110" s="241" t="s">
        <v>81</v>
      </c>
      <c r="AV110" s="13" t="s">
        <v>81</v>
      </c>
      <c r="AW110" s="13" t="s">
        <v>33</v>
      </c>
      <c r="AX110" s="13" t="s">
        <v>79</v>
      </c>
      <c r="AY110" s="241" t="s">
        <v>137</v>
      </c>
    </row>
    <row r="111" spans="1:65" s="2" customFormat="1" ht="33" customHeight="1">
      <c r="A111" s="39"/>
      <c r="B111" s="40"/>
      <c r="C111" s="205" t="s">
        <v>173</v>
      </c>
      <c r="D111" s="205" t="s">
        <v>144</v>
      </c>
      <c r="E111" s="206" t="s">
        <v>965</v>
      </c>
      <c r="F111" s="207" t="s">
        <v>966</v>
      </c>
      <c r="G111" s="208" t="s">
        <v>235</v>
      </c>
      <c r="H111" s="209">
        <v>2</v>
      </c>
      <c r="I111" s="210"/>
      <c r="J111" s="211">
        <f>ROUND(I111*H111,2)</f>
        <v>0</v>
      </c>
      <c r="K111" s="207" t="s">
        <v>219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165</v>
      </c>
      <c r="AT111" s="216" t="s">
        <v>144</v>
      </c>
      <c r="AU111" s="216" t="s">
        <v>81</v>
      </c>
      <c r="AY111" s="18" t="s">
        <v>137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165</v>
      </c>
      <c r="BM111" s="216" t="s">
        <v>967</v>
      </c>
    </row>
    <row r="112" spans="1:47" s="2" customFormat="1" ht="12">
      <c r="A112" s="39"/>
      <c r="B112" s="40"/>
      <c r="C112" s="41"/>
      <c r="D112" s="218" t="s">
        <v>150</v>
      </c>
      <c r="E112" s="41"/>
      <c r="F112" s="219" t="s">
        <v>968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150</v>
      </c>
      <c r="AU112" s="18" t="s">
        <v>81</v>
      </c>
    </row>
    <row r="113" spans="1:47" s="2" customFormat="1" ht="12">
      <c r="A113" s="39"/>
      <c r="B113" s="40"/>
      <c r="C113" s="41"/>
      <c r="D113" s="224" t="s">
        <v>162</v>
      </c>
      <c r="E113" s="41"/>
      <c r="F113" s="225" t="s">
        <v>969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162</v>
      </c>
      <c r="AU113" s="18" t="s">
        <v>81</v>
      </c>
    </row>
    <row r="114" spans="1:51" s="13" customFormat="1" ht="12">
      <c r="A114" s="13"/>
      <c r="B114" s="231"/>
      <c r="C114" s="232"/>
      <c r="D114" s="218" t="s">
        <v>224</v>
      </c>
      <c r="E114" s="233" t="s">
        <v>19</v>
      </c>
      <c r="F114" s="234" t="s">
        <v>81</v>
      </c>
      <c r="G114" s="232"/>
      <c r="H114" s="235">
        <v>2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1" t="s">
        <v>224</v>
      </c>
      <c r="AU114" s="241" t="s">
        <v>81</v>
      </c>
      <c r="AV114" s="13" t="s">
        <v>81</v>
      </c>
      <c r="AW114" s="13" t="s">
        <v>33</v>
      </c>
      <c r="AX114" s="13" t="s">
        <v>79</v>
      </c>
      <c r="AY114" s="241" t="s">
        <v>137</v>
      </c>
    </row>
    <row r="115" spans="1:65" s="2" customFormat="1" ht="33" customHeight="1">
      <c r="A115" s="39"/>
      <c r="B115" s="40"/>
      <c r="C115" s="205" t="s">
        <v>178</v>
      </c>
      <c r="D115" s="205" t="s">
        <v>144</v>
      </c>
      <c r="E115" s="206" t="s">
        <v>970</v>
      </c>
      <c r="F115" s="207" t="s">
        <v>971</v>
      </c>
      <c r="G115" s="208" t="s">
        <v>235</v>
      </c>
      <c r="H115" s="209">
        <v>1</v>
      </c>
      <c r="I115" s="210"/>
      <c r="J115" s="211">
        <f>ROUND(I115*H115,2)</f>
        <v>0</v>
      </c>
      <c r="K115" s="207" t="s">
        <v>219</v>
      </c>
      <c r="L115" s="45"/>
      <c r="M115" s="212" t="s">
        <v>19</v>
      </c>
      <c r="N115" s="213" t="s">
        <v>42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165</v>
      </c>
      <c r="AT115" s="216" t="s">
        <v>144</v>
      </c>
      <c r="AU115" s="216" t="s">
        <v>81</v>
      </c>
      <c r="AY115" s="18" t="s">
        <v>137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79</v>
      </c>
      <c r="BK115" s="217">
        <f>ROUND(I115*H115,2)</f>
        <v>0</v>
      </c>
      <c r="BL115" s="18" t="s">
        <v>165</v>
      </c>
      <c r="BM115" s="216" t="s">
        <v>972</v>
      </c>
    </row>
    <row r="116" spans="1:47" s="2" customFormat="1" ht="12">
      <c r="A116" s="39"/>
      <c r="B116" s="40"/>
      <c r="C116" s="41"/>
      <c r="D116" s="218" t="s">
        <v>150</v>
      </c>
      <c r="E116" s="41"/>
      <c r="F116" s="219" t="s">
        <v>973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150</v>
      </c>
      <c r="AU116" s="18" t="s">
        <v>81</v>
      </c>
    </row>
    <row r="117" spans="1:47" s="2" customFormat="1" ht="12">
      <c r="A117" s="39"/>
      <c r="B117" s="40"/>
      <c r="C117" s="41"/>
      <c r="D117" s="224" t="s">
        <v>162</v>
      </c>
      <c r="E117" s="41"/>
      <c r="F117" s="225" t="s">
        <v>974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162</v>
      </c>
      <c r="AU117" s="18" t="s">
        <v>81</v>
      </c>
    </row>
    <row r="118" spans="1:51" s="13" customFormat="1" ht="12">
      <c r="A118" s="13"/>
      <c r="B118" s="231"/>
      <c r="C118" s="232"/>
      <c r="D118" s="218" t="s">
        <v>224</v>
      </c>
      <c r="E118" s="233" t="s">
        <v>19</v>
      </c>
      <c r="F118" s="234" t="s">
        <v>79</v>
      </c>
      <c r="G118" s="232"/>
      <c r="H118" s="235">
        <v>1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1" t="s">
        <v>224</v>
      </c>
      <c r="AU118" s="241" t="s">
        <v>81</v>
      </c>
      <c r="AV118" s="13" t="s">
        <v>81</v>
      </c>
      <c r="AW118" s="13" t="s">
        <v>33</v>
      </c>
      <c r="AX118" s="13" t="s">
        <v>79</v>
      </c>
      <c r="AY118" s="241" t="s">
        <v>137</v>
      </c>
    </row>
    <row r="119" spans="1:65" s="2" customFormat="1" ht="24.15" customHeight="1">
      <c r="A119" s="39"/>
      <c r="B119" s="40"/>
      <c r="C119" s="205" t="s">
        <v>184</v>
      </c>
      <c r="D119" s="205" t="s">
        <v>144</v>
      </c>
      <c r="E119" s="206" t="s">
        <v>267</v>
      </c>
      <c r="F119" s="207" t="s">
        <v>268</v>
      </c>
      <c r="G119" s="208" t="s">
        <v>218</v>
      </c>
      <c r="H119" s="209">
        <v>3306</v>
      </c>
      <c r="I119" s="210"/>
      <c r="J119" s="211">
        <f>ROUND(I119*H119,2)</f>
        <v>0</v>
      </c>
      <c r="K119" s="207" t="s">
        <v>219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0.44</v>
      </c>
      <c r="T119" s="215">
        <f>S119*H119</f>
        <v>1454.64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165</v>
      </c>
      <c r="AT119" s="216" t="s">
        <v>144</v>
      </c>
      <c r="AU119" s="216" t="s">
        <v>81</v>
      </c>
      <c r="AY119" s="18" t="s">
        <v>137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165</v>
      </c>
      <c r="BM119" s="216" t="s">
        <v>975</v>
      </c>
    </row>
    <row r="120" spans="1:47" s="2" customFormat="1" ht="12">
      <c r="A120" s="39"/>
      <c r="B120" s="40"/>
      <c r="C120" s="41"/>
      <c r="D120" s="218" t="s">
        <v>150</v>
      </c>
      <c r="E120" s="41"/>
      <c r="F120" s="219" t="s">
        <v>270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150</v>
      </c>
      <c r="AU120" s="18" t="s">
        <v>81</v>
      </c>
    </row>
    <row r="121" spans="1:47" s="2" customFormat="1" ht="12">
      <c r="A121" s="39"/>
      <c r="B121" s="40"/>
      <c r="C121" s="41"/>
      <c r="D121" s="224" t="s">
        <v>162</v>
      </c>
      <c r="E121" s="41"/>
      <c r="F121" s="225" t="s">
        <v>271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162</v>
      </c>
      <c r="AU121" s="18" t="s">
        <v>81</v>
      </c>
    </row>
    <row r="122" spans="1:51" s="13" customFormat="1" ht="12">
      <c r="A122" s="13"/>
      <c r="B122" s="231"/>
      <c r="C122" s="232"/>
      <c r="D122" s="218" t="s">
        <v>224</v>
      </c>
      <c r="E122" s="233" t="s">
        <v>19</v>
      </c>
      <c r="F122" s="234" t="s">
        <v>976</v>
      </c>
      <c r="G122" s="232"/>
      <c r="H122" s="235">
        <v>3306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1" t="s">
        <v>224</v>
      </c>
      <c r="AU122" s="241" t="s">
        <v>81</v>
      </c>
      <c r="AV122" s="13" t="s">
        <v>81</v>
      </c>
      <c r="AW122" s="13" t="s">
        <v>33</v>
      </c>
      <c r="AX122" s="13" t="s">
        <v>79</v>
      </c>
      <c r="AY122" s="241" t="s">
        <v>137</v>
      </c>
    </row>
    <row r="123" spans="1:65" s="2" customFormat="1" ht="33" customHeight="1">
      <c r="A123" s="39"/>
      <c r="B123" s="40"/>
      <c r="C123" s="205" t="s">
        <v>188</v>
      </c>
      <c r="D123" s="205" t="s">
        <v>144</v>
      </c>
      <c r="E123" s="206" t="s">
        <v>278</v>
      </c>
      <c r="F123" s="207" t="s">
        <v>279</v>
      </c>
      <c r="G123" s="208" t="s">
        <v>280</v>
      </c>
      <c r="H123" s="209">
        <v>1819</v>
      </c>
      <c r="I123" s="210"/>
      <c r="J123" s="211">
        <f>ROUND(I123*H123,2)</f>
        <v>0</v>
      </c>
      <c r="K123" s="207" t="s">
        <v>219</v>
      </c>
      <c r="L123" s="45"/>
      <c r="M123" s="212" t="s">
        <v>19</v>
      </c>
      <c r="N123" s="213" t="s">
        <v>42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165</v>
      </c>
      <c r="AT123" s="216" t="s">
        <v>144</v>
      </c>
      <c r="AU123" s="216" t="s">
        <v>81</v>
      </c>
      <c r="AY123" s="18" t="s">
        <v>137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79</v>
      </c>
      <c r="BK123" s="217">
        <f>ROUND(I123*H123,2)</f>
        <v>0</v>
      </c>
      <c r="BL123" s="18" t="s">
        <v>165</v>
      </c>
      <c r="BM123" s="216" t="s">
        <v>977</v>
      </c>
    </row>
    <row r="124" spans="1:47" s="2" customFormat="1" ht="12">
      <c r="A124" s="39"/>
      <c r="B124" s="40"/>
      <c r="C124" s="41"/>
      <c r="D124" s="218" t="s">
        <v>150</v>
      </c>
      <c r="E124" s="41"/>
      <c r="F124" s="219" t="s">
        <v>282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150</v>
      </c>
      <c r="AU124" s="18" t="s">
        <v>81</v>
      </c>
    </row>
    <row r="125" spans="1:47" s="2" customFormat="1" ht="12">
      <c r="A125" s="39"/>
      <c r="B125" s="40"/>
      <c r="C125" s="41"/>
      <c r="D125" s="224" t="s">
        <v>162</v>
      </c>
      <c r="E125" s="41"/>
      <c r="F125" s="225" t="s">
        <v>283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162</v>
      </c>
      <c r="AU125" s="18" t="s">
        <v>81</v>
      </c>
    </row>
    <row r="126" spans="1:51" s="13" customFormat="1" ht="12">
      <c r="A126" s="13"/>
      <c r="B126" s="231"/>
      <c r="C126" s="232"/>
      <c r="D126" s="218" t="s">
        <v>224</v>
      </c>
      <c r="E126" s="233" t="s">
        <v>19</v>
      </c>
      <c r="F126" s="234" t="s">
        <v>978</v>
      </c>
      <c r="G126" s="232"/>
      <c r="H126" s="235">
        <v>1819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224</v>
      </c>
      <c r="AU126" s="241" t="s">
        <v>81</v>
      </c>
      <c r="AV126" s="13" t="s">
        <v>81</v>
      </c>
      <c r="AW126" s="13" t="s">
        <v>33</v>
      </c>
      <c r="AX126" s="13" t="s">
        <v>79</v>
      </c>
      <c r="AY126" s="241" t="s">
        <v>137</v>
      </c>
    </row>
    <row r="127" spans="1:65" s="2" customFormat="1" ht="33" customHeight="1">
      <c r="A127" s="39"/>
      <c r="B127" s="40"/>
      <c r="C127" s="205" t="s">
        <v>193</v>
      </c>
      <c r="D127" s="205" t="s">
        <v>144</v>
      </c>
      <c r="E127" s="206" t="s">
        <v>285</v>
      </c>
      <c r="F127" s="207" t="s">
        <v>279</v>
      </c>
      <c r="G127" s="208" t="s">
        <v>280</v>
      </c>
      <c r="H127" s="209">
        <v>1333</v>
      </c>
      <c r="I127" s="210"/>
      <c r="J127" s="211">
        <f>ROUND(I127*H127,2)</f>
        <v>0</v>
      </c>
      <c r="K127" s="207" t="s">
        <v>219</v>
      </c>
      <c r="L127" s="45"/>
      <c r="M127" s="212" t="s">
        <v>19</v>
      </c>
      <c r="N127" s="213" t="s">
        <v>42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165</v>
      </c>
      <c r="AT127" s="216" t="s">
        <v>144</v>
      </c>
      <c r="AU127" s="216" t="s">
        <v>81</v>
      </c>
      <c r="AY127" s="18" t="s">
        <v>137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79</v>
      </c>
      <c r="BK127" s="217">
        <f>ROUND(I127*H127,2)</f>
        <v>0</v>
      </c>
      <c r="BL127" s="18" t="s">
        <v>165</v>
      </c>
      <c r="BM127" s="216" t="s">
        <v>979</v>
      </c>
    </row>
    <row r="128" spans="1:47" s="2" customFormat="1" ht="12">
      <c r="A128" s="39"/>
      <c r="B128" s="40"/>
      <c r="C128" s="41"/>
      <c r="D128" s="218" t="s">
        <v>150</v>
      </c>
      <c r="E128" s="41"/>
      <c r="F128" s="219" t="s">
        <v>282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150</v>
      </c>
      <c r="AU128" s="18" t="s">
        <v>81</v>
      </c>
    </row>
    <row r="129" spans="1:47" s="2" customFormat="1" ht="12">
      <c r="A129" s="39"/>
      <c r="B129" s="40"/>
      <c r="C129" s="41"/>
      <c r="D129" s="224" t="s">
        <v>162</v>
      </c>
      <c r="E129" s="41"/>
      <c r="F129" s="225" t="s">
        <v>287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162</v>
      </c>
      <c r="AU129" s="18" t="s">
        <v>81</v>
      </c>
    </row>
    <row r="130" spans="1:51" s="13" customFormat="1" ht="12">
      <c r="A130" s="13"/>
      <c r="B130" s="231"/>
      <c r="C130" s="232"/>
      <c r="D130" s="218" t="s">
        <v>224</v>
      </c>
      <c r="E130" s="233" t="s">
        <v>19</v>
      </c>
      <c r="F130" s="234" t="s">
        <v>980</v>
      </c>
      <c r="G130" s="232"/>
      <c r="H130" s="235">
        <v>1333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224</v>
      </c>
      <c r="AU130" s="241" t="s">
        <v>81</v>
      </c>
      <c r="AV130" s="13" t="s">
        <v>81</v>
      </c>
      <c r="AW130" s="13" t="s">
        <v>33</v>
      </c>
      <c r="AX130" s="13" t="s">
        <v>79</v>
      </c>
      <c r="AY130" s="241" t="s">
        <v>137</v>
      </c>
    </row>
    <row r="131" spans="1:65" s="2" customFormat="1" ht="33" customHeight="1">
      <c r="A131" s="39"/>
      <c r="B131" s="40"/>
      <c r="C131" s="205" t="s">
        <v>198</v>
      </c>
      <c r="D131" s="205" t="s">
        <v>144</v>
      </c>
      <c r="E131" s="206" t="s">
        <v>290</v>
      </c>
      <c r="F131" s="207" t="s">
        <v>291</v>
      </c>
      <c r="G131" s="208" t="s">
        <v>280</v>
      </c>
      <c r="H131" s="209">
        <v>1642.6</v>
      </c>
      <c r="I131" s="210"/>
      <c r="J131" s="211">
        <f>ROUND(I131*H131,2)</f>
        <v>0</v>
      </c>
      <c r="K131" s="207" t="s">
        <v>219</v>
      </c>
      <c r="L131" s="45"/>
      <c r="M131" s="212" t="s">
        <v>19</v>
      </c>
      <c r="N131" s="213" t="s">
        <v>42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165</v>
      </c>
      <c r="AT131" s="216" t="s">
        <v>144</v>
      </c>
      <c r="AU131" s="216" t="s">
        <v>81</v>
      </c>
      <c r="AY131" s="18" t="s">
        <v>137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79</v>
      </c>
      <c r="BK131" s="217">
        <f>ROUND(I131*H131,2)</f>
        <v>0</v>
      </c>
      <c r="BL131" s="18" t="s">
        <v>165</v>
      </c>
      <c r="BM131" s="216" t="s">
        <v>981</v>
      </c>
    </row>
    <row r="132" spans="1:47" s="2" customFormat="1" ht="12">
      <c r="A132" s="39"/>
      <c r="B132" s="40"/>
      <c r="C132" s="41"/>
      <c r="D132" s="218" t="s">
        <v>150</v>
      </c>
      <c r="E132" s="41"/>
      <c r="F132" s="219" t="s">
        <v>293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150</v>
      </c>
      <c r="AU132" s="18" t="s">
        <v>81</v>
      </c>
    </row>
    <row r="133" spans="1:47" s="2" customFormat="1" ht="12">
      <c r="A133" s="39"/>
      <c r="B133" s="40"/>
      <c r="C133" s="41"/>
      <c r="D133" s="224" t="s">
        <v>162</v>
      </c>
      <c r="E133" s="41"/>
      <c r="F133" s="225" t="s">
        <v>294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162</v>
      </c>
      <c r="AU133" s="18" t="s">
        <v>81</v>
      </c>
    </row>
    <row r="134" spans="1:51" s="13" customFormat="1" ht="12">
      <c r="A134" s="13"/>
      <c r="B134" s="231"/>
      <c r="C134" s="232"/>
      <c r="D134" s="218" t="s">
        <v>224</v>
      </c>
      <c r="E134" s="233" t="s">
        <v>19</v>
      </c>
      <c r="F134" s="234" t="s">
        <v>982</v>
      </c>
      <c r="G134" s="232"/>
      <c r="H134" s="235">
        <v>35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224</v>
      </c>
      <c r="AU134" s="241" t="s">
        <v>81</v>
      </c>
      <c r="AV134" s="13" t="s">
        <v>81</v>
      </c>
      <c r="AW134" s="13" t="s">
        <v>33</v>
      </c>
      <c r="AX134" s="13" t="s">
        <v>71</v>
      </c>
      <c r="AY134" s="241" t="s">
        <v>137</v>
      </c>
    </row>
    <row r="135" spans="1:51" s="13" customFormat="1" ht="12">
      <c r="A135" s="13"/>
      <c r="B135" s="231"/>
      <c r="C135" s="232"/>
      <c r="D135" s="218" t="s">
        <v>224</v>
      </c>
      <c r="E135" s="233" t="s">
        <v>19</v>
      </c>
      <c r="F135" s="234" t="s">
        <v>983</v>
      </c>
      <c r="G135" s="232"/>
      <c r="H135" s="235">
        <v>582.6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224</v>
      </c>
      <c r="AU135" s="241" t="s">
        <v>81</v>
      </c>
      <c r="AV135" s="13" t="s">
        <v>81</v>
      </c>
      <c r="AW135" s="13" t="s">
        <v>33</v>
      </c>
      <c r="AX135" s="13" t="s">
        <v>71</v>
      </c>
      <c r="AY135" s="241" t="s">
        <v>137</v>
      </c>
    </row>
    <row r="136" spans="1:51" s="13" customFormat="1" ht="12">
      <c r="A136" s="13"/>
      <c r="B136" s="231"/>
      <c r="C136" s="232"/>
      <c r="D136" s="218" t="s">
        <v>224</v>
      </c>
      <c r="E136" s="233" t="s">
        <v>19</v>
      </c>
      <c r="F136" s="234" t="s">
        <v>984</v>
      </c>
      <c r="G136" s="232"/>
      <c r="H136" s="235">
        <v>901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224</v>
      </c>
      <c r="AU136" s="241" t="s">
        <v>81</v>
      </c>
      <c r="AV136" s="13" t="s">
        <v>81</v>
      </c>
      <c r="AW136" s="13" t="s">
        <v>33</v>
      </c>
      <c r="AX136" s="13" t="s">
        <v>71</v>
      </c>
      <c r="AY136" s="241" t="s">
        <v>137</v>
      </c>
    </row>
    <row r="137" spans="1:51" s="13" customFormat="1" ht="12">
      <c r="A137" s="13"/>
      <c r="B137" s="231"/>
      <c r="C137" s="232"/>
      <c r="D137" s="218" t="s">
        <v>224</v>
      </c>
      <c r="E137" s="233" t="s">
        <v>19</v>
      </c>
      <c r="F137" s="234" t="s">
        <v>985</v>
      </c>
      <c r="G137" s="232"/>
      <c r="H137" s="235">
        <v>124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224</v>
      </c>
      <c r="AU137" s="241" t="s">
        <v>81</v>
      </c>
      <c r="AV137" s="13" t="s">
        <v>81</v>
      </c>
      <c r="AW137" s="13" t="s">
        <v>33</v>
      </c>
      <c r="AX137" s="13" t="s">
        <v>71</v>
      </c>
      <c r="AY137" s="241" t="s">
        <v>137</v>
      </c>
    </row>
    <row r="138" spans="1:51" s="15" customFormat="1" ht="12">
      <c r="A138" s="15"/>
      <c r="B138" s="252"/>
      <c r="C138" s="253"/>
      <c r="D138" s="218" t="s">
        <v>224</v>
      </c>
      <c r="E138" s="254" t="s">
        <v>19</v>
      </c>
      <c r="F138" s="255" t="s">
        <v>299</v>
      </c>
      <c r="G138" s="253"/>
      <c r="H138" s="256">
        <v>1642.6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2" t="s">
        <v>224</v>
      </c>
      <c r="AU138" s="262" t="s">
        <v>81</v>
      </c>
      <c r="AV138" s="15" t="s">
        <v>165</v>
      </c>
      <c r="AW138" s="15" t="s">
        <v>33</v>
      </c>
      <c r="AX138" s="15" t="s">
        <v>79</v>
      </c>
      <c r="AY138" s="262" t="s">
        <v>137</v>
      </c>
    </row>
    <row r="139" spans="1:65" s="2" customFormat="1" ht="33" customHeight="1">
      <c r="A139" s="39"/>
      <c r="B139" s="40"/>
      <c r="C139" s="205" t="s">
        <v>202</v>
      </c>
      <c r="D139" s="205" t="s">
        <v>144</v>
      </c>
      <c r="E139" s="206" t="s">
        <v>301</v>
      </c>
      <c r="F139" s="207" t="s">
        <v>302</v>
      </c>
      <c r="G139" s="208" t="s">
        <v>280</v>
      </c>
      <c r="H139" s="209">
        <v>1333</v>
      </c>
      <c r="I139" s="210"/>
      <c r="J139" s="211">
        <f>ROUND(I139*H139,2)</f>
        <v>0</v>
      </c>
      <c r="K139" s="207" t="s">
        <v>219</v>
      </c>
      <c r="L139" s="45"/>
      <c r="M139" s="212" t="s">
        <v>19</v>
      </c>
      <c r="N139" s="213" t="s">
        <v>42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165</v>
      </c>
      <c r="AT139" s="216" t="s">
        <v>144</v>
      </c>
      <c r="AU139" s="216" t="s">
        <v>81</v>
      </c>
      <c r="AY139" s="18" t="s">
        <v>137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79</v>
      </c>
      <c r="BK139" s="217">
        <f>ROUND(I139*H139,2)</f>
        <v>0</v>
      </c>
      <c r="BL139" s="18" t="s">
        <v>165</v>
      </c>
      <c r="BM139" s="216" t="s">
        <v>986</v>
      </c>
    </row>
    <row r="140" spans="1:47" s="2" customFormat="1" ht="12">
      <c r="A140" s="39"/>
      <c r="B140" s="40"/>
      <c r="C140" s="41"/>
      <c r="D140" s="218" t="s">
        <v>150</v>
      </c>
      <c r="E140" s="41"/>
      <c r="F140" s="219" t="s">
        <v>304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150</v>
      </c>
      <c r="AU140" s="18" t="s">
        <v>81</v>
      </c>
    </row>
    <row r="141" spans="1:47" s="2" customFormat="1" ht="12">
      <c r="A141" s="39"/>
      <c r="B141" s="40"/>
      <c r="C141" s="41"/>
      <c r="D141" s="224" t="s">
        <v>162</v>
      </c>
      <c r="E141" s="41"/>
      <c r="F141" s="225" t="s">
        <v>305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162</v>
      </c>
      <c r="AU141" s="18" t="s">
        <v>81</v>
      </c>
    </row>
    <row r="142" spans="1:51" s="13" customFormat="1" ht="12">
      <c r="A142" s="13"/>
      <c r="B142" s="231"/>
      <c r="C142" s="232"/>
      <c r="D142" s="218" t="s">
        <v>224</v>
      </c>
      <c r="E142" s="233" t="s">
        <v>19</v>
      </c>
      <c r="F142" s="234" t="s">
        <v>987</v>
      </c>
      <c r="G142" s="232"/>
      <c r="H142" s="235">
        <v>1333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224</v>
      </c>
      <c r="AU142" s="241" t="s">
        <v>81</v>
      </c>
      <c r="AV142" s="13" t="s">
        <v>81</v>
      </c>
      <c r="AW142" s="13" t="s">
        <v>33</v>
      </c>
      <c r="AX142" s="13" t="s">
        <v>79</v>
      </c>
      <c r="AY142" s="241" t="s">
        <v>137</v>
      </c>
    </row>
    <row r="143" spans="1:65" s="2" customFormat="1" ht="33" customHeight="1">
      <c r="A143" s="39"/>
      <c r="B143" s="40"/>
      <c r="C143" s="205" t="s">
        <v>289</v>
      </c>
      <c r="D143" s="205" t="s">
        <v>144</v>
      </c>
      <c r="E143" s="206" t="s">
        <v>988</v>
      </c>
      <c r="F143" s="207" t="s">
        <v>989</v>
      </c>
      <c r="G143" s="208" t="s">
        <v>280</v>
      </c>
      <c r="H143" s="209">
        <v>17.38</v>
      </c>
      <c r="I143" s="210"/>
      <c r="J143" s="211">
        <f>ROUND(I143*H143,2)</f>
        <v>0</v>
      </c>
      <c r="K143" s="207" t="s">
        <v>219</v>
      </c>
      <c r="L143" s="45"/>
      <c r="M143" s="212" t="s">
        <v>19</v>
      </c>
      <c r="N143" s="213" t="s">
        <v>42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165</v>
      </c>
      <c r="AT143" s="216" t="s">
        <v>144</v>
      </c>
      <c r="AU143" s="216" t="s">
        <v>81</v>
      </c>
      <c r="AY143" s="18" t="s">
        <v>137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79</v>
      </c>
      <c r="BK143" s="217">
        <f>ROUND(I143*H143,2)</f>
        <v>0</v>
      </c>
      <c r="BL143" s="18" t="s">
        <v>165</v>
      </c>
      <c r="BM143" s="216" t="s">
        <v>990</v>
      </c>
    </row>
    <row r="144" spans="1:47" s="2" customFormat="1" ht="12">
      <c r="A144" s="39"/>
      <c r="B144" s="40"/>
      <c r="C144" s="41"/>
      <c r="D144" s="218" t="s">
        <v>150</v>
      </c>
      <c r="E144" s="41"/>
      <c r="F144" s="219" t="s">
        <v>991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150</v>
      </c>
      <c r="AU144" s="18" t="s">
        <v>81</v>
      </c>
    </row>
    <row r="145" spans="1:47" s="2" customFormat="1" ht="12">
      <c r="A145" s="39"/>
      <c r="B145" s="40"/>
      <c r="C145" s="41"/>
      <c r="D145" s="224" t="s">
        <v>162</v>
      </c>
      <c r="E145" s="41"/>
      <c r="F145" s="225" t="s">
        <v>992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162</v>
      </c>
      <c r="AU145" s="18" t="s">
        <v>81</v>
      </c>
    </row>
    <row r="146" spans="1:51" s="13" customFormat="1" ht="12">
      <c r="A146" s="13"/>
      <c r="B146" s="231"/>
      <c r="C146" s="232"/>
      <c r="D146" s="218" t="s">
        <v>224</v>
      </c>
      <c r="E146" s="233" t="s">
        <v>19</v>
      </c>
      <c r="F146" s="234" t="s">
        <v>993</v>
      </c>
      <c r="G146" s="232"/>
      <c r="H146" s="235">
        <v>17.38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224</v>
      </c>
      <c r="AU146" s="241" t="s">
        <v>81</v>
      </c>
      <c r="AV146" s="13" t="s">
        <v>81</v>
      </c>
      <c r="AW146" s="13" t="s">
        <v>33</v>
      </c>
      <c r="AX146" s="13" t="s">
        <v>79</v>
      </c>
      <c r="AY146" s="241" t="s">
        <v>137</v>
      </c>
    </row>
    <row r="147" spans="1:51" s="14" customFormat="1" ht="12">
      <c r="A147" s="14"/>
      <c r="B147" s="242"/>
      <c r="C147" s="243"/>
      <c r="D147" s="218" t="s">
        <v>224</v>
      </c>
      <c r="E147" s="244" t="s">
        <v>19</v>
      </c>
      <c r="F147" s="245" t="s">
        <v>994</v>
      </c>
      <c r="G147" s="243"/>
      <c r="H147" s="244" t="s">
        <v>19</v>
      </c>
      <c r="I147" s="246"/>
      <c r="J147" s="243"/>
      <c r="K147" s="243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224</v>
      </c>
      <c r="AU147" s="251" t="s">
        <v>81</v>
      </c>
      <c r="AV147" s="14" t="s">
        <v>79</v>
      </c>
      <c r="AW147" s="14" t="s">
        <v>33</v>
      </c>
      <c r="AX147" s="14" t="s">
        <v>71</v>
      </c>
      <c r="AY147" s="251" t="s">
        <v>137</v>
      </c>
    </row>
    <row r="148" spans="1:65" s="2" customFormat="1" ht="33" customHeight="1">
      <c r="A148" s="39"/>
      <c r="B148" s="40"/>
      <c r="C148" s="205" t="s">
        <v>300</v>
      </c>
      <c r="D148" s="205" t="s">
        <v>144</v>
      </c>
      <c r="E148" s="206" t="s">
        <v>995</v>
      </c>
      <c r="F148" s="207" t="s">
        <v>996</v>
      </c>
      <c r="G148" s="208" t="s">
        <v>280</v>
      </c>
      <c r="H148" s="209">
        <v>417.594</v>
      </c>
      <c r="I148" s="210"/>
      <c r="J148" s="211">
        <f>ROUND(I148*H148,2)</f>
        <v>0</v>
      </c>
      <c r="K148" s="207" t="s">
        <v>219</v>
      </c>
      <c r="L148" s="45"/>
      <c r="M148" s="212" t="s">
        <v>19</v>
      </c>
      <c r="N148" s="213" t="s">
        <v>42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165</v>
      </c>
      <c r="AT148" s="216" t="s">
        <v>144</v>
      </c>
      <c r="AU148" s="216" t="s">
        <v>81</v>
      </c>
      <c r="AY148" s="18" t="s">
        <v>137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79</v>
      </c>
      <c r="BK148" s="217">
        <f>ROUND(I148*H148,2)</f>
        <v>0</v>
      </c>
      <c r="BL148" s="18" t="s">
        <v>165</v>
      </c>
      <c r="BM148" s="216" t="s">
        <v>997</v>
      </c>
    </row>
    <row r="149" spans="1:47" s="2" customFormat="1" ht="12">
      <c r="A149" s="39"/>
      <c r="B149" s="40"/>
      <c r="C149" s="41"/>
      <c r="D149" s="218" t="s">
        <v>150</v>
      </c>
      <c r="E149" s="41"/>
      <c r="F149" s="219" t="s">
        <v>998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150</v>
      </c>
      <c r="AU149" s="18" t="s">
        <v>81</v>
      </c>
    </row>
    <row r="150" spans="1:47" s="2" customFormat="1" ht="12">
      <c r="A150" s="39"/>
      <c r="B150" s="40"/>
      <c r="C150" s="41"/>
      <c r="D150" s="224" t="s">
        <v>162</v>
      </c>
      <c r="E150" s="41"/>
      <c r="F150" s="225" t="s">
        <v>999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162</v>
      </c>
      <c r="AU150" s="18" t="s">
        <v>81</v>
      </c>
    </row>
    <row r="151" spans="1:51" s="13" customFormat="1" ht="12">
      <c r="A151" s="13"/>
      <c r="B151" s="231"/>
      <c r="C151" s="232"/>
      <c r="D151" s="218" t="s">
        <v>224</v>
      </c>
      <c r="E151" s="233" t="s">
        <v>19</v>
      </c>
      <c r="F151" s="234" t="s">
        <v>1000</v>
      </c>
      <c r="G151" s="232"/>
      <c r="H151" s="235">
        <v>402.5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224</v>
      </c>
      <c r="AU151" s="241" t="s">
        <v>81</v>
      </c>
      <c r="AV151" s="13" t="s">
        <v>81</v>
      </c>
      <c r="AW151" s="13" t="s">
        <v>33</v>
      </c>
      <c r="AX151" s="13" t="s">
        <v>71</v>
      </c>
      <c r="AY151" s="241" t="s">
        <v>137</v>
      </c>
    </row>
    <row r="152" spans="1:51" s="13" customFormat="1" ht="12">
      <c r="A152" s="13"/>
      <c r="B152" s="231"/>
      <c r="C152" s="232"/>
      <c r="D152" s="218" t="s">
        <v>224</v>
      </c>
      <c r="E152" s="233" t="s">
        <v>19</v>
      </c>
      <c r="F152" s="234" t="s">
        <v>1001</v>
      </c>
      <c r="G152" s="232"/>
      <c r="H152" s="235">
        <v>15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224</v>
      </c>
      <c r="AU152" s="241" t="s">
        <v>81</v>
      </c>
      <c r="AV152" s="13" t="s">
        <v>81</v>
      </c>
      <c r="AW152" s="13" t="s">
        <v>33</v>
      </c>
      <c r="AX152" s="13" t="s">
        <v>71</v>
      </c>
      <c r="AY152" s="241" t="s">
        <v>137</v>
      </c>
    </row>
    <row r="153" spans="1:51" s="13" customFormat="1" ht="12">
      <c r="A153" s="13"/>
      <c r="B153" s="231"/>
      <c r="C153" s="232"/>
      <c r="D153" s="218" t="s">
        <v>224</v>
      </c>
      <c r="E153" s="233" t="s">
        <v>19</v>
      </c>
      <c r="F153" s="234" t="s">
        <v>1002</v>
      </c>
      <c r="G153" s="232"/>
      <c r="H153" s="235">
        <v>0.094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224</v>
      </c>
      <c r="AU153" s="241" t="s">
        <v>81</v>
      </c>
      <c r="AV153" s="13" t="s">
        <v>81</v>
      </c>
      <c r="AW153" s="13" t="s">
        <v>33</v>
      </c>
      <c r="AX153" s="13" t="s">
        <v>71</v>
      </c>
      <c r="AY153" s="241" t="s">
        <v>137</v>
      </c>
    </row>
    <row r="154" spans="1:51" s="15" customFormat="1" ht="12">
      <c r="A154" s="15"/>
      <c r="B154" s="252"/>
      <c r="C154" s="253"/>
      <c r="D154" s="218" t="s">
        <v>224</v>
      </c>
      <c r="E154" s="254" t="s">
        <v>19</v>
      </c>
      <c r="F154" s="255" t="s">
        <v>299</v>
      </c>
      <c r="G154" s="253"/>
      <c r="H154" s="256">
        <v>417.594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2" t="s">
        <v>224</v>
      </c>
      <c r="AU154" s="262" t="s">
        <v>81</v>
      </c>
      <c r="AV154" s="15" t="s">
        <v>165</v>
      </c>
      <c r="AW154" s="15" t="s">
        <v>33</v>
      </c>
      <c r="AX154" s="15" t="s">
        <v>79</v>
      </c>
      <c r="AY154" s="262" t="s">
        <v>137</v>
      </c>
    </row>
    <row r="155" spans="1:65" s="2" customFormat="1" ht="37.8" customHeight="1">
      <c r="A155" s="39"/>
      <c r="B155" s="40"/>
      <c r="C155" s="205" t="s">
        <v>8</v>
      </c>
      <c r="D155" s="205" t="s">
        <v>144</v>
      </c>
      <c r="E155" s="206" t="s">
        <v>1003</v>
      </c>
      <c r="F155" s="207" t="s">
        <v>1004</v>
      </c>
      <c r="G155" s="208" t="s">
        <v>280</v>
      </c>
      <c r="H155" s="209">
        <v>109.6</v>
      </c>
      <c r="I155" s="210"/>
      <c r="J155" s="211">
        <f>ROUND(I155*H155,2)</f>
        <v>0</v>
      </c>
      <c r="K155" s="207" t="s">
        <v>219</v>
      </c>
      <c r="L155" s="45"/>
      <c r="M155" s="212" t="s">
        <v>19</v>
      </c>
      <c r="N155" s="213" t="s">
        <v>42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165</v>
      </c>
      <c r="AT155" s="216" t="s">
        <v>144</v>
      </c>
      <c r="AU155" s="216" t="s">
        <v>81</v>
      </c>
      <c r="AY155" s="18" t="s">
        <v>137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79</v>
      </c>
      <c r="BK155" s="217">
        <f>ROUND(I155*H155,2)</f>
        <v>0</v>
      </c>
      <c r="BL155" s="18" t="s">
        <v>165</v>
      </c>
      <c r="BM155" s="216" t="s">
        <v>1005</v>
      </c>
    </row>
    <row r="156" spans="1:47" s="2" customFormat="1" ht="12">
      <c r="A156" s="39"/>
      <c r="B156" s="40"/>
      <c r="C156" s="41"/>
      <c r="D156" s="218" t="s">
        <v>150</v>
      </c>
      <c r="E156" s="41"/>
      <c r="F156" s="219" t="s">
        <v>1006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150</v>
      </c>
      <c r="AU156" s="18" t="s">
        <v>81</v>
      </c>
    </row>
    <row r="157" spans="1:47" s="2" customFormat="1" ht="12">
      <c r="A157" s="39"/>
      <c r="B157" s="40"/>
      <c r="C157" s="41"/>
      <c r="D157" s="224" t="s">
        <v>162</v>
      </c>
      <c r="E157" s="41"/>
      <c r="F157" s="225" t="s">
        <v>1007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162</v>
      </c>
      <c r="AU157" s="18" t="s">
        <v>81</v>
      </c>
    </row>
    <row r="158" spans="1:51" s="13" customFormat="1" ht="12">
      <c r="A158" s="13"/>
      <c r="B158" s="231"/>
      <c r="C158" s="232"/>
      <c r="D158" s="218" t="s">
        <v>224</v>
      </c>
      <c r="E158" s="233" t="s">
        <v>19</v>
      </c>
      <c r="F158" s="234" t="s">
        <v>1008</v>
      </c>
      <c r="G158" s="232"/>
      <c r="H158" s="235">
        <v>102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224</v>
      </c>
      <c r="AU158" s="241" t="s">
        <v>81</v>
      </c>
      <c r="AV158" s="13" t="s">
        <v>81</v>
      </c>
      <c r="AW158" s="13" t="s">
        <v>33</v>
      </c>
      <c r="AX158" s="13" t="s">
        <v>71</v>
      </c>
      <c r="AY158" s="241" t="s">
        <v>137</v>
      </c>
    </row>
    <row r="159" spans="1:51" s="13" customFormat="1" ht="12">
      <c r="A159" s="13"/>
      <c r="B159" s="231"/>
      <c r="C159" s="232"/>
      <c r="D159" s="218" t="s">
        <v>224</v>
      </c>
      <c r="E159" s="233" t="s">
        <v>19</v>
      </c>
      <c r="F159" s="234" t="s">
        <v>1009</v>
      </c>
      <c r="G159" s="232"/>
      <c r="H159" s="235">
        <v>7.6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224</v>
      </c>
      <c r="AU159" s="241" t="s">
        <v>81</v>
      </c>
      <c r="AV159" s="13" t="s">
        <v>81</v>
      </c>
      <c r="AW159" s="13" t="s">
        <v>33</v>
      </c>
      <c r="AX159" s="13" t="s">
        <v>71</v>
      </c>
      <c r="AY159" s="241" t="s">
        <v>137</v>
      </c>
    </row>
    <row r="160" spans="1:51" s="15" customFormat="1" ht="12">
      <c r="A160" s="15"/>
      <c r="B160" s="252"/>
      <c r="C160" s="253"/>
      <c r="D160" s="218" t="s">
        <v>224</v>
      </c>
      <c r="E160" s="254" t="s">
        <v>19</v>
      </c>
      <c r="F160" s="255" t="s">
        <v>299</v>
      </c>
      <c r="G160" s="253"/>
      <c r="H160" s="256">
        <v>109.6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2" t="s">
        <v>224</v>
      </c>
      <c r="AU160" s="262" t="s">
        <v>81</v>
      </c>
      <c r="AV160" s="15" t="s">
        <v>165</v>
      </c>
      <c r="AW160" s="15" t="s">
        <v>33</v>
      </c>
      <c r="AX160" s="15" t="s">
        <v>79</v>
      </c>
      <c r="AY160" s="262" t="s">
        <v>137</v>
      </c>
    </row>
    <row r="161" spans="1:65" s="2" customFormat="1" ht="24.15" customHeight="1">
      <c r="A161" s="39"/>
      <c r="B161" s="40"/>
      <c r="C161" s="205" t="s">
        <v>313</v>
      </c>
      <c r="D161" s="205" t="s">
        <v>144</v>
      </c>
      <c r="E161" s="206" t="s">
        <v>314</v>
      </c>
      <c r="F161" s="207" t="s">
        <v>315</v>
      </c>
      <c r="G161" s="208" t="s">
        <v>235</v>
      </c>
      <c r="H161" s="209">
        <v>316</v>
      </c>
      <c r="I161" s="210"/>
      <c r="J161" s="211">
        <f>ROUND(I161*H161,2)</f>
        <v>0</v>
      </c>
      <c r="K161" s="207" t="s">
        <v>219</v>
      </c>
      <c r="L161" s="45"/>
      <c r="M161" s="212" t="s">
        <v>19</v>
      </c>
      <c r="N161" s="213" t="s">
        <v>42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165</v>
      </c>
      <c r="AT161" s="216" t="s">
        <v>144</v>
      </c>
      <c r="AU161" s="216" t="s">
        <v>81</v>
      </c>
      <c r="AY161" s="18" t="s">
        <v>137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79</v>
      </c>
      <c r="BK161" s="217">
        <f>ROUND(I161*H161,2)</f>
        <v>0</v>
      </c>
      <c r="BL161" s="18" t="s">
        <v>165</v>
      </c>
      <c r="BM161" s="216" t="s">
        <v>1010</v>
      </c>
    </row>
    <row r="162" spans="1:47" s="2" customFormat="1" ht="12">
      <c r="A162" s="39"/>
      <c r="B162" s="40"/>
      <c r="C162" s="41"/>
      <c r="D162" s="218" t="s">
        <v>150</v>
      </c>
      <c r="E162" s="41"/>
      <c r="F162" s="219" t="s">
        <v>317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150</v>
      </c>
      <c r="AU162" s="18" t="s">
        <v>81</v>
      </c>
    </row>
    <row r="163" spans="1:47" s="2" customFormat="1" ht="12">
      <c r="A163" s="39"/>
      <c r="B163" s="40"/>
      <c r="C163" s="41"/>
      <c r="D163" s="224" t="s">
        <v>162</v>
      </c>
      <c r="E163" s="41"/>
      <c r="F163" s="225" t="s">
        <v>318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162</v>
      </c>
      <c r="AU163" s="18" t="s">
        <v>81</v>
      </c>
    </row>
    <row r="164" spans="1:51" s="13" customFormat="1" ht="12">
      <c r="A164" s="13"/>
      <c r="B164" s="231"/>
      <c r="C164" s="232"/>
      <c r="D164" s="218" t="s">
        <v>224</v>
      </c>
      <c r="E164" s="233" t="s">
        <v>19</v>
      </c>
      <c r="F164" s="234" t="s">
        <v>1011</v>
      </c>
      <c r="G164" s="232"/>
      <c r="H164" s="235">
        <v>316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224</v>
      </c>
      <c r="AU164" s="241" t="s">
        <v>81</v>
      </c>
      <c r="AV164" s="13" t="s">
        <v>81</v>
      </c>
      <c r="AW164" s="13" t="s">
        <v>33</v>
      </c>
      <c r="AX164" s="13" t="s">
        <v>79</v>
      </c>
      <c r="AY164" s="241" t="s">
        <v>137</v>
      </c>
    </row>
    <row r="165" spans="1:65" s="2" customFormat="1" ht="24.15" customHeight="1">
      <c r="A165" s="39"/>
      <c r="B165" s="40"/>
      <c r="C165" s="205" t="s">
        <v>319</v>
      </c>
      <c r="D165" s="205" t="s">
        <v>144</v>
      </c>
      <c r="E165" s="206" t="s">
        <v>1012</v>
      </c>
      <c r="F165" s="207" t="s">
        <v>1013</v>
      </c>
      <c r="G165" s="208" t="s">
        <v>235</v>
      </c>
      <c r="H165" s="209">
        <v>28</v>
      </c>
      <c r="I165" s="210"/>
      <c r="J165" s="211">
        <f>ROUND(I165*H165,2)</f>
        <v>0</v>
      </c>
      <c r="K165" s="207" t="s">
        <v>219</v>
      </c>
      <c r="L165" s="45"/>
      <c r="M165" s="212" t="s">
        <v>19</v>
      </c>
      <c r="N165" s="213" t="s">
        <v>42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165</v>
      </c>
      <c r="AT165" s="216" t="s">
        <v>144</v>
      </c>
      <c r="AU165" s="216" t="s">
        <v>81</v>
      </c>
      <c r="AY165" s="18" t="s">
        <v>137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79</v>
      </c>
      <c r="BK165" s="217">
        <f>ROUND(I165*H165,2)</f>
        <v>0</v>
      </c>
      <c r="BL165" s="18" t="s">
        <v>165</v>
      </c>
      <c r="BM165" s="216" t="s">
        <v>1014</v>
      </c>
    </row>
    <row r="166" spans="1:47" s="2" customFormat="1" ht="12">
      <c r="A166" s="39"/>
      <c r="B166" s="40"/>
      <c r="C166" s="41"/>
      <c r="D166" s="218" t="s">
        <v>150</v>
      </c>
      <c r="E166" s="41"/>
      <c r="F166" s="219" t="s">
        <v>1015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150</v>
      </c>
      <c r="AU166" s="18" t="s">
        <v>81</v>
      </c>
    </row>
    <row r="167" spans="1:47" s="2" customFormat="1" ht="12">
      <c r="A167" s="39"/>
      <c r="B167" s="40"/>
      <c r="C167" s="41"/>
      <c r="D167" s="224" t="s">
        <v>162</v>
      </c>
      <c r="E167" s="41"/>
      <c r="F167" s="225" t="s">
        <v>1016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162</v>
      </c>
      <c r="AU167" s="18" t="s">
        <v>81</v>
      </c>
    </row>
    <row r="168" spans="1:51" s="13" customFormat="1" ht="12">
      <c r="A168" s="13"/>
      <c r="B168" s="231"/>
      <c r="C168" s="232"/>
      <c r="D168" s="218" t="s">
        <v>224</v>
      </c>
      <c r="E168" s="233" t="s">
        <v>19</v>
      </c>
      <c r="F168" s="234" t="s">
        <v>1017</v>
      </c>
      <c r="G168" s="232"/>
      <c r="H168" s="235">
        <v>28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224</v>
      </c>
      <c r="AU168" s="241" t="s">
        <v>81</v>
      </c>
      <c r="AV168" s="13" t="s">
        <v>81</v>
      </c>
      <c r="AW168" s="13" t="s">
        <v>33</v>
      </c>
      <c r="AX168" s="13" t="s">
        <v>79</v>
      </c>
      <c r="AY168" s="241" t="s">
        <v>137</v>
      </c>
    </row>
    <row r="169" spans="1:65" s="2" customFormat="1" ht="24.15" customHeight="1">
      <c r="A169" s="39"/>
      <c r="B169" s="40"/>
      <c r="C169" s="205" t="s">
        <v>325</v>
      </c>
      <c r="D169" s="205" t="s">
        <v>144</v>
      </c>
      <c r="E169" s="206" t="s">
        <v>1018</v>
      </c>
      <c r="F169" s="207" t="s">
        <v>1019</v>
      </c>
      <c r="G169" s="208" t="s">
        <v>235</v>
      </c>
      <c r="H169" s="209">
        <v>2</v>
      </c>
      <c r="I169" s="210"/>
      <c r="J169" s="211">
        <f>ROUND(I169*H169,2)</f>
        <v>0</v>
      </c>
      <c r="K169" s="207" t="s">
        <v>219</v>
      </c>
      <c r="L169" s="45"/>
      <c r="M169" s="212" t="s">
        <v>19</v>
      </c>
      <c r="N169" s="213" t="s">
        <v>42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165</v>
      </c>
      <c r="AT169" s="216" t="s">
        <v>144</v>
      </c>
      <c r="AU169" s="216" t="s">
        <v>81</v>
      </c>
      <c r="AY169" s="18" t="s">
        <v>137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79</v>
      </c>
      <c r="BK169" s="217">
        <f>ROUND(I169*H169,2)</f>
        <v>0</v>
      </c>
      <c r="BL169" s="18" t="s">
        <v>165</v>
      </c>
      <c r="BM169" s="216" t="s">
        <v>1020</v>
      </c>
    </row>
    <row r="170" spans="1:47" s="2" customFormat="1" ht="12">
      <c r="A170" s="39"/>
      <c r="B170" s="40"/>
      <c r="C170" s="41"/>
      <c r="D170" s="218" t="s">
        <v>150</v>
      </c>
      <c r="E170" s="41"/>
      <c r="F170" s="219" t="s">
        <v>1021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150</v>
      </c>
      <c r="AU170" s="18" t="s">
        <v>81</v>
      </c>
    </row>
    <row r="171" spans="1:47" s="2" customFormat="1" ht="12">
      <c r="A171" s="39"/>
      <c r="B171" s="40"/>
      <c r="C171" s="41"/>
      <c r="D171" s="224" t="s">
        <v>162</v>
      </c>
      <c r="E171" s="41"/>
      <c r="F171" s="225" t="s">
        <v>1022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162</v>
      </c>
      <c r="AU171" s="18" t="s">
        <v>81</v>
      </c>
    </row>
    <row r="172" spans="1:51" s="13" customFormat="1" ht="12">
      <c r="A172" s="13"/>
      <c r="B172" s="231"/>
      <c r="C172" s="232"/>
      <c r="D172" s="218" t="s">
        <v>224</v>
      </c>
      <c r="E172" s="233" t="s">
        <v>19</v>
      </c>
      <c r="F172" s="234" t="s">
        <v>81</v>
      </c>
      <c r="G172" s="232"/>
      <c r="H172" s="235">
        <v>2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224</v>
      </c>
      <c r="AU172" s="241" t="s">
        <v>81</v>
      </c>
      <c r="AV172" s="13" t="s">
        <v>81</v>
      </c>
      <c r="AW172" s="13" t="s">
        <v>33</v>
      </c>
      <c r="AX172" s="13" t="s">
        <v>79</v>
      </c>
      <c r="AY172" s="241" t="s">
        <v>137</v>
      </c>
    </row>
    <row r="173" spans="1:65" s="2" customFormat="1" ht="24.15" customHeight="1">
      <c r="A173" s="39"/>
      <c r="B173" s="40"/>
      <c r="C173" s="205" t="s">
        <v>342</v>
      </c>
      <c r="D173" s="205" t="s">
        <v>144</v>
      </c>
      <c r="E173" s="206" t="s">
        <v>354</v>
      </c>
      <c r="F173" s="207" t="s">
        <v>355</v>
      </c>
      <c r="G173" s="208" t="s">
        <v>235</v>
      </c>
      <c r="H173" s="209">
        <v>1</v>
      </c>
      <c r="I173" s="210"/>
      <c r="J173" s="211">
        <f>ROUND(I173*H173,2)</f>
        <v>0</v>
      </c>
      <c r="K173" s="207" t="s">
        <v>219</v>
      </c>
      <c r="L173" s="45"/>
      <c r="M173" s="212" t="s">
        <v>19</v>
      </c>
      <c r="N173" s="213" t="s">
        <v>42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165</v>
      </c>
      <c r="AT173" s="216" t="s">
        <v>144</v>
      </c>
      <c r="AU173" s="216" t="s">
        <v>81</v>
      </c>
      <c r="AY173" s="18" t="s">
        <v>137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79</v>
      </c>
      <c r="BK173" s="217">
        <f>ROUND(I173*H173,2)</f>
        <v>0</v>
      </c>
      <c r="BL173" s="18" t="s">
        <v>165</v>
      </c>
      <c r="BM173" s="216" t="s">
        <v>1023</v>
      </c>
    </row>
    <row r="174" spans="1:47" s="2" customFormat="1" ht="12">
      <c r="A174" s="39"/>
      <c r="B174" s="40"/>
      <c r="C174" s="41"/>
      <c r="D174" s="218" t="s">
        <v>150</v>
      </c>
      <c r="E174" s="41"/>
      <c r="F174" s="219" t="s">
        <v>357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150</v>
      </c>
      <c r="AU174" s="18" t="s">
        <v>81</v>
      </c>
    </row>
    <row r="175" spans="1:47" s="2" customFormat="1" ht="12">
      <c r="A175" s="39"/>
      <c r="B175" s="40"/>
      <c r="C175" s="41"/>
      <c r="D175" s="224" t="s">
        <v>162</v>
      </c>
      <c r="E175" s="41"/>
      <c r="F175" s="225" t="s">
        <v>358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162</v>
      </c>
      <c r="AU175" s="18" t="s">
        <v>81</v>
      </c>
    </row>
    <row r="176" spans="1:51" s="13" customFormat="1" ht="12">
      <c r="A176" s="13"/>
      <c r="B176" s="231"/>
      <c r="C176" s="232"/>
      <c r="D176" s="218" t="s">
        <v>224</v>
      </c>
      <c r="E176" s="233" t="s">
        <v>19</v>
      </c>
      <c r="F176" s="234" t="s">
        <v>79</v>
      </c>
      <c r="G176" s="232"/>
      <c r="H176" s="235">
        <v>1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224</v>
      </c>
      <c r="AU176" s="241" t="s">
        <v>81</v>
      </c>
      <c r="AV176" s="13" t="s">
        <v>81</v>
      </c>
      <c r="AW176" s="13" t="s">
        <v>33</v>
      </c>
      <c r="AX176" s="13" t="s">
        <v>79</v>
      </c>
      <c r="AY176" s="241" t="s">
        <v>137</v>
      </c>
    </row>
    <row r="177" spans="1:65" s="2" customFormat="1" ht="37.8" customHeight="1">
      <c r="A177" s="39"/>
      <c r="B177" s="40"/>
      <c r="C177" s="205" t="s">
        <v>348</v>
      </c>
      <c r="D177" s="205" t="s">
        <v>144</v>
      </c>
      <c r="E177" s="206" t="s">
        <v>326</v>
      </c>
      <c r="F177" s="207" t="s">
        <v>327</v>
      </c>
      <c r="G177" s="208" t="s">
        <v>280</v>
      </c>
      <c r="H177" s="209">
        <v>6443.374</v>
      </c>
      <c r="I177" s="210"/>
      <c r="J177" s="211">
        <f>ROUND(I177*H177,2)</f>
        <v>0</v>
      </c>
      <c r="K177" s="207" t="s">
        <v>219</v>
      </c>
      <c r="L177" s="45"/>
      <c r="M177" s="212" t="s">
        <v>19</v>
      </c>
      <c r="N177" s="213" t="s">
        <v>42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165</v>
      </c>
      <c r="AT177" s="216" t="s">
        <v>144</v>
      </c>
      <c r="AU177" s="216" t="s">
        <v>81</v>
      </c>
      <c r="AY177" s="18" t="s">
        <v>137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79</v>
      </c>
      <c r="BK177" s="217">
        <f>ROUND(I177*H177,2)</f>
        <v>0</v>
      </c>
      <c r="BL177" s="18" t="s">
        <v>165</v>
      </c>
      <c r="BM177" s="216" t="s">
        <v>1024</v>
      </c>
    </row>
    <row r="178" spans="1:47" s="2" customFormat="1" ht="12">
      <c r="A178" s="39"/>
      <c r="B178" s="40"/>
      <c r="C178" s="41"/>
      <c r="D178" s="218" t="s">
        <v>150</v>
      </c>
      <c r="E178" s="41"/>
      <c r="F178" s="219" t="s">
        <v>329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150</v>
      </c>
      <c r="AU178" s="18" t="s">
        <v>81</v>
      </c>
    </row>
    <row r="179" spans="1:47" s="2" customFormat="1" ht="12">
      <c r="A179" s="39"/>
      <c r="B179" s="40"/>
      <c r="C179" s="41"/>
      <c r="D179" s="224" t="s">
        <v>162</v>
      </c>
      <c r="E179" s="41"/>
      <c r="F179" s="225" t="s">
        <v>330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162</v>
      </c>
      <c r="AU179" s="18" t="s">
        <v>81</v>
      </c>
    </row>
    <row r="180" spans="1:51" s="14" customFormat="1" ht="12">
      <c r="A180" s="14"/>
      <c r="B180" s="242"/>
      <c r="C180" s="243"/>
      <c r="D180" s="218" t="s">
        <v>224</v>
      </c>
      <c r="E180" s="244" t="s">
        <v>19</v>
      </c>
      <c r="F180" s="245" t="s">
        <v>331</v>
      </c>
      <c r="G180" s="243"/>
      <c r="H180" s="244" t="s">
        <v>19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1" t="s">
        <v>224</v>
      </c>
      <c r="AU180" s="251" t="s">
        <v>81</v>
      </c>
      <c r="AV180" s="14" t="s">
        <v>79</v>
      </c>
      <c r="AW180" s="14" t="s">
        <v>33</v>
      </c>
      <c r="AX180" s="14" t="s">
        <v>71</v>
      </c>
      <c r="AY180" s="251" t="s">
        <v>137</v>
      </c>
    </row>
    <row r="181" spans="1:51" s="13" customFormat="1" ht="12">
      <c r="A181" s="13"/>
      <c r="B181" s="231"/>
      <c r="C181" s="232"/>
      <c r="D181" s="218" t="s">
        <v>224</v>
      </c>
      <c r="E181" s="233" t="s">
        <v>19</v>
      </c>
      <c r="F181" s="234" t="s">
        <v>1025</v>
      </c>
      <c r="G181" s="232"/>
      <c r="H181" s="235">
        <v>582.7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224</v>
      </c>
      <c r="AU181" s="241" t="s">
        <v>81</v>
      </c>
      <c r="AV181" s="13" t="s">
        <v>81</v>
      </c>
      <c r="AW181" s="13" t="s">
        <v>33</v>
      </c>
      <c r="AX181" s="13" t="s">
        <v>71</v>
      </c>
      <c r="AY181" s="241" t="s">
        <v>137</v>
      </c>
    </row>
    <row r="182" spans="1:51" s="13" customFormat="1" ht="12">
      <c r="A182" s="13"/>
      <c r="B182" s="231"/>
      <c r="C182" s="232"/>
      <c r="D182" s="218" t="s">
        <v>224</v>
      </c>
      <c r="E182" s="233" t="s">
        <v>19</v>
      </c>
      <c r="F182" s="234" t="s">
        <v>1026</v>
      </c>
      <c r="G182" s="232"/>
      <c r="H182" s="235">
        <v>17.38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224</v>
      </c>
      <c r="AU182" s="241" t="s">
        <v>81</v>
      </c>
      <c r="AV182" s="13" t="s">
        <v>81</v>
      </c>
      <c r="AW182" s="13" t="s">
        <v>33</v>
      </c>
      <c r="AX182" s="13" t="s">
        <v>71</v>
      </c>
      <c r="AY182" s="241" t="s">
        <v>137</v>
      </c>
    </row>
    <row r="183" spans="1:51" s="13" customFormat="1" ht="12">
      <c r="A183" s="13"/>
      <c r="B183" s="231"/>
      <c r="C183" s="232"/>
      <c r="D183" s="218" t="s">
        <v>224</v>
      </c>
      <c r="E183" s="233" t="s">
        <v>19</v>
      </c>
      <c r="F183" s="234" t="s">
        <v>1027</v>
      </c>
      <c r="G183" s="232"/>
      <c r="H183" s="235">
        <v>417.5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224</v>
      </c>
      <c r="AU183" s="241" t="s">
        <v>81</v>
      </c>
      <c r="AV183" s="13" t="s">
        <v>81</v>
      </c>
      <c r="AW183" s="13" t="s">
        <v>33</v>
      </c>
      <c r="AX183" s="13" t="s">
        <v>71</v>
      </c>
      <c r="AY183" s="241" t="s">
        <v>137</v>
      </c>
    </row>
    <row r="184" spans="1:51" s="13" customFormat="1" ht="12">
      <c r="A184" s="13"/>
      <c r="B184" s="231"/>
      <c r="C184" s="232"/>
      <c r="D184" s="218" t="s">
        <v>224</v>
      </c>
      <c r="E184" s="233" t="s">
        <v>19</v>
      </c>
      <c r="F184" s="234" t="s">
        <v>1028</v>
      </c>
      <c r="G184" s="232"/>
      <c r="H184" s="235">
        <v>109.094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224</v>
      </c>
      <c r="AU184" s="241" t="s">
        <v>81</v>
      </c>
      <c r="AV184" s="13" t="s">
        <v>81</v>
      </c>
      <c r="AW184" s="13" t="s">
        <v>33</v>
      </c>
      <c r="AX184" s="13" t="s">
        <v>71</v>
      </c>
      <c r="AY184" s="241" t="s">
        <v>137</v>
      </c>
    </row>
    <row r="185" spans="1:51" s="13" customFormat="1" ht="12">
      <c r="A185" s="13"/>
      <c r="B185" s="231"/>
      <c r="C185" s="232"/>
      <c r="D185" s="218" t="s">
        <v>224</v>
      </c>
      <c r="E185" s="233" t="s">
        <v>19</v>
      </c>
      <c r="F185" s="234" t="s">
        <v>1029</v>
      </c>
      <c r="G185" s="232"/>
      <c r="H185" s="235">
        <v>1819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224</v>
      </c>
      <c r="AU185" s="241" t="s">
        <v>81</v>
      </c>
      <c r="AV185" s="13" t="s">
        <v>81</v>
      </c>
      <c r="AW185" s="13" t="s">
        <v>33</v>
      </c>
      <c r="AX185" s="13" t="s">
        <v>71</v>
      </c>
      <c r="AY185" s="241" t="s">
        <v>137</v>
      </c>
    </row>
    <row r="186" spans="1:51" s="13" customFormat="1" ht="12">
      <c r="A186" s="13"/>
      <c r="B186" s="231"/>
      <c r="C186" s="232"/>
      <c r="D186" s="218" t="s">
        <v>224</v>
      </c>
      <c r="E186" s="233" t="s">
        <v>19</v>
      </c>
      <c r="F186" s="234" t="s">
        <v>1030</v>
      </c>
      <c r="G186" s="232"/>
      <c r="H186" s="235">
        <v>1333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224</v>
      </c>
      <c r="AU186" s="241" t="s">
        <v>81</v>
      </c>
      <c r="AV186" s="13" t="s">
        <v>81</v>
      </c>
      <c r="AW186" s="13" t="s">
        <v>33</v>
      </c>
      <c r="AX186" s="13" t="s">
        <v>71</v>
      </c>
      <c r="AY186" s="241" t="s">
        <v>137</v>
      </c>
    </row>
    <row r="187" spans="1:51" s="14" customFormat="1" ht="12">
      <c r="A187" s="14"/>
      <c r="B187" s="242"/>
      <c r="C187" s="243"/>
      <c r="D187" s="218" t="s">
        <v>224</v>
      </c>
      <c r="E187" s="244" t="s">
        <v>19</v>
      </c>
      <c r="F187" s="245" t="s">
        <v>335</v>
      </c>
      <c r="G187" s="243"/>
      <c r="H187" s="244" t="s">
        <v>19</v>
      </c>
      <c r="I187" s="246"/>
      <c r="J187" s="243"/>
      <c r="K187" s="243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224</v>
      </c>
      <c r="AU187" s="251" t="s">
        <v>81</v>
      </c>
      <c r="AV187" s="14" t="s">
        <v>79</v>
      </c>
      <c r="AW187" s="14" t="s">
        <v>33</v>
      </c>
      <c r="AX187" s="14" t="s">
        <v>71</v>
      </c>
      <c r="AY187" s="251" t="s">
        <v>137</v>
      </c>
    </row>
    <row r="188" spans="1:51" s="13" customFormat="1" ht="12">
      <c r="A188" s="13"/>
      <c r="B188" s="231"/>
      <c r="C188" s="232"/>
      <c r="D188" s="218" t="s">
        <v>224</v>
      </c>
      <c r="E188" s="233" t="s">
        <v>19</v>
      </c>
      <c r="F188" s="234" t="s">
        <v>1031</v>
      </c>
      <c r="G188" s="232"/>
      <c r="H188" s="235">
        <v>35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224</v>
      </c>
      <c r="AU188" s="241" t="s">
        <v>81</v>
      </c>
      <c r="AV188" s="13" t="s">
        <v>81</v>
      </c>
      <c r="AW188" s="13" t="s">
        <v>33</v>
      </c>
      <c r="AX188" s="13" t="s">
        <v>71</v>
      </c>
      <c r="AY188" s="241" t="s">
        <v>137</v>
      </c>
    </row>
    <row r="189" spans="1:51" s="13" customFormat="1" ht="12">
      <c r="A189" s="13"/>
      <c r="B189" s="231"/>
      <c r="C189" s="232"/>
      <c r="D189" s="218" t="s">
        <v>224</v>
      </c>
      <c r="E189" s="233" t="s">
        <v>19</v>
      </c>
      <c r="F189" s="234" t="s">
        <v>1032</v>
      </c>
      <c r="G189" s="232"/>
      <c r="H189" s="235">
        <v>582.6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224</v>
      </c>
      <c r="AU189" s="241" t="s">
        <v>81</v>
      </c>
      <c r="AV189" s="13" t="s">
        <v>81</v>
      </c>
      <c r="AW189" s="13" t="s">
        <v>33</v>
      </c>
      <c r="AX189" s="13" t="s">
        <v>71</v>
      </c>
      <c r="AY189" s="241" t="s">
        <v>137</v>
      </c>
    </row>
    <row r="190" spans="1:51" s="13" customFormat="1" ht="12">
      <c r="A190" s="13"/>
      <c r="B190" s="231"/>
      <c r="C190" s="232"/>
      <c r="D190" s="218" t="s">
        <v>224</v>
      </c>
      <c r="E190" s="233" t="s">
        <v>19</v>
      </c>
      <c r="F190" s="234" t="s">
        <v>1033</v>
      </c>
      <c r="G190" s="232"/>
      <c r="H190" s="235">
        <v>90.1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224</v>
      </c>
      <c r="AU190" s="241" t="s">
        <v>81</v>
      </c>
      <c r="AV190" s="13" t="s">
        <v>81</v>
      </c>
      <c r="AW190" s="13" t="s">
        <v>33</v>
      </c>
      <c r="AX190" s="13" t="s">
        <v>71</v>
      </c>
      <c r="AY190" s="241" t="s">
        <v>137</v>
      </c>
    </row>
    <row r="191" spans="1:51" s="13" customFormat="1" ht="12">
      <c r="A191" s="13"/>
      <c r="B191" s="231"/>
      <c r="C191" s="232"/>
      <c r="D191" s="218" t="s">
        <v>224</v>
      </c>
      <c r="E191" s="233" t="s">
        <v>19</v>
      </c>
      <c r="F191" s="234" t="s">
        <v>1034</v>
      </c>
      <c r="G191" s="232"/>
      <c r="H191" s="235">
        <v>124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224</v>
      </c>
      <c r="AU191" s="241" t="s">
        <v>81</v>
      </c>
      <c r="AV191" s="13" t="s">
        <v>81</v>
      </c>
      <c r="AW191" s="13" t="s">
        <v>33</v>
      </c>
      <c r="AX191" s="13" t="s">
        <v>71</v>
      </c>
      <c r="AY191" s="241" t="s">
        <v>137</v>
      </c>
    </row>
    <row r="192" spans="1:51" s="13" customFormat="1" ht="12">
      <c r="A192" s="13"/>
      <c r="B192" s="231"/>
      <c r="C192" s="232"/>
      <c r="D192" s="218" t="s">
        <v>224</v>
      </c>
      <c r="E192" s="233" t="s">
        <v>19</v>
      </c>
      <c r="F192" s="234" t="s">
        <v>1035</v>
      </c>
      <c r="G192" s="232"/>
      <c r="H192" s="235">
        <v>1333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224</v>
      </c>
      <c r="AU192" s="241" t="s">
        <v>81</v>
      </c>
      <c r="AV192" s="13" t="s">
        <v>81</v>
      </c>
      <c r="AW192" s="13" t="s">
        <v>33</v>
      </c>
      <c r="AX192" s="13" t="s">
        <v>71</v>
      </c>
      <c r="AY192" s="241" t="s">
        <v>137</v>
      </c>
    </row>
    <row r="193" spans="1:51" s="15" customFormat="1" ht="12">
      <c r="A193" s="15"/>
      <c r="B193" s="252"/>
      <c r="C193" s="253"/>
      <c r="D193" s="218" t="s">
        <v>224</v>
      </c>
      <c r="E193" s="254" t="s">
        <v>19</v>
      </c>
      <c r="F193" s="255" t="s">
        <v>299</v>
      </c>
      <c r="G193" s="253"/>
      <c r="H193" s="256">
        <v>6443.374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2" t="s">
        <v>224</v>
      </c>
      <c r="AU193" s="262" t="s">
        <v>81</v>
      </c>
      <c r="AV193" s="15" t="s">
        <v>165</v>
      </c>
      <c r="AW193" s="15" t="s">
        <v>33</v>
      </c>
      <c r="AX193" s="15" t="s">
        <v>79</v>
      </c>
      <c r="AY193" s="262" t="s">
        <v>137</v>
      </c>
    </row>
    <row r="194" spans="1:65" s="2" customFormat="1" ht="24.15" customHeight="1">
      <c r="A194" s="39"/>
      <c r="B194" s="40"/>
      <c r="C194" s="205" t="s">
        <v>7</v>
      </c>
      <c r="D194" s="205" t="s">
        <v>144</v>
      </c>
      <c r="E194" s="206" t="s">
        <v>343</v>
      </c>
      <c r="F194" s="207" t="s">
        <v>344</v>
      </c>
      <c r="G194" s="208" t="s">
        <v>280</v>
      </c>
      <c r="H194" s="209">
        <v>35</v>
      </c>
      <c r="I194" s="210"/>
      <c r="J194" s="211">
        <f>ROUND(I194*H194,2)</f>
        <v>0</v>
      </c>
      <c r="K194" s="207" t="s">
        <v>219</v>
      </c>
      <c r="L194" s="45"/>
      <c r="M194" s="212" t="s">
        <v>19</v>
      </c>
      <c r="N194" s="213" t="s">
        <v>42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165</v>
      </c>
      <c r="AT194" s="216" t="s">
        <v>144</v>
      </c>
      <c r="AU194" s="216" t="s">
        <v>81</v>
      </c>
      <c r="AY194" s="18" t="s">
        <v>137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79</v>
      </c>
      <c r="BK194" s="217">
        <f>ROUND(I194*H194,2)</f>
        <v>0</v>
      </c>
      <c r="BL194" s="18" t="s">
        <v>165</v>
      </c>
      <c r="BM194" s="216" t="s">
        <v>1036</v>
      </c>
    </row>
    <row r="195" spans="1:47" s="2" customFormat="1" ht="12">
      <c r="A195" s="39"/>
      <c r="B195" s="40"/>
      <c r="C195" s="41"/>
      <c r="D195" s="218" t="s">
        <v>150</v>
      </c>
      <c r="E195" s="41"/>
      <c r="F195" s="219" t="s">
        <v>346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150</v>
      </c>
      <c r="AU195" s="18" t="s">
        <v>81</v>
      </c>
    </row>
    <row r="196" spans="1:47" s="2" customFormat="1" ht="12">
      <c r="A196" s="39"/>
      <c r="B196" s="40"/>
      <c r="C196" s="41"/>
      <c r="D196" s="224" t="s">
        <v>162</v>
      </c>
      <c r="E196" s="41"/>
      <c r="F196" s="225" t="s">
        <v>347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162</v>
      </c>
      <c r="AU196" s="18" t="s">
        <v>81</v>
      </c>
    </row>
    <row r="197" spans="1:51" s="13" customFormat="1" ht="12">
      <c r="A197" s="13"/>
      <c r="B197" s="231"/>
      <c r="C197" s="232"/>
      <c r="D197" s="218" t="s">
        <v>224</v>
      </c>
      <c r="E197" s="233" t="s">
        <v>19</v>
      </c>
      <c r="F197" s="234" t="s">
        <v>1031</v>
      </c>
      <c r="G197" s="232"/>
      <c r="H197" s="235">
        <v>35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224</v>
      </c>
      <c r="AU197" s="241" t="s">
        <v>81</v>
      </c>
      <c r="AV197" s="13" t="s">
        <v>81</v>
      </c>
      <c r="AW197" s="13" t="s">
        <v>33</v>
      </c>
      <c r="AX197" s="13" t="s">
        <v>79</v>
      </c>
      <c r="AY197" s="241" t="s">
        <v>137</v>
      </c>
    </row>
    <row r="198" spans="1:65" s="2" customFormat="1" ht="16.5" customHeight="1">
      <c r="A198" s="39"/>
      <c r="B198" s="40"/>
      <c r="C198" s="205" t="s">
        <v>359</v>
      </c>
      <c r="D198" s="205" t="s">
        <v>144</v>
      </c>
      <c r="E198" s="206" t="s">
        <v>349</v>
      </c>
      <c r="F198" s="207" t="s">
        <v>350</v>
      </c>
      <c r="G198" s="208" t="s">
        <v>280</v>
      </c>
      <c r="H198" s="209">
        <v>124</v>
      </c>
      <c r="I198" s="210"/>
      <c r="J198" s="211">
        <f>ROUND(I198*H198,2)</f>
        <v>0</v>
      </c>
      <c r="K198" s="207" t="s">
        <v>19</v>
      </c>
      <c r="L198" s="45"/>
      <c r="M198" s="212" t="s">
        <v>19</v>
      </c>
      <c r="N198" s="213" t="s">
        <v>42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165</v>
      </c>
      <c r="AT198" s="216" t="s">
        <v>144</v>
      </c>
      <c r="AU198" s="216" t="s">
        <v>81</v>
      </c>
      <c r="AY198" s="18" t="s">
        <v>137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79</v>
      </c>
      <c r="BK198" s="217">
        <f>ROUND(I198*H198,2)</f>
        <v>0</v>
      </c>
      <c r="BL198" s="18" t="s">
        <v>165</v>
      </c>
      <c r="BM198" s="216" t="s">
        <v>1037</v>
      </c>
    </row>
    <row r="199" spans="1:47" s="2" customFormat="1" ht="12">
      <c r="A199" s="39"/>
      <c r="B199" s="40"/>
      <c r="C199" s="41"/>
      <c r="D199" s="218" t="s">
        <v>150</v>
      </c>
      <c r="E199" s="41"/>
      <c r="F199" s="219" t="s">
        <v>352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150</v>
      </c>
      <c r="AU199" s="18" t="s">
        <v>81</v>
      </c>
    </row>
    <row r="200" spans="1:51" s="13" customFormat="1" ht="12">
      <c r="A200" s="13"/>
      <c r="B200" s="231"/>
      <c r="C200" s="232"/>
      <c r="D200" s="218" t="s">
        <v>224</v>
      </c>
      <c r="E200" s="233" t="s">
        <v>19</v>
      </c>
      <c r="F200" s="234" t="s">
        <v>1038</v>
      </c>
      <c r="G200" s="232"/>
      <c r="H200" s="235">
        <v>124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224</v>
      </c>
      <c r="AU200" s="241" t="s">
        <v>81</v>
      </c>
      <c r="AV200" s="13" t="s">
        <v>81</v>
      </c>
      <c r="AW200" s="13" t="s">
        <v>33</v>
      </c>
      <c r="AX200" s="13" t="s">
        <v>79</v>
      </c>
      <c r="AY200" s="241" t="s">
        <v>137</v>
      </c>
    </row>
    <row r="201" spans="1:65" s="2" customFormat="1" ht="33" customHeight="1">
      <c r="A201" s="39"/>
      <c r="B201" s="40"/>
      <c r="C201" s="205" t="s">
        <v>367</v>
      </c>
      <c r="D201" s="205" t="s">
        <v>144</v>
      </c>
      <c r="E201" s="206" t="s">
        <v>360</v>
      </c>
      <c r="F201" s="207" t="s">
        <v>361</v>
      </c>
      <c r="G201" s="208" t="s">
        <v>280</v>
      </c>
      <c r="H201" s="209">
        <v>1333</v>
      </c>
      <c r="I201" s="210"/>
      <c r="J201" s="211">
        <f>ROUND(I201*H201,2)</f>
        <v>0</v>
      </c>
      <c r="K201" s="207" t="s">
        <v>219</v>
      </c>
      <c r="L201" s="45"/>
      <c r="M201" s="212" t="s">
        <v>19</v>
      </c>
      <c r="N201" s="213" t="s">
        <v>42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165</v>
      </c>
      <c r="AT201" s="216" t="s">
        <v>144</v>
      </c>
      <c r="AU201" s="216" t="s">
        <v>81</v>
      </c>
      <c r="AY201" s="18" t="s">
        <v>137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79</v>
      </c>
      <c r="BK201" s="217">
        <f>ROUND(I201*H201,2)</f>
        <v>0</v>
      </c>
      <c r="BL201" s="18" t="s">
        <v>165</v>
      </c>
      <c r="BM201" s="216" t="s">
        <v>1039</v>
      </c>
    </row>
    <row r="202" spans="1:47" s="2" customFormat="1" ht="12">
      <c r="A202" s="39"/>
      <c r="B202" s="40"/>
      <c r="C202" s="41"/>
      <c r="D202" s="218" t="s">
        <v>150</v>
      </c>
      <c r="E202" s="41"/>
      <c r="F202" s="219" t="s">
        <v>363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150</v>
      </c>
      <c r="AU202" s="18" t="s">
        <v>81</v>
      </c>
    </row>
    <row r="203" spans="1:47" s="2" customFormat="1" ht="12">
      <c r="A203" s="39"/>
      <c r="B203" s="40"/>
      <c r="C203" s="41"/>
      <c r="D203" s="224" t="s">
        <v>162</v>
      </c>
      <c r="E203" s="41"/>
      <c r="F203" s="225" t="s">
        <v>364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162</v>
      </c>
      <c r="AU203" s="18" t="s">
        <v>81</v>
      </c>
    </row>
    <row r="204" spans="1:51" s="14" customFormat="1" ht="12">
      <c r="A204" s="14"/>
      <c r="B204" s="242"/>
      <c r="C204" s="243"/>
      <c r="D204" s="218" t="s">
        <v>224</v>
      </c>
      <c r="E204" s="244" t="s">
        <v>19</v>
      </c>
      <c r="F204" s="245" t="s">
        <v>365</v>
      </c>
      <c r="G204" s="243"/>
      <c r="H204" s="244" t="s">
        <v>19</v>
      </c>
      <c r="I204" s="246"/>
      <c r="J204" s="243"/>
      <c r="K204" s="243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224</v>
      </c>
      <c r="AU204" s="251" t="s">
        <v>81</v>
      </c>
      <c r="AV204" s="14" t="s">
        <v>79</v>
      </c>
      <c r="AW204" s="14" t="s">
        <v>33</v>
      </c>
      <c r="AX204" s="14" t="s">
        <v>71</v>
      </c>
      <c r="AY204" s="251" t="s">
        <v>137</v>
      </c>
    </row>
    <row r="205" spans="1:51" s="13" customFormat="1" ht="12">
      <c r="A205" s="13"/>
      <c r="B205" s="231"/>
      <c r="C205" s="232"/>
      <c r="D205" s="218" t="s">
        <v>224</v>
      </c>
      <c r="E205" s="233" t="s">
        <v>19</v>
      </c>
      <c r="F205" s="234" t="s">
        <v>1040</v>
      </c>
      <c r="G205" s="232"/>
      <c r="H205" s="235">
        <v>1333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1" t="s">
        <v>224</v>
      </c>
      <c r="AU205" s="241" t="s">
        <v>81</v>
      </c>
      <c r="AV205" s="13" t="s">
        <v>81</v>
      </c>
      <c r="AW205" s="13" t="s">
        <v>33</v>
      </c>
      <c r="AX205" s="13" t="s">
        <v>79</v>
      </c>
      <c r="AY205" s="241" t="s">
        <v>137</v>
      </c>
    </row>
    <row r="206" spans="1:65" s="2" customFormat="1" ht="16.5" customHeight="1">
      <c r="A206" s="39"/>
      <c r="B206" s="40"/>
      <c r="C206" s="263" t="s">
        <v>375</v>
      </c>
      <c r="D206" s="263" t="s">
        <v>368</v>
      </c>
      <c r="E206" s="264" t="s">
        <v>369</v>
      </c>
      <c r="F206" s="265" t="s">
        <v>370</v>
      </c>
      <c r="G206" s="266" t="s">
        <v>371</v>
      </c>
      <c r="H206" s="267">
        <v>2666</v>
      </c>
      <c r="I206" s="268"/>
      <c r="J206" s="269">
        <f>ROUND(I206*H206,2)</f>
        <v>0</v>
      </c>
      <c r="K206" s="265" t="s">
        <v>19</v>
      </c>
      <c r="L206" s="270"/>
      <c r="M206" s="271" t="s">
        <v>19</v>
      </c>
      <c r="N206" s="272" t="s">
        <v>42</v>
      </c>
      <c r="O206" s="85"/>
      <c r="P206" s="214">
        <f>O206*H206</f>
        <v>0</v>
      </c>
      <c r="Q206" s="214">
        <v>1</v>
      </c>
      <c r="R206" s="214">
        <f>Q206*H206</f>
        <v>2666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184</v>
      </c>
      <c r="AT206" s="216" t="s">
        <v>368</v>
      </c>
      <c r="AU206" s="216" t="s">
        <v>81</v>
      </c>
      <c r="AY206" s="18" t="s">
        <v>137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79</v>
      </c>
      <c r="BK206" s="217">
        <f>ROUND(I206*H206,2)</f>
        <v>0</v>
      </c>
      <c r="BL206" s="18" t="s">
        <v>165</v>
      </c>
      <c r="BM206" s="216" t="s">
        <v>1041</v>
      </c>
    </row>
    <row r="207" spans="1:47" s="2" customFormat="1" ht="12">
      <c r="A207" s="39"/>
      <c r="B207" s="40"/>
      <c r="C207" s="41"/>
      <c r="D207" s="218" t="s">
        <v>150</v>
      </c>
      <c r="E207" s="41"/>
      <c r="F207" s="219" t="s">
        <v>373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150</v>
      </c>
      <c r="AU207" s="18" t="s">
        <v>81</v>
      </c>
    </row>
    <row r="208" spans="1:51" s="13" customFormat="1" ht="12">
      <c r="A208" s="13"/>
      <c r="B208" s="231"/>
      <c r="C208" s="232"/>
      <c r="D208" s="218" t="s">
        <v>224</v>
      </c>
      <c r="E208" s="233" t="s">
        <v>19</v>
      </c>
      <c r="F208" s="234" t="s">
        <v>1042</v>
      </c>
      <c r="G208" s="232"/>
      <c r="H208" s="235">
        <v>2666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224</v>
      </c>
      <c r="AU208" s="241" t="s">
        <v>81</v>
      </c>
      <c r="AV208" s="13" t="s">
        <v>81</v>
      </c>
      <c r="AW208" s="13" t="s">
        <v>33</v>
      </c>
      <c r="AX208" s="13" t="s">
        <v>79</v>
      </c>
      <c r="AY208" s="241" t="s">
        <v>137</v>
      </c>
    </row>
    <row r="209" spans="1:65" s="2" customFormat="1" ht="24.15" customHeight="1">
      <c r="A209" s="39"/>
      <c r="B209" s="40"/>
      <c r="C209" s="205" t="s">
        <v>382</v>
      </c>
      <c r="D209" s="205" t="s">
        <v>144</v>
      </c>
      <c r="E209" s="206" t="s">
        <v>383</v>
      </c>
      <c r="F209" s="207" t="s">
        <v>384</v>
      </c>
      <c r="G209" s="208" t="s">
        <v>371</v>
      </c>
      <c r="H209" s="209">
        <v>8557.348</v>
      </c>
      <c r="I209" s="210"/>
      <c r="J209" s="211">
        <f>ROUND(I209*H209,2)</f>
        <v>0</v>
      </c>
      <c r="K209" s="207" t="s">
        <v>219</v>
      </c>
      <c r="L209" s="45"/>
      <c r="M209" s="212" t="s">
        <v>19</v>
      </c>
      <c r="N209" s="213" t="s">
        <v>42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165</v>
      </c>
      <c r="AT209" s="216" t="s">
        <v>144</v>
      </c>
      <c r="AU209" s="216" t="s">
        <v>81</v>
      </c>
      <c r="AY209" s="18" t="s">
        <v>137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79</v>
      </c>
      <c r="BK209" s="217">
        <f>ROUND(I209*H209,2)</f>
        <v>0</v>
      </c>
      <c r="BL209" s="18" t="s">
        <v>165</v>
      </c>
      <c r="BM209" s="216" t="s">
        <v>1043</v>
      </c>
    </row>
    <row r="210" spans="1:47" s="2" customFormat="1" ht="12">
      <c r="A210" s="39"/>
      <c r="B210" s="40"/>
      <c r="C210" s="41"/>
      <c r="D210" s="218" t="s">
        <v>150</v>
      </c>
      <c r="E210" s="41"/>
      <c r="F210" s="219" t="s">
        <v>386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150</v>
      </c>
      <c r="AU210" s="18" t="s">
        <v>81</v>
      </c>
    </row>
    <row r="211" spans="1:47" s="2" customFormat="1" ht="12">
      <c r="A211" s="39"/>
      <c r="B211" s="40"/>
      <c r="C211" s="41"/>
      <c r="D211" s="224" t="s">
        <v>162</v>
      </c>
      <c r="E211" s="41"/>
      <c r="F211" s="225" t="s">
        <v>387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162</v>
      </c>
      <c r="AU211" s="18" t="s">
        <v>81</v>
      </c>
    </row>
    <row r="212" spans="1:51" s="13" customFormat="1" ht="12">
      <c r="A212" s="13"/>
      <c r="B212" s="231"/>
      <c r="C212" s="232"/>
      <c r="D212" s="218" t="s">
        <v>224</v>
      </c>
      <c r="E212" s="233" t="s">
        <v>19</v>
      </c>
      <c r="F212" s="234" t="s">
        <v>388</v>
      </c>
      <c r="G212" s="232"/>
      <c r="H212" s="235">
        <v>8557.348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224</v>
      </c>
      <c r="AU212" s="241" t="s">
        <v>81</v>
      </c>
      <c r="AV212" s="13" t="s">
        <v>81</v>
      </c>
      <c r="AW212" s="13" t="s">
        <v>33</v>
      </c>
      <c r="AX212" s="13" t="s">
        <v>79</v>
      </c>
      <c r="AY212" s="241" t="s">
        <v>137</v>
      </c>
    </row>
    <row r="213" spans="1:65" s="2" customFormat="1" ht="16.5" customHeight="1">
      <c r="A213" s="39"/>
      <c r="B213" s="40"/>
      <c r="C213" s="205" t="s">
        <v>389</v>
      </c>
      <c r="D213" s="205" t="s">
        <v>144</v>
      </c>
      <c r="E213" s="206" t="s">
        <v>376</v>
      </c>
      <c r="F213" s="207" t="s">
        <v>377</v>
      </c>
      <c r="G213" s="208" t="s">
        <v>280</v>
      </c>
      <c r="H213" s="209">
        <v>4278.674</v>
      </c>
      <c r="I213" s="210"/>
      <c r="J213" s="211">
        <f>ROUND(I213*H213,2)</f>
        <v>0</v>
      </c>
      <c r="K213" s="207" t="s">
        <v>219</v>
      </c>
      <c r="L213" s="45"/>
      <c r="M213" s="212" t="s">
        <v>19</v>
      </c>
      <c r="N213" s="213" t="s">
        <v>42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165</v>
      </c>
      <c r="AT213" s="216" t="s">
        <v>144</v>
      </c>
      <c r="AU213" s="216" t="s">
        <v>81</v>
      </c>
      <c r="AY213" s="18" t="s">
        <v>137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79</v>
      </c>
      <c r="BK213" s="217">
        <f>ROUND(I213*H213,2)</f>
        <v>0</v>
      </c>
      <c r="BL213" s="18" t="s">
        <v>165</v>
      </c>
      <c r="BM213" s="216" t="s">
        <v>1044</v>
      </c>
    </row>
    <row r="214" spans="1:47" s="2" customFormat="1" ht="12">
      <c r="A214" s="39"/>
      <c r="B214" s="40"/>
      <c r="C214" s="41"/>
      <c r="D214" s="218" t="s">
        <v>150</v>
      </c>
      <c r="E214" s="41"/>
      <c r="F214" s="219" t="s">
        <v>379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150</v>
      </c>
      <c r="AU214" s="18" t="s">
        <v>81</v>
      </c>
    </row>
    <row r="215" spans="1:47" s="2" customFormat="1" ht="12">
      <c r="A215" s="39"/>
      <c r="B215" s="40"/>
      <c r="C215" s="41"/>
      <c r="D215" s="224" t="s">
        <v>162</v>
      </c>
      <c r="E215" s="41"/>
      <c r="F215" s="225" t="s">
        <v>380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162</v>
      </c>
      <c r="AU215" s="18" t="s">
        <v>81</v>
      </c>
    </row>
    <row r="216" spans="1:51" s="13" customFormat="1" ht="12">
      <c r="A216" s="13"/>
      <c r="B216" s="231"/>
      <c r="C216" s="232"/>
      <c r="D216" s="218" t="s">
        <v>224</v>
      </c>
      <c r="E216" s="233" t="s">
        <v>206</v>
      </c>
      <c r="F216" s="234" t="s">
        <v>1045</v>
      </c>
      <c r="G216" s="232"/>
      <c r="H216" s="235">
        <v>4278.674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224</v>
      </c>
      <c r="AU216" s="241" t="s">
        <v>81</v>
      </c>
      <c r="AV216" s="13" t="s">
        <v>81</v>
      </c>
      <c r="AW216" s="13" t="s">
        <v>33</v>
      </c>
      <c r="AX216" s="13" t="s">
        <v>79</v>
      </c>
      <c r="AY216" s="241" t="s">
        <v>137</v>
      </c>
    </row>
    <row r="217" spans="1:65" s="2" customFormat="1" ht="24.15" customHeight="1">
      <c r="A217" s="39"/>
      <c r="B217" s="40"/>
      <c r="C217" s="205" t="s">
        <v>398</v>
      </c>
      <c r="D217" s="205" t="s">
        <v>144</v>
      </c>
      <c r="E217" s="206" t="s">
        <v>390</v>
      </c>
      <c r="F217" s="207" t="s">
        <v>391</v>
      </c>
      <c r="G217" s="208" t="s">
        <v>280</v>
      </c>
      <c r="H217" s="209">
        <v>42.126</v>
      </c>
      <c r="I217" s="210"/>
      <c r="J217" s="211">
        <f>ROUND(I217*H217,2)</f>
        <v>0</v>
      </c>
      <c r="K217" s="207" t="s">
        <v>219</v>
      </c>
      <c r="L217" s="45"/>
      <c r="M217" s="212" t="s">
        <v>19</v>
      </c>
      <c r="N217" s="213" t="s">
        <v>42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165</v>
      </c>
      <c r="AT217" s="216" t="s">
        <v>144</v>
      </c>
      <c r="AU217" s="216" t="s">
        <v>81</v>
      </c>
      <c r="AY217" s="18" t="s">
        <v>137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79</v>
      </c>
      <c r="BK217" s="217">
        <f>ROUND(I217*H217,2)</f>
        <v>0</v>
      </c>
      <c r="BL217" s="18" t="s">
        <v>165</v>
      </c>
      <c r="BM217" s="216" t="s">
        <v>1046</v>
      </c>
    </row>
    <row r="218" spans="1:47" s="2" customFormat="1" ht="12">
      <c r="A218" s="39"/>
      <c r="B218" s="40"/>
      <c r="C218" s="41"/>
      <c r="D218" s="218" t="s">
        <v>150</v>
      </c>
      <c r="E218" s="41"/>
      <c r="F218" s="219" t="s">
        <v>393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150</v>
      </c>
      <c r="AU218" s="18" t="s">
        <v>81</v>
      </c>
    </row>
    <row r="219" spans="1:47" s="2" customFormat="1" ht="12">
      <c r="A219" s="39"/>
      <c r="B219" s="40"/>
      <c r="C219" s="41"/>
      <c r="D219" s="224" t="s">
        <v>162</v>
      </c>
      <c r="E219" s="41"/>
      <c r="F219" s="225" t="s">
        <v>394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162</v>
      </c>
      <c r="AU219" s="18" t="s">
        <v>81</v>
      </c>
    </row>
    <row r="220" spans="1:47" s="2" customFormat="1" ht="12">
      <c r="A220" s="39"/>
      <c r="B220" s="40"/>
      <c r="C220" s="41"/>
      <c r="D220" s="218" t="s">
        <v>151</v>
      </c>
      <c r="E220" s="41"/>
      <c r="F220" s="223" t="s">
        <v>395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151</v>
      </c>
      <c r="AU220" s="18" t="s">
        <v>81</v>
      </c>
    </row>
    <row r="221" spans="1:51" s="13" customFormat="1" ht="12">
      <c r="A221" s="13"/>
      <c r="B221" s="231"/>
      <c r="C221" s="232"/>
      <c r="D221" s="218" t="s">
        <v>224</v>
      </c>
      <c r="E221" s="233" t="s">
        <v>19</v>
      </c>
      <c r="F221" s="234" t="s">
        <v>1047</v>
      </c>
      <c r="G221" s="232"/>
      <c r="H221" s="235">
        <v>5.793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224</v>
      </c>
      <c r="AU221" s="241" t="s">
        <v>81</v>
      </c>
      <c r="AV221" s="13" t="s">
        <v>81</v>
      </c>
      <c r="AW221" s="13" t="s">
        <v>33</v>
      </c>
      <c r="AX221" s="13" t="s">
        <v>71</v>
      </c>
      <c r="AY221" s="241" t="s">
        <v>137</v>
      </c>
    </row>
    <row r="222" spans="1:51" s="14" customFormat="1" ht="12">
      <c r="A222" s="14"/>
      <c r="B222" s="242"/>
      <c r="C222" s="243"/>
      <c r="D222" s="218" t="s">
        <v>224</v>
      </c>
      <c r="E222" s="244" t="s">
        <v>19</v>
      </c>
      <c r="F222" s="245" t="s">
        <v>1048</v>
      </c>
      <c r="G222" s="243"/>
      <c r="H222" s="244" t="s">
        <v>19</v>
      </c>
      <c r="I222" s="246"/>
      <c r="J222" s="243"/>
      <c r="K222" s="243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224</v>
      </c>
      <c r="AU222" s="251" t="s">
        <v>81</v>
      </c>
      <c r="AV222" s="14" t="s">
        <v>79</v>
      </c>
      <c r="AW222" s="14" t="s">
        <v>33</v>
      </c>
      <c r="AX222" s="14" t="s">
        <v>71</v>
      </c>
      <c r="AY222" s="251" t="s">
        <v>137</v>
      </c>
    </row>
    <row r="223" spans="1:51" s="13" customFormat="1" ht="12">
      <c r="A223" s="13"/>
      <c r="B223" s="231"/>
      <c r="C223" s="232"/>
      <c r="D223" s="218" t="s">
        <v>224</v>
      </c>
      <c r="E223" s="233" t="s">
        <v>19</v>
      </c>
      <c r="F223" s="234" t="s">
        <v>1049</v>
      </c>
      <c r="G223" s="232"/>
      <c r="H223" s="235">
        <v>36.333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1" t="s">
        <v>224</v>
      </c>
      <c r="AU223" s="241" t="s">
        <v>81</v>
      </c>
      <c r="AV223" s="13" t="s">
        <v>81</v>
      </c>
      <c r="AW223" s="13" t="s">
        <v>33</v>
      </c>
      <c r="AX223" s="13" t="s">
        <v>71</v>
      </c>
      <c r="AY223" s="241" t="s">
        <v>137</v>
      </c>
    </row>
    <row r="224" spans="1:51" s="15" customFormat="1" ht="12">
      <c r="A224" s="15"/>
      <c r="B224" s="252"/>
      <c r="C224" s="253"/>
      <c r="D224" s="218" t="s">
        <v>224</v>
      </c>
      <c r="E224" s="254" t="s">
        <v>19</v>
      </c>
      <c r="F224" s="255" t="s">
        <v>299</v>
      </c>
      <c r="G224" s="253"/>
      <c r="H224" s="256">
        <v>42.126</v>
      </c>
      <c r="I224" s="257"/>
      <c r="J224" s="253"/>
      <c r="K224" s="253"/>
      <c r="L224" s="258"/>
      <c r="M224" s="259"/>
      <c r="N224" s="260"/>
      <c r="O224" s="260"/>
      <c r="P224" s="260"/>
      <c r="Q224" s="260"/>
      <c r="R224" s="260"/>
      <c r="S224" s="260"/>
      <c r="T224" s="261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2" t="s">
        <v>224</v>
      </c>
      <c r="AU224" s="262" t="s">
        <v>81</v>
      </c>
      <c r="AV224" s="15" t="s">
        <v>165</v>
      </c>
      <c r="AW224" s="15" t="s">
        <v>33</v>
      </c>
      <c r="AX224" s="15" t="s">
        <v>79</v>
      </c>
      <c r="AY224" s="262" t="s">
        <v>137</v>
      </c>
    </row>
    <row r="225" spans="1:65" s="2" customFormat="1" ht="24.15" customHeight="1">
      <c r="A225" s="39"/>
      <c r="B225" s="40"/>
      <c r="C225" s="205" t="s">
        <v>406</v>
      </c>
      <c r="D225" s="205" t="s">
        <v>144</v>
      </c>
      <c r="E225" s="206" t="s">
        <v>399</v>
      </c>
      <c r="F225" s="207" t="s">
        <v>400</v>
      </c>
      <c r="G225" s="208" t="s">
        <v>280</v>
      </c>
      <c r="H225" s="209">
        <v>42.126</v>
      </c>
      <c r="I225" s="210"/>
      <c r="J225" s="211">
        <f>ROUND(I225*H225,2)</f>
        <v>0</v>
      </c>
      <c r="K225" s="207" t="s">
        <v>219</v>
      </c>
      <c r="L225" s="45"/>
      <c r="M225" s="212" t="s">
        <v>19</v>
      </c>
      <c r="N225" s="213" t="s">
        <v>42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165</v>
      </c>
      <c r="AT225" s="216" t="s">
        <v>144</v>
      </c>
      <c r="AU225" s="216" t="s">
        <v>81</v>
      </c>
      <c r="AY225" s="18" t="s">
        <v>137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79</v>
      </c>
      <c r="BK225" s="217">
        <f>ROUND(I225*H225,2)</f>
        <v>0</v>
      </c>
      <c r="BL225" s="18" t="s">
        <v>165</v>
      </c>
      <c r="BM225" s="216" t="s">
        <v>1050</v>
      </c>
    </row>
    <row r="226" spans="1:47" s="2" customFormat="1" ht="12">
      <c r="A226" s="39"/>
      <c r="B226" s="40"/>
      <c r="C226" s="41"/>
      <c r="D226" s="218" t="s">
        <v>150</v>
      </c>
      <c r="E226" s="41"/>
      <c r="F226" s="219" t="s">
        <v>402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150</v>
      </c>
      <c r="AU226" s="18" t="s">
        <v>81</v>
      </c>
    </row>
    <row r="227" spans="1:47" s="2" customFormat="1" ht="12">
      <c r="A227" s="39"/>
      <c r="B227" s="40"/>
      <c r="C227" s="41"/>
      <c r="D227" s="224" t="s">
        <v>162</v>
      </c>
      <c r="E227" s="41"/>
      <c r="F227" s="225" t="s">
        <v>403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162</v>
      </c>
      <c r="AU227" s="18" t="s">
        <v>81</v>
      </c>
    </row>
    <row r="228" spans="1:47" s="2" customFormat="1" ht="12">
      <c r="A228" s="39"/>
      <c r="B228" s="40"/>
      <c r="C228" s="41"/>
      <c r="D228" s="218" t="s">
        <v>151</v>
      </c>
      <c r="E228" s="41"/>
      <c r="F228" s="223" t="s">
        <v>404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151</v>
      </c>
      <c r="AU228" s="18" t="s">
        <v>81</v>
      </c>
    </row>
    <row r="229" spans="1:51" s="13" customFormat="1" ht="12">
      <c r="A229" s="13"/>
      <c r="B229" s="231"/>
      <c r="C229" s="232"/>
      <c r="D229" s="218" t="s">
        <v>224</v>
      </c>
      <c r="E229" s="233" t="s">
        <v>19</v>
      </c>
      <c r="F229" s="234" t="s">
        <v>1047</v>
      </c>
      <c r="G229" s="232"/>
      <c r="H229" s="235">
        <v>5.793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1" t="s">
        <v>224</v>
      </c>
      <c r="AU229" s="241" t="s">
        <v>81</v>
      </c>
      <c r="AV229" s="13" t="s">
        <v>81</v>
      </c>
      <c r="AW229" s="13" t="s">
        <v>33</v>
      </c>
      <c r="AX229" s="13" t="s">
        <v>71</v>
      </c>
      <c r="AY229" s="241" t="s">
        <v>137</v>
      </c>
    </row>
    <row r="230" spans="1:51" s="13" customFormat="1" ht="12">
      <c r="A230" s="13"/>
      <c r="B230" s="231"/>
      <c r="C230" s="232"/>
      <c r="D230" s="218" t="s">
        <v>224</v>
      </c>
      <c r="E230" s="233" t="s">
        <v>19</v>
      </c>
      <c r="F230" s="234" t="s">
        <v>1049</v>
      </c>
      <c r="G230" s="232"/>
      <c r="H230" s="235">
        <v>36.333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1" t="s">
        <v>224</v>
      </c>
      <c r="AU230" s="241" t="s">
        <v>81</v>
      </c>
      <c r="AV230" s="13" t="s">
        <v>81</v>
      </c>
      <c r="AW230" s="13" t="s">
        <v>33</v>
      </c>
      <c r="AX230" s="13" t="s">
        <v>71</v>
      </c>
      <c r="AY230" s="241" t="s">
        <v>137</v>
      </c>
    </row>
    <row r="231" spans="1:51" s="14" customFormat="1" ht="12">
      <c r="A231" s="14"/>
      <c r="B231" s="242"/>
      <c r="C231" s="243"/>
      <c r="D231" s="218" t="s">
        <v>224</v>
      </c>
      <c r="E231" s="244" t="s">
        <v>19</v>
      </c>
      <c r="F231" s="245" t="s">
        <v>1051</v>
      </c>
      <c r="G231" s="243"/>
      <c r="H231" s="244" t="s">
        <v>19</v>
      </c>
      <c r="I231" s="246"/>
      <c r="J231" s="243"/>
      <c r="K231" s="243"/>
      <c r="L231" s="247"/>
      <c r="M231" s="248"/>
      <c r="N231" s="249"/>
      <c r="O231" s="249"/>
      <c r="P231" s="249"/>
      <c r="Q231" s="249"/>
      <c r="R231" s="249"/>
      <c r="S231" s="249"/>
      <c r="T231" s="25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1" t="s">
        <v>224</v>
      </c>
      <c r="AU231" s="251" t="s">
        <v>81</v>
      </c>
      <c r="AV231" s="14" t="s">
        <v>79</v>
      </c>
      <c r="AW231" s="14" t="s">
        <v>33</v>
      </c>
      <c r="AX231" s="14" t="s">
        <v>71</v>
      </c>
      <c r="AY231" s="251" t="s">
        <v>137</v>
      </c>
    </row>
    <row r="232" spans="1:51" s="15" customFormat="1" ht="12">
      <c r="A232" s="15"/>
      <c r="B232" s="252"/>
      <c r="C232" s="253"/>
      <c r="D232" s="218" t="s">
        <v>224</v>
      </c>
      <c r="E232" s="254" t="s">
        <v>19</v>
      </c>
      <c r="F232" s="255" t="s">
        <v>299</v>
      </c>
      <c r="G232" s="253"/>
      <c r="H232" s="256">
        <v>42.126</v>
      </c>
      <c r="I232" s="257"/>
      <c r="J232" s="253"/>
      <c r="K232" s="253"/>
      <c r="L232" s="258"/>
      <c r="M232" s="259"/>
      <c r="N232" s="260"/>
      <c r="O232" s="260"/>
      <c r="P232" s="260"/>
      <c r="Q232" s="260"/>
      <c r="R232" s="260"/>
      <c r="S232" s="260"/>
      <c r="T232" s="261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2" t="s">
        <v>224</v>
      </c>
      <c r="AU232" s="262" t="s">
        <v>81</v>
      </c>
      <c r="AV232" s="15" t="s">
        <v>165</v>
      </c>
      <c r="AW232" s="15" t="s">
        <v>33</v>
      </c>
      <c r="AX232" s="15" t="s">
        <v>79</v>
      </c>
      <c r="AY232" s="262" t="s">
        <v>137</v>
      </c>
    </row>
    <row r="233" spans="1:65" s="2" customFormat="1" ht="16.5" customHeight="1">
      <c r="A233" s="39"/>
      <c r="B233" s="40"/>
      <c r="C233" s="263" t="s">
        <v>411</v>
      </c>
      <c r="D233" s="263" t="s">
        <v>368</v>
      </c>
      <c r="E233" s="264" t="s">
        <v>407</v>
      </c>
      <c r="F233" s="265" t="s">
        <v>408</v>
      </c>
      <c r="G233" s="266" t="s">
        <v>371</v>
      </c>
      <c r="H233" s="267">
        <v>92.677</v>
      </c>
      <c r="I233" s="268"/>
      <c r="J233" s="269">
        <f>ROUND(I233*H233,2)</f>
        <v>0</v>
      </c>
      <c r="K233" s="265" t="s">
        <v>219</v>
      </c>
      <c r="L233" s="270"/>
      <c r="M233" s="271" t="s">
        <v>19</v>
      </c>
      <c r="N233" s="272" t="s">
        <v>42</v>
      </c>
      <c r="O233" s="85"/>
      <c r="P233" s="214">
        <f>O233*H233</f>
        <v>0</v>
      </c>
      <c r="Q233" s="214">
        <v>1</v>
      </c>
      <c r="R233" s="214">
        <f>Q233*H233</f>
        <v>92.677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184</v>
      </c>
      <c r="AT233" s="216" t="s">
        <v>368</v>
      </c>
      <c r="AU233" s="216" t="s">
        <v>81</v>
      </c>
      <c r="AY233" s="18" t="s">
        <v>137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79</v>
      </c>
      <c r="BK233" s="217">
        <f>ROUND(I233*H233,2)</f>
        <v>0</v>
      </c>
      <c r="BL233" s="18" t="s">
        <v>165</v>
      </c>
      <c r="BM233" s="216" t="s">
        <v>1052</v>
      </c>
    </row>
    <row r="234" spans="1:47" s="2" customFormat="1" ht="12">
      <c r="A234" s="39"/>
      <c r="B234" s="40"/>
      <c r="C234" s="41"/>
      <c r="D234" s="218" t="s">
        <v>150</v>
      </c>
      <c r="E234" s="41"/>
      <c r="F234" s="219" t="s">
        <v>408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150</v>
      </c>
      <c r="AU234" s="18" t="s">
        <v>81</v>
      </c>
    </row>
    <row r="235" spans="1:51" s="13" customFormat="1" ht="12">
      <c r="A235" s="13"/>
      <c r="B235" s="231"/>
      <c r="C235" s="232"/>
      <c r="D235" s="218" t="s">
        <v>224</v>
      </c>
      <c r="E235" s="233" t="s">
        <v>19</v>
      </c>
      <c r="F235" s="234" t="s">
        <v>1053</v>
      </c>
      <c r="G235" s="232"/>
      <c r="H235" s="235">
        <v>92.677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1" t="s">
        <v>224</v>
      </c>
      <c r="AU235" s="241" t="s">
        <v>81</v>
      </c>
      <c r="AV235" s="13" t="s">
        <v>81</v>
      </c>
      <c r="AW235" s="13" t="s">
        <v>33</v>
      </c>
      <c r="AX235" s="13" t="s">
        <v>79</v>
      </c>
      <c r="AY235" s="241" t="s">
        <v>137</v>
      </c>
    </row>
    <row r="236" spans="1:65" s="2" customFormat="1" ht="24.15" customHeight="1">
      <c r="A236" s="39"/>
      <c r="B236" s="40"/>
      <c r="C236" s="205" t="s">
        <v>312</v>
      </c>
      <c r="D236" s="205" t="s">
        <v>144</v>
      </c>
      <c r="E236" s="206" t="s">
        <v>412</v>
      </c>
      <c r="F236" s="207" t="s">
        <v>413</v>
      </c>
      <c r="G236" s="208" t="s">
        <v>218</v>
      </c>
      <c r="H236" s="209">
        <v>5827</v>
      </c>
      <c r="I236" s="210"/>
      <c r="J236" s="211">
        <f>ROUND(I236*H236,2)</f>
        <v>0</v>
      </c>
      <c r="K236" s="207" t="s">
        <v>219</v>
      </c>
      <c r="L236" s="45"/>
      <c r="M236" s="212" t="s">
        <v>19</v>
      </c>
      <c r="N236" s="213" t="s">
        <v>42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165</v>
      </c>
      <c r="AT236" s="216" t="s">
        <v>144</v>
      </c>
      <c r="AU236" s="216" t="s">
        <v>81</v>
      </c>
      <c r="AY236" s="18" t="s">
        <v>137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79</v>
      </c>
      <c r="BK236" s="217">
        <f>ROUND(I236*H236,2)</f>
        <v>0</v>
      </c>
      <c r="BL236" s="18" t="s">
        <v>165</v>
      </c>
      <c r="BM236" s="216" t="s">
        <v>1054</v>
      </c>
    </row>
    <row r="237" spans="1:47" s="2" customFormat="1" ht="12">
      <c r="A237" s="39"/>
      <c r="B237" s="40"/>
      <c r="C237" s="41"/>
      <c r="D237" s="218" t="s">
        <v>150</v>
      </c>
      <c r="E237" s="41"/>
      <c r="F237" s="219" t="s">
        <v>415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150</v>
      </c>
      <c r="AU237" s="18" t="s">
        <v>81</v>
      </c>
    </row>
    <row r="238" spans="1:47" s="2" customFormat="1" ht="12">
      <c r="A238" s="39"/>
      <c r="B238" s="40"/>
      <c r="C238" s="41"/>
      <c r="D238" s="224" t="s">
        <v>162</v>
      </c>
      <c r="E238" s="41"/>
      <c r="F238" s="225" t="s">
        <v>416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162</v>
      </c>
      <c r="AU238" s="18" t="s">
        <v>81</v>
      </c>
    </row>
    <row r="239" spans="1:47" s="2" customFormat="1" ht="12">
      <c r="A239" s="39"/>
      <c r="B239" s="40"/>
      <c r="C239" s="41"/>
      <c r="D239" s="218" t="s">
        <v>151</v>
      </c>
      <c r="E239" s="41"/>
      <c r="F239" s="223" t="s">
        <v>417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151</v>
      </c>
      <c r="AU239" s="18" t="s">
        <v>81</v>
      </c>
    </row>
    <row r="240" spans="1:51" s="13" customFormat="1" ht="12">
      <c r="A240" s="13"/>
      <c r="B240" s="231"/>
      <c r="C240" s="232"/>
      <c r="D240" s="218" t="s">
        <v>224</v>
      </c>
      <c r="E240" s="233" t="s">
        <v>19</v>
      </c>
      <c r="F240" s="234" t="s">
        <v>1055</v>
      </c>
      <c r="G240" s="232"/>
      <c r="H240" s="235">
        <v>5827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1" t="s">
        <v>224</v>
      </c>
      <c r="AU240" s="241" t="s">
        <v>81</v>
      </c>
      <c r="AV240" s="13" t="s">
        <v>81</v>
      </c>
      <c r="AW240" s="13" t="s">
        <v>33</v>
      </c>
      <c r="AX240" s="13" t="s">
        <v>79</v>
      </c>
      <c r="AY240" s="241" t="s">
        <v>137</v>
      </c>
    </row>
    <row r="241" spans="1:65" s="2" customFormat="1" ht="16.5" customHeight="1">
      <c r="A241" s="39"/>
      <c r="B241" s="40"/>
      <c r="C241" s="263" t="s">
        <v>424</v>
      </c>
      <c r="D241" s="263" t="s">
        <v>368</v>
      </c>
      <c r="E241" s="264" t="s">
        <v>419</v>
      </c>
      <c r="F241" s="265" t="s">
        <v>420</v>
      </c>
      <c r="G241" s="266" t="s">
        <v>421</v>
      </c>
      <c r="H241" s="267">
        <v>116.54</v>
      </c>
      <c r="I241" s="268"/>
      <c r="J241" s="269">
        <f>ROUND(I241*H241,2)</f>
        <v>0</v>
      </c>
      <c r="K241" s="265" t="s">
        <v>219</v>
      </c>
      <c r="L241" s="270"/>
      <c r="M241" s="271" t="s">
        <v>19</v>
      </c>
      <c r="N241" s="272" t="s">
        <v>42</v>
      </c>
      <c r="O241" s="85"/>
      <c r="P241" s="214">
        <f>O241*H241</f>
        <v>0</v>
      </c>
      <c r="Q241" s="214">
        <v>0.001</v>
      </c>
      <c r="R241" s="214">
        <f>Q241*H241</f>
        <v>0.11654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184</v>
      </c>
      <c r="AT241" s="216" t="s">
        <v>368</v>
      </c>
      <c r="AU241" s="216" t="s">
        <v>81</v>
      </c>
      <c r="AY241" s="18" t="s">
        <v>137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79</v>
      </c>
      <c r="BK241" s="217">
        <f>ROUND(I241*H241,2)</f>
        <v>0</v>
      </c>
      <c r="BL241" s="18" t="s">
        <v>165</v>
      </c>
      <c r="BM241" s="216" t="s">
        <v>1056</v>
      </c>
    </row>
    <row r="242" spans="1:47" s="2" customFormat="1" ht="12">
      <c r="A242" s="39"/>
      <c r="B242" s="40"/>
      <c r="C242" s="41"/>
      <c r="D242" s="218" t="s">
        <v>150</v>
      </c>
      <c r="E242" s="41"/>
      <c r="F242" s="219" t="s">
        <v>420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150</v>
      </c>
      <c r="AU242" s="18" t="s">
        <v>81</v>
      </c>
    </row>
    <row r="243" spans="1:51" s="13" customFormat="1" ht="12">
      <c r="A243" s="13"/>
      <c r="B243" s="231"/>
      <c r="C243" s="232"/>
      <c r="D243" s="218" t="s">
        <v>224</v>
      </c>
      <c r="E243" s="232"/>
      <c r="F243" s="234" t="s">
        <v>1057</v>
      </c>
      <c r="G243" s="232"/>
      <c r="H243" s="235">
        <v>116.54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1" t="s">
        <v>224</v>
      </c>
      <c r="AU243" s="241" t="s">
        <v>81</v>
      </c>
      <c r="AV243" s="13" t="s">
        <v>81</v>
      </c>
      <c r="AW243" s="13" t="s">
        <v>4</v>
      </c>
      <c r="AX243" s="13" t="s">
        <v>79</v>
      </c>
      <c r="AY243" s="241" t="s">
        <v>137</v>
      </c>
    </row>
    <row r="244" spans="1:65" s="2" customFormat="1" ht="24.15" customHeight="1">
      <c r="A244" s="39"/>
      <c r="B244" s="40"/>
      <c r="C244" s="205" t="s">
        <v>431</v>
      </c>
      <c r="D244" s="205" t="s">
        <v>144</v>
      </c>
      <c r="E244" s="206" t="s">
        <v>425</v>
      </c>
      <c r="F244" s="207" t="s">
        <v>426</v>
      </c>
      <c r="G244" s="208" t="s">
        <v>218</v>
      </c>
      <c r="H244" s="209">
        <v>3784</v>
      </c>
      <c r="I244" s="210"/>
      <c r="J244" s="211">
        <f>ROUND(I244*H244,2)</f>
        <v>0</v>
      </c>
      <c r="K244" s="207" t="s">
        <v>219</v>
      </c>
      <c r="L244" s="45"/>
      <c r="M244" s="212" t="s">
        <v>19</v>
      </c>
      <c r="N244" s="213" t="s">
        <v>42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165</v>
      </c>
      <c r="AT244" s="216" t="s">
        <v>144</v>
      </c>
      <c r="AU244" s="216" t="s">
        <v>81</v>
      </c>
      <c r="AY244" s="18" t="s">
        <v>137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79</v>
      </c>
      <c r="BK244" s="217">
        <f>ROUND(I244*H244,2)</f>
        <v>0</v>
      </c>
      <c r="BL244" s="18" t="s">
        <v>165</v>
      </c>
      <c r="BM244" s="216" t="s">
        <v>1058</v>
      </c>
    </row>
    <row r="245" spans="1:47" s="2" customFormat="1" ht="12">
      <c r="A245" s="39"/>
      <c r="B245" s="40"/>
      <c r="C245" s="41"/>
      <c r="D245" s="218" t="s">
        <v>150</v>
      </c>
      <c r="E245" s="41"/>
      <c r="F245" s="219" t="s">
        <v>428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150</v>
      </c>
      <c r="AU245" s="18" t="s">
        <v>81</v>
      </c>
    </row>
    <row r="246" spans="1:47" s="2" customFormat="1" ht="12">
      <c r="A246" s="39"/>
      <c r="B246" s="40"/>
      <c r="C246" s="41"/>
      <c r="D246" s="224" t="s">
        <v>162</v>
      </c>
      <c r="E246" s="41"/>
      <c r="F246" s="225" t="s">
        <v>429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162</v>
      </c>
      <c r="AU246" s="18" t="s">
        <v>81</v>
      </c>
    </row>
    <row r="247" spans="1:51" s="13" customFormat="1" ht="12">
      <c r="A247" s="13"/>
      <c r="B247" s="231"/>
      <c r="C247" s="232"/>
      <c r="D247" s="218" t="s">
        <v>224</v>
      </c>
      <c r="E247" s="233" t="s">
        <v>19</v>
      </c>
      <c r="F247" s="234" t="s">
        <v>1059</v>
      </c>
      <c r="G247" s="232"/>
      <c r="H247" s="235">
        <v>3784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1" t="s">
        <v>224</v>
      </c>
      <c r="AU247" s="241" t="s">
        <v>81</v>
      </c>
      <c r="AV247" s="13" t="s">
        <v>81</v>
      </c>
      <c r="AW247" s="13" t="s">
        <v>33</v>
      </c>
      <c r="AX247" s="13" t="s">
        <v>79</v>
      </c>
      <c r="AY247" s="241" t="s">
        <v>137</v>
      </c>
    </row>
    <row r="248" spans="1:65" s="2" customFormat="1" ht="16.5" customHeight="1">
      <c r="A248" s="39"/>
      <c r="B248" s="40"/>
      <c r="C248" s="205" t="s">
        <v>438</v>
      </c>
      <c r="D248" s="205" t="s">
        <v>144</v>
      </c>
      <c r="E248" s="206" t="s">
        <v>432</v>
      </c>
      <c r="F248" s="207" t="s">
        <v>433</v>
      </c>
      <c r="G248" s="208" t="s">
        <v>218</v>
      </c>
      <c r="H248" s="209">
        <v>5827</v>
      </c>
      <c r="I248" s="210"/>
      <c r="J248" s="211">
        <f>ROUND(I248*H248,2)</f>
        <v>0</v>
      </c>
      <c r="K248" s="207" t="s">
        <v>219</v>
      </c>
      <c r="L248" s="45"/>
      <c r="M248" s="212" t="s">
        <v>19</v>
      </c>
      <c r="N248" s="213" t="s">
        <v>42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165</v>
      </c>
      <c r="AT248" s="216" t="s">
        <v>144</v>
      </c>
      <c r="AU248" s="216" t="s">
        <v>81</v>
      </c>
      <c r="AY248" s="18" t="s">
        <v>137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79</v>
      </c>
      <c r="BK248" s="217">
        <f>ROUND(I248*H248,2)</f>
        <v>0</v>
      </c>
      <c r="BL248" s="18" t="s">
        <v>165</v>
      </c>
      <c r="BM248" s="216" t="s">
        <v>1060</v>
      </c>
    </row>
    <row r="249" spans="1:47" s="2" customFormat="1" ht="12">
      <c r="A249" s="39"/>
      <c r="B249" s="40"/>
      <c r="C249" s="41"/>
      <c r="D249" s="218" t="s">
        <v>150</v>
      </c>
      <c r="E249" s="41"/>
      <c r="F249" s="219" t="s">
        <v>435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150</v>
      </c>
      <c r="AU249" s="18" t="s">
        <v>81</v>
      </c>
    </row>
    <row r="250" spans="1:47" s="2" customFormat="1" ht="12">
      <c r="A250" s="39"/>
      <c r="B250" s="40"/>
      <c r="C250" s="41"/>
      <c r="D250" s="224" t="s">
        <v>162</v>
      </c>
      <c r="E250" s="41"/>
      <c r="F250" s="225" t="s">
        <v>436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162</v>
      </c>
      <c r="AU250" s="18" t="s">
        <v>81</v>
      </c>
    </row>
    <row r="251" spans="1:47" s="2" customFormat="1" ht="12">
      <c r="A251" s="39"/>
      <c r="B251" s="40"/>
      <c r="C251" s="41"/>
      <c r="D251" s="218" t="s">
        <v>151</v>
      </c>
      <c r="E251" s="41"/>
      <c r="F251" s="223" t="s">
        <v>437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151</v>
      </c>
      <c r="AU251" s="18" t="s">
        <v>81</v>
      </c>
    </row>
    <row r="252" spans="1:51" s="13" customFormat="1" ht="12">
      <c r="A252" s="13"/>
      <c r="B252" s="231"/>
      <c r="C252" s="232"/>
      <c r="D252" s="218" t="s">
        <v>224</v>
      </c>
      <c r="E252" s="233" t="s">
        <v>19</v>
      </c>
      <c r="F252" s="234" t="s">
        <v>1055</v>
      </c>
      <c r="G252" s="232"/>
      <c r="H252" s="235">
        <v>5827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1" t="s">
        <v>224</v>
      </c>
      <c r="AU252" s="241" t="s">
        <v>81</v>
      </c>
      <c r="AV252" s="13" t="s">
        <v>81</v>
      </c>
      <c r="AW252" s="13" t="s">
        <v>33</v>
      </c>
      <c r="AX252" s="13" t="s">
        <v>79</v>
      </c>
      <c r="AY252" s="241" t="s">
        <v>137</v>
      </c>
    </row>
    <row r="253" spans="1:65" s="2" customFormat="1" ht="24.15" customHeight="1">
      <c r="A253" s="39"/>
      <c r="B253" s="40"/>
      <c r="C253" s="205" t="s">
        <v>446</v>
      </c>
      <c r="D253" s="205" t="s">
        <v>144</v>
      </c>
      <c r="E253" s="206" t="s">
        <v>439</v>
      </c>
      <c r="F253" s="207" t="s">
        <v>440</v>
      </c>
      <c r="G253" s="208" t="s">
        <v>218</v>
      </c>
      <c r="H253" s="209">
        <v>5827</v>
      </c>
      <c r="I253" s="210"/>
      <c r="J253" s="211">
        <f>ROUND(I253*H253,2)</f>
        <v>0</v>
      </c>
      <c r="K253" s="207" t="s">
        <v>219</v>
      </c>
      <c r="L253" s="45"/>
      <c r="M253" s="212" t="s">
        <v>19</v>
      </c>
      <c r="N253" s="213" t="s">
        <v>42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165</v>
      </c>
      <c r="AT253" s="216" t="s">
        <v>144</v>
      </c>
      <c r="AU253" s="216" t="s">
        <v>81</v>
      </c>
      <c r="AY253" s="18" t="s">
        <v>137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79</v>
      </c>
      <c r="BK253" s="217">
        <f>ROUND(I253*H253,2)</f>
        <v>0</v>
      </c>
      <c r="BL253" s="18" t="s">
        <v>165</v>
      </c>
      <c r="BM253" s="216" t="s">
        <v>1061</v>
      </c>
    </row>
    <row r="254" spans="1:47" s="2" customFormat="1" ht="12">
      <c r="A254" s="39"/>
      <c r="B254" s="40"/>
      <c r="C254" s="41"/>
      <c r="D254" s="218" t="s">
        <v>150</v>
      </c>
      <c r="E254" s="41"/>
      <c r="F254" s="219" t="s">
        <v>442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150</v>
      </c>
      <c r="AU254" s="18" t="s">
        <v>81</v>
      </c>
    </row>
    <row r="255" spans="1:47" s="2" customFormat="1" ht="12">
      <c r="A255" s="39"/>
      <c r="B255" s="40"/>
      <c r="C255" s="41"/>
      <c r="D255" s="224" t="s">
        <v>162</v>
      </c>
      <c r="E255" s="41"/>
      <c r="F255" s="225" t="s">
        <v>443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162</v>
      </c>
      <c r="AU255" s="18" t="s">
        <v>81</v>
      </c>
    </row>
    <row r="256" spans="1:47" s="2" customFormat="1" ht="12">
      <c r="A256" s="39"/>
      <c r="B256" s="40"/>
      <c r="C256" s="41"/>
      <c r="D256" s="218" t="s">
        <v>151</v>
      </c>
      <c r="E256" s="41"/>
      <c r="F256" s="223" t="s">
        <v>444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151</v>
      </c>
      <c r="AU256" s="18" t="s">
        <v>81</v>
      </c>
    </row>
    <row r="257" spans="1:51" s="13" customFormat="1" ht="12">
      <c r="A257" s="13"/>
      <c r="B257" s="231"/>
      <c r="C257" s="232"/>
      <c r="D257" s="218" t="s">
        <v>224</v>
      </c>
      <c r="E257" s="233" t="s">
        <v>19</v>
      </c>
      <c r="F257" s="234" t="s">
        <v>1055</v>
      </c>
      <c r="G257" s="232"/>
      <c r="H257" s="235">
        <v>5827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224</v>
      </c>
      <c r="AU257" s="241" t="s">
        <v>81</v>
      </c>
      <c r="AV257" s="13" t="s">
        <v>81</v>
      </c>
      <c r="AW257" s="13" t="s">
        <v>33</v>
      </c>
      <c r="AX257" s="13" t="s">
        <v>71</v>
      </c>
      <c r="AY257" s="241" t="s">
        <v>137</v>
      </c>
    </row>
    <row r="258" spans="1:51" s="14" customFormat="1" ht="12">
      <c r="A258" s="14"/>
      <c r="B258" s="242"/>
      <c r="C258" s="243"/>
      <c r="D258" s="218" t="s">
        <v>224</v>
      </c>
      <c r="E258" s="244" t="s">
        <v>19</v>
      </c>
      <c r="F258" s="245" t="s">
        <v>445</v>
      </c>
      <c r="G258" s="243"/>
      <c r="H258" s="244" t="s">
        <v>19</v>
      </c>
      <c r="I258" s="246"/>
      <c r="J258" s="243"/>
      <c r="K258" s="243"/>
      <c r="L258" s="247"/>
      <c r="M258" s="248"/>
      <c r="N258" s="249"/>
      <c r="O258" s="249"/>
      <c r="P258" s="249"/>
      <c r="Q258" s="249"/>
      <c r="R258" s="249"/>
      <c r="S258" s="249"/>
      <c r="T258" s="25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1" t="s">
        <v>224</v>
      </c>
      <c r="AU258" s="251" t="s">
        <v>81</v>
      </c>
      <c r="AV258" s="14" t="s">
        <v>79</v>
      </c>
      <c r="AW258" s="14" t="s">
        <v>33</v>
      </c>
      <c r="AX258" s="14" t="s">
        <v>71</v>
      </c>
      <c r="AY258" s="251" t="s">
        <v>137</v>
      </c>
    </row>
    <row r="259" spans="1:51" s="15" customFormat="1" ht="12">
      <c r="A259" s="15"/>
      <c r="B259" s="252"/>
      <c r="C259" s="253"/>
      <c r="D259" s="218" t="s">
        <v>224</v>
      </c>
      <c r="E259" s="254" t="s">
        <v>19</v>
      </c>
      <c r="F259" s="255" t="s">
        <v>299</v>
      </c>
      <c r="G259" s="253"/>
      <c r="H259" s="256">
        <v>5827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2" t="s">
        <v>224</v>
      </c>
      <c r="AU259" s="262" t="s">
        <v>81</v>
      </c>
      <c r="AV259" s="15" t="s">
        <v>165</v>
      </c>
      <c r="AW259" s="15" t="s">
        <v>33</v>
      </c>
      <c r="AX259" s="15" t="s">
        <v>79</v>
      </c>
      <c r="AY259" s="262" t="s">
        <v>137</v>
      </c>
    </row>
    <row r="260" spans="1:65" s="2" customFormat="1" ht="16.5" customHeight="1">
      <c r="A260" s="39"/>
      <c r="B260" s="40"/>
      <c r="C260" s="263" t="s">
        <v>451</v>
      </c>
      <c r="D260" s="263" t="s">
        <v>368</v>
      </c>
      <c r="E260" s="264" t="s">
        <v>447</v>
      </c>
      <c r="F260" s="265" t="s">
        <v>448</v>
      </c>
      <c r="G260" s="266" t="s">
        <v>280</v>
      </c>
      <c r="H260" s="267">
        <v>582.7</v>
      </c>
      <c r="I260" s="268"/>
      <c r="J260" s="269">
        <f>ROUND(I260*H260,2)</f>
        <v>0</v>
      </c>
      <c r="K260" s="265" t="s">
        <v>219</v>
      </c>
      <c r="L260" s="270"/>
      <c r="M260" s="271" t="s">
        <v>19</v>
      </c>
      <c r="N260" s="272" t="s">
        <v>42</v>
      </c>
      <c r="O260" s="85"/>
      <c r="P260" s="214">
        <f>O260*H260</f>
        <v>0</v>
      </c>
      <c r="Q260" s="214">
        <v>0.21</v>
      </c>
      <c r="R260" s="214">
        <f>Q260*H260</f>
        <v>122.367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184</v>
      </c>
      <c r="AT260" s="216" t="s">
        <v>368</v>
      </c>
      <c r="AU260" s="216" t="s">
        <v>81</v>
      </c>
      <c r="AY260" s="18" t="s">
        <v>137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79</v>
      </c>
      <c r="BK260" s="217">
        <f>ROUND(I260*H260,2)</f>
        <v>0</v>
      </c>
      <c r="BL260" s="18" t="s">
        <v>165</v>
      </c>
      <c r="BM260" s="216" t="s">
        <v>1062</v>
      </c>
    </row>
    <row r="261" spans="1:47" s="2" customFormat="1" ht="12">
      <c r="A261" s="39"/>
      <c r="B261" s="40"/>
      <c r="C261" s="41"/>
      <c r="D261" s="218" t="s">
        <v>150</v>
      </c>
      <c r="E261" s="41"/>
      <c r="F261" s="219" t="s">
        <v>448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150</v>
      </c>
      <c r="AU261" s="18" t="s">
        <v>81</v>
      </c>
    </row>
    <row r="262" spans="1:51" s="13" customFormat="1" ht="12">
      <c r="A262" s="13"/>
      <c r="B262" s="231"/>
      <c r="C262" s="232"/>
      <c r="D262" s="218" t="s">
        <v>224</v>
      </c>
      <c r="E262" s="233" t="s">
        <v>19</v>
      </c>
      <c r="F262" s="234" t="s">
        <v>1063</v>
      </c>
      <c r="G262" s="232"/>
      <c r="H262" s="235">
        <v>582.7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1" t="s">
        <v>224</v>
      </c>
      <c r="AU262" s="241" t="s">
        <v>81</v>
      </c>
      <c r="AV262" s="13" t="s">
        <v>81</v>
      </c>
      <c r="AW262" s="13" t="s">
        <v>33</v>
      </c>
      <c r="AX262" s="13" t="s">
        <v>79</v>
      </c>
      <c r="AY262" s="241" t="s">
        <v>137</v>
      </c>
    </row>
    <row r="263" spans="1:63" s="12" customFormat="1" ht="22.8" customHeight="1">
      <c r="A263" s="12"/>
      <c r="B263" s="189"/>
      <c r="C263" s="190"/>
      <c r="D263" s="191" t="s">
        <v>70</v>
      </c>
      <c r="E263" s="203" t="s">
        <v>81</v>
      </c>
      <c r="F263" s="203" t="s">
        <v>138</v>
      </c>
      <c r="G263" s="190"/>
      <c r="H263" s="190"/>
      <c r="I263" s="193"/>
      <c r="J263" s="204">
        <f>BK263</f>
        <v>0</v>
      </c>
      <c r="K263" s="190"/>
      <c r="L263" s="195"/>
      <c r="M263" s="196"/>
      <c r="N263" s="197"/>
      <c r="O263" s="197"/>
      <c r="P263" s="198">
        <f>SUM(P264:P287)</f>
        <v>0</v>
      </c>
      <c r="Q263" s="197"/>
      <c r="R263" s="198">
        <f>SUM(R264:R287)</f>
        <v>3.605424</v>
      </c>
      <c r="S263" s="197"/>
      <c r="T263" s="199">
        <f>SUM(T264:T287)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0" t="s">
        <v>79</v>
      </c>
      <c r="AT263" s="201" t="s">
        <v>70</v>
      </c>
      <c r="AU263" s="201" t="s">
        <v>79</v>
      </c>
      <c r="AY263" s="200" t="s">
        <v>137</v>
      </c>
      <c r="BK263" s="202">
        <f>SUM(BK264:BK287)</f>
        <v>0</v>
      </c>
    </row>
    <row r="264" spans="1:65" s="2" customFormat="1" ht="33" customHeight="1">
      <c r="A264" s="39"/>
      <c r="B264" s="40"/>
      <c r="C264" s="205" t="s">
        <v>459</v>
      </c>
      <c r="D264" s="205" t="s">
        <v>144</v>
      </c>
      <c r="E264" s="206" t="s">
        <v>1064</v>
      </c>
      <c r="F264" s="207" t="s">
        <v>1065</v>
      </c>
      <c r="G264" s="208" t="s">
        <v>280</v>
      </c>
      <c r="H264" s="209">
        <v>417.5</v>
      </c>
      <c r="I264" s="210"/>
      <c r="J264" s="211">
        <f>ROUND(I264*H264,2)</f>
        <v>0</v>
      </c>
      <c r="K264" s="207" t="s">
        <v>219</v>
      </c>
      <c r="L264" s="45"/>
      <c r="M264" s="212" t="s">
        <v>19</v>
      </c>
      <c r="N264" s="213" t="s">
        <v>42</v>
      </c>
      <c r="O264" s="85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165</v>
      </c>
      <c r="AT264" s="216" t="s">
        <v>144</v>
      </c>
      <c r="AU264" s="216" t="s">
        <v>81</v>
      </c>
      <c r="AY264" s="18" t="s">
        <v>137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79</v>
      </c>
      <c r="BK264" s="217">
        <f>ROUND(I264*H264,2)</f>
        <v>0</v>
      </c>
      <c r="BL264" s="18" t="s">
        <v>165</v>
      </c>
      <c r="BM264" s="216" t="s">
        <v>1066</v>
      </c>
    </row>
    <row r="265" spans="1:47" s="2" customFormat="1" ht="12">
      <c r="A265" s="39"/>
      <c r="B265" s="40"/>
      <c r="C265" s="41"/>
      <c r="D265" s="218" t="s">
        <v>150</v>
      </c>
      <c r="E265" s="41"/>
      <c r="F265" s="219" t="s">
        <v>1067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150</v>
      </c>
      <c r="AU265" s="18" t="s">
        <v>81</v>
      </c>
    </row>
    <row r="266" spans="1:47" s="2" customFormat="1" ht="12">
      <c r="A266" s="39"/>
      <c r="B266" s="40"/>
      <c r="C266" s="41"/>
      <c r="D266" s="224" t="s">
        <v>162</v>
      </c>
      <c r="E266" s="41"/>
      <c r="F266" s="225" t="s">
        <v>1068</v>
      </c>
      <c r="G266" s="41"/>
      <c r="H266" s="41"/>
      <c r="I266" s="220"/>
      <c r="J266" s="41"/>
      <c r="K266" s="41"/>
      <c r="L266" s="45"/>
      <c r="M266" s="221"/>
      <c r="N266" s="222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162</v>
      </c>
      <c r="AU266" s="18" t="s">
        <v>81</v>
      </c>
    </row>
    <row r="267" spans="1:47" s="2" customFormat="1" ht="12">
      <c r="A267" s="39"/>
      <c r="B267" s="40"/>
      <c r="C267" s="41"/>
      <c r="D267" s="218" t="s">
        <v>151</v>
      </c>
      <c r="E267" s="41"/>
      <c r="F267" s="223" t="s">
        <v>1069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151</v>
      </c>
      <c r="AU267" s="18" t="s">
        <v>81</v>
      </c>
    </row>
    <row r="268" spans="1:51" s="13" customFormat="1" ht="12">
      <c r="A268" s="13"/>
      <c r="B268" s="231"/>
      <c r="C268" s="232"/>
      <c r="D268" s="218" t="s">
        <v>224</v>
      </c>
      <c r="E268" s="233" t="s">
        <v>19</v>
      </c>
      <c r="F268" s="234" t="s">
        <v>1070</v>
      </c>
      <c r="G268" s="232"/>
      <c r="H268" s="235">
        <v>402.5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224</v>
      </c>
      <c r="AU268" s="241" t="s">
        <v>81</v>
      </c>
      <c r="AV268" s="13" t="s">
        <v>81</v>
      </c>
      <c r="AW268" s="13" t="s">
        <v>33</v>
      </c>
      <c r="AX268" s="13" t="s">
        <v>71</v>
      </c>
      <c r="AY268" s="241" t="s">
        <v>137</v>
      </c>
    </row>
    <row r="269" spans="1:51" s="13" customFormat="1" ht="12">
      <c r="A269" s="13"/>
      <c r="B269" s="231"/>
      <c r="C269" s="232"/>
      <c r="D269" s="218" t="s">
        <v>224</v>
      </c>
      <c r="E269" s="233" t="s">
        <v>19</v>
      </c>
      <c r="F269" s="234" t="s">
        <v>1071</v>
      </c>
      <c r="G269" s="232"/>
      <c r="H269" s="235">
        <v>15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1" t="s">
        <v>224</v>
      </c>
      <c r="AU269" s="241" t="s">
        <v>81</v>
      </c>
      <c r="AV269" s="13" t="s">
        <v>81</v>
      </c>
      <c r="AW269" s="13" t="s">
        <v>33</v>
      </c>
      <c r="AX269" s="13" t="s">
        <v>71</v>
      </c>
      <c r="AY269" s="241" t="s">
        <v>137</v>
      </c>
    </row>
    <row r="270" spans="1:51" s="15" customFormat="1" ht="12">
      <c r="A270" s="15"/>
      <c r="B270" s="252"/>
      <c r="C270" s="253"/>
      <c r="D270" s="218" t="s">
        <v>224</v>
      </c>
      <c r="E270" s="254" t="s">
        <v>19</v>
      </c>
      <c r="F270" s="255" t="s">
        <v>299</v>
      </c>
      <c r="G270" s="253"/>
      <c r="H270" s="256">
        <v>417.5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2" t="s">
        <v>224</v>
      </c>
      <c r="AU270" s="262" t="s">
        <v>81</v>
      </c>
      <c r="AV270" s="15" t="s">
        <v>165</v>
      </c>
      <c r="AW270" s="15" t="s">
        <v>33</v>
      </c>
      <c r="AX270" s="15" t="s">
        <v>79</v>
      </c>
      <c r="AY270" s="262" t="s">
        <v>137</v>
      </c>
    </row>
    <row r="271" spans="1:65" s="2" customFormat="1" ht="24.15" customHeight="1">
      <c r="A271" s="39"/>
      <c r="B271" s="40"/>
      <c r="C271" s="205" t="s">
        <v>464</v>
      </c>
      <c r="D271" s="205" t="s">
        <v>144</v>
      </c>
      <c r="E271" s="206" t="s">
        <v>452</v>
      </c>
      <c r="F271" s="207" t="s">
        <v>453</v>
      </c>
      <c r="G271" s="208" t="s">
        <v>218</v>
      </c>
      <c r="H271" s="209">
        <v>7511.3</v>
      </c>
      <c r="I271" s="210"/>
      <c r="J271" s="211">
        <f>ROUND(I271*H271,2)</f>
        <v>0</v>
      </c>
      <c r="K271" s="207" t="s">
        <v>219</v>
      </c>
      <c r="L271" s="45"/>
      <c r="M271" s="212" t="s">
        <v>19</v>
      </c>
      <c r="N271" s="213" t="s">
        <v>42</v>
      </c>
      <c r="O271" s="85"/>
      <c r="P271" s="214">
        <f>O271*H271</f>
        <v>0</v>
      </c>
      <c r="Q271" s="214">
        <v>0.00027</v>
      </c>
      <c r="R271" s="214">
        <f>Q271*H271</f>
        <v>2.028051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165</v>
      </c>
      <c r="AT271" s="216" t="s">
        <v>144</v>
      </c>
      <c r="AU271" s="216" t="s">
        <v>81</v>
      </c>
      <c r="AY271" s="18" t="s">
        <v>137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79</v>
      </c>
      <c r="BK271" s="217">
        <f>ROUND(I271*H271,2)</f>
        <v>0</v>
      </c>
      <c r="BL271" s="18" t="s">
        <v>165</v>
      </c>
      <c r="BM271" s="216" t="s">
        <v>1072</v>
      </c>
    </row>
    <row r="272" spans="1:47" s="2" customFormat="1" ht="12">
      <c r="A272" s="39"/>
      <c r="B272" s="40"/>
      <c r="C272" s="41"/>
      <c r="D272" s="218" t="s">
        <v>150</v>
      </c>
      <c r="E272" s="41"/>
      <c r="F272" s="219" t="s">
        <v>455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150</v>
      </c>
      <c r="AU272" s="18" t="s">
        <v>81</v>
      </c>
    </row>
    <row r="273" spans="1:47" s="2" customFormat="1" ht="12">
      <c r="A273" s="39"/>
      <c r="B273" s="40"/>
      <c r="C273" s="41"/>
      <c r="D273" s="224" t="s">
        <v>162</v>
      </c>
      <c r="E273" s="41"/>
      <c r="F273" s="225" t="s">
        <v>456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162</v>
      </c>
      <c r="AU273" s="18" t="s">
        <v>81</v>
      </c>
    </row>
    <row r="274" spans="1:47" s="2" customFormat="1" ht="12">
      <c r="A274" s="39"/>
      <c r="B274" s="40"/>
      <c r="C274" s="41"/>
      <c r="D274" s="218" t="s">
        <v>151</v>
      </c>
      <c r="E274" s="41"/>
      <c r="F274" s="223" t="s">
        <v>457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151</v>
      </c>
      <c r="AU274" s="18" t="s">
        <v>81</v>
      </c>
    </row>
    <row r="275" spans="1:51" s="13" customFormat="1" ht="12">
      <c r="A275" s="13"/>
      <c r="B275" s="231"/>
      <c r="C275" s="232"/>
      <c r="D275" s="218" t="s">
        <v>224</v>
      </c>
      <c r="E275" s="233" t="s">
        <v>19</v>
      </c>
      <c r="F275" s="234" t="s">
        <v>1073</v>
      </c>
      <c r="G275" s="232"/>
      <c r="H275" s="235">
        <v>4588.8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1" t="s">
        <v>224</v>
      </c>
      <c r="AU275" s="241" t="s">
        <v>81</v>
      </c>
      <c r="AV275" s="13" t="s">
        <v>81</v>
      </c>
      <c r="AW275" s="13" t="s">
        <v>33</v>
      </c>
      <c r="AX275" s="13" t="s">
        <v>71</v>
      </c>
      <c r="AY275" s="241" t="s">
        <v>137</v>
      </c>
    </row>
    <row r="276" spans="1:51" s="13" customFormat="1" ht="12">
      <c r="A276" s="13"/>
      <c r="B276" s="231"/>
      <c r="C276" s="232"/>
      <c r="D276" s="218" t="s">
        <v>224</v>
      </c>
      <c r="E276" s="233" t="s">
        <v>19</v>
      </c>
      <c r="F276" s="234" t="s">
        <v>1074</v>
      </c>
      <c r="G276" s="232"/>
      <c r="H276" s="235">
        <v>2817.5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1" t="s">
        <v>224</v>
      </c>
      <c r="AU276" s="241" t="s">
        <v>81</v>
      </c>
      <c r="AV276" s="13" t="s">
        <v>81</v>
      </c>
      <c r="AW276" s="13" t="s">
        <v>33</v>
      </c>
      <c r="AX276" s="13" t="s">
        <v>71</v>
      </c>
      <c r="AY276" s="241" t="s">
        <v>137</v>
      </c>
    </row>
    <row r="277" spans="1:51" s="13" customFormat="1" ht="12">
      <c r="A277" s="13"/>
      <c r="B277" s="231"/>
      <c r="C277" s="232"/>
      <c r="D277" s="218" t="s">
        <v>224</v>
      </c>
      <c r="E277" s="233" t="s">
        <v>19</v>
      </c>
      <c r="F277" s="234" t="s">
        <v>1075</v>
      </c>
      <c r="G277" s="232"/>
      <c r="H277" s="235">
        <v>105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1" t="s">
        <v>224</v>
      </c>
      <c r="AU277" s="241" t="s">
        <v>81</v>
      </c>
      <c r="AV277" s="13" t="s">
        <v>81</v>
      </c>
      <c r="AW277" s="13" t="s">
        <v>33</v>
      </c>
      <c r="AX277" s="13" t="s">
        <v>71</v>
      </c>
      <c r="AY277" s="241" t="s">
        <v>137</v>
      </c>
    </row>
    <row r="278" spans="1:51" s="15" customFormat="1" ht="12">
      <c r="A278" s="15"/>
      <c r="B278" s="252"/>
      <c r="C278" s="253"/>
      <c r="D278" s="218" t="s">
        <v>224</v>
      </c>
      <c r="E278" s="254" t="s">
        <v>19</v>
      </c>
      <c r="F278" s="255" t="s">
        <v>299</v>
      </c>
      <c r="G278" s="253"/>
      <c r="H278" s="256">
        <v>7511.3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2" t="s">
        <v>224</v>
      </c>
      <c r="AU278" s="262" t="s">
        <v>81</v>
      </c>
      <c r="AV278" s="15" t="s">
        <v>165</v>
      </c>
      <c r="AW278" s="15" t="s">
        <v>33</v>
      </c>
      <c r="AX278" s="15" t="s">
        <v>79</v>
      </c>
      <c r="AY278" s="262" t="s">
        <v>137</v>
      </c>
    </row>
    <row r="279" spans="1:65" s="2" customFormat="1" ht="16.5" customHeight="1">
      <c r="A279" s="39"/>
      <c r="B279" s="40"/>
      <c r="C279" s="263" t="s">
        <v>473</v>
      </c>
      <c r="D279" s="263" t="s">
        <v>368</v>
      </c>
      <c r="E279" s="264" t="s">
        <v>460</v>
      </c>
      <c r="F279" s="265" t="s">
        <v>461</v>
      </c>
      <c r="G279" s="266" t="s">
        <v>218</v>
      </c>
      <c r="H279" s="267">
        <v>7511.3</v>
      </c>
      <c r="I279" s="268"/>
      <c r="J279" s="269">
        <f>ROUND(I279*H279,2)</f>
        <v>0</v>
      </c>
      <c r="K279" s="265" t="s">
        <v>19</v>
      </c>
      <c r="L279" s="270"/>
      <c r="M279" s="271" t="s">
        <v>19</v>
      </c>
      <c r="N279" s="272" t="s">
        <v>42</v>
      </c>
      <c r="O279" s="85"/>
      <c r="P279" s="214">
        <f>O279*H279</f>
        <v>0</v>
      </c>
      <c r="Q279" s="214">
        <v>0.00021</v>
      </c>
      <c r="R279" s="214">
        <f>Q279*H279</f>
        <v>1.5773730000000001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184</v>
      </c>
      <c r="AT279" s="216" t="s">
        <v>368</v>
      </c>
      <c r="AU279" s="216" t="s">
        <v>81</v>
      </c>
      <c r="AY279" s="18" t="s">
        <v>137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79</v>
      </c>
      <c r="BK279" s="217">
        <f>ROUND(I279*H279,2)</f>
        <v>0</v>
      </c>
      <c r="BL279" s="18" t="s">
        <v>165</v>
      </c>
      <c r="BM279" s="216" t="s">
        <v>1076</v>
      </c>
    </row>
    <row r="280" spans="1:47" s="2" customFormat="1" ht="12">
      <c r="A280" s="39"/>
      <c r="B280" s="40"/>
      <c r="C280" s="41"/>
      <c r="D280" s="218" t="s">
        <v>150</v>
      </c>
      <c r="E280" s="41"/>
      <c r="F280" s="219" t="s">
        <v>461</v>
      </c>
      <c r="G280" s="41"/>
      <c r="H280" s="41"/>
      <c r="I280" s="220"/>
      <c r="J280" s="41"/>
      <c r="K280" s="41"/>
      <c r="L280" s="45"/>
      <c r="M280" s="221"/>
      <c r="N280" s="22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150</v>
      </c>
      <c r="AU280" s="18" t="s">
        <v>81</v>
      </c>
    </row>
    <row r="281" spans="1:65" s="2" customFormat="1" ht="24.15" customHeight="1">
      <c r="A281" s="39"/>
      <c r="B281" s="40"/>
      <c r="C281" s="205" t="s">
        <v>480</v>
      </c>
      <c r="D281" s="205" t="s">
        <v>144</v>
      </c>
      <c r="E281" s="206" t="s">
        <v>1077</v>
      </c>
      <c r="F281" s="207" t="s">
        <v>1078</v>
      </c>
      <c r="G281" s="208" t="s">
        <v>280</v>
      </c>
      <c r="H281" s="209">
        <v>0.62</v>
      </c>
      <c r="I281" s="210"/>
      <c r="J281" s="211">
        <f>ROUND(I281*H281,2)</f>
        <v>0</v>
      </c>
      <c r="K281" s="207" t="s">
        <v>219</v>
      </c>
      <c r="L281" s="45"/>
      <c r="M281" s="212" t="s">
        <v>19</v>
      </c>
      <c r="N281" s="213" t="s">
        <v>42</v>
      </c>
      <c r="O281" s="85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165</v>
      </c>
      <c r="AT281" s="216" t="s">
        <v>144</v>
      </c>
      <c r="AU281" s="216" t="s">
        <v>81</v>
      </c>
      <c r="AY281" s="18" t="s">
        <v>137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79</v>
      </c>
      <c r="BK281" s="217">
        <f>ROUND(I281*H281,2)</f>
        <v>0</v>
      </c>
      <c r="BL281" s="18" t="s">
        <v>165</v>
      </c>
      <c r="BM281" s="216" t="s">
        <v>1079</v>
      </c>
    </row>
    <row r="282" spans="1:47" s="2" customFormat="1" ht="12">
      <c r="A282" s="39"/>
      <c r="B282" s="40"/>
      <c r="C282" s="41"/>
      <c r="D282" s="218" t="s">
        <v>150</v>
      </c>
      <c r="E282" s="41"/>
      <c r="F282" s="219" t="s">
        <v>1080</v>
      </c>
      <c r="G282" s="41"/>
      <c r="H282" s="41"/>
      <c r="I282" s="220"/>
      <c r="J282" s="41"/>
      <c r="K282" s="41"/>
      <c r="L282" s="45"/>
      <c r="M282" s="221"/>
      <c r="N282" s="222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150</v>
      </c>
      <c r="AU282" s="18" t="s">
        <v>81</v>
      </c>
    </row>
    <row r="283" spans="1:47" s="2" customFormat="1" ht="12">
      <c r="A283" s="39"/>
      <c r="B283" s="40"/>
      <c r="C283" s="41"/>
      <c r="D283" s="224" t="s">
        <v>162</v>
      </c>
      <c r="E283" s="41"/>
      <c r="F283" s="225" t="s">
        <v>1081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162</v>
      </c>
      <c r="AU283" s="18" t="s">
        <v>81</v>
      </c>
    </row>
    <row r="284" spans="1:47" s="2" customFormat="1" ht="12">
      <c r="A284" s="39"/>
      <c r="B284" s="40"/>
      <c r="C284" s="41"/>
      <c r="D284" s="218" t="s">
        <v>151</v>
      </c>
      <c r="E284" s="41"/>
      <c r="F284" s="223" t="s">
        <v>1082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151</v>
      </c>
      <c r="AU284" s="18" t="s">
        <v>81</v>
      </c>
    </row>
    <row r="285" spans="1:51" s="13" customFormat="1" ht="12">
      <c r="A285" s="13"/>
      <c r="B285" s="231"/>
      <c r="C285" s="232"/>
      <c r="D285" s="218" t="s">
        <v>224</v>
      </c>
      <c r="E285" s="233" t="s">
        <v>19</v>
      </c>
      <c r="F285" s="234" t="s">
        <v>1083</v>
      </c>
      <c r="G285" s="232"/>
      <c r="H285" s="235">
        <v>0.36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1" t="s">
        <v>224</v>
      </c>
      <c r="AU285" s="241" t="s">
        <v>81</v>
      </c>
      <c r="AV285" s="13" t="s">
        <v>81</v>
      </c>
      <c r="AW285" s="13" t="s">
        <v>33</v>
      </c>
      <c r="AX285" s="13" t="s">
        <v>71</v>
      </c>
      <c r="AY285" s="241" t="s">
        <v>137</v>
      </c>
    </row>
    <row r="286" spans="1:51" s="13" customFormat="1" ht="12">
      <c r="A286" s="13"/>
      <c r="B286" s="231"/>
      <c r="C286" s="232"/>
      <c r="D286" s="218" t="s">
        <v>224</v>
      </c>
      <c r="E286" s="233" t="s">
        <v>19</v>
      </c>
      <c r="F286" s="234" t="s">
        <v>1084</v>
      </c>
      <c r="G286" s="232"/>
      <c r="H286" s="235">
        <v>0.26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1" t="s">
        <v>224</v>
      </c>
      <c r="AU286" s="241" t="s">
        <v>81</v>
      </c>
      <c r="AV286" s="13" t="s">
        <v>81</v>
      </c>
      <c r="AW286" s="13" t="s">
        <v>33</v>
      </c>
      <c r="AX286" s="13" t="s">
        <v>71</v>
      </c>
      <c r="AY286" s="241" t="s">
        <v>137</v>
      </c>
    </row>
    <row r="287" spans="1:51" s="15" customFormat="1" ht="12">
      <c r="A287" s="15"/>
      <c r="B287" s="252"/>
      <c r="C287" s="253"/>
      <c r="D287" s="218" t="s">
        <v>224</v>
      </c>
      <c r="E287" s="254" t="s">
        <v>19</v>
      </c>
      <c r="F287" s="255" t="s">
        <v>299</v>
      </c>
      <c r="G287" s="253"/>
      <c r="H287" s="256">
        <v>0.62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2" t="s">
        <v>224</v>
      </c>
      <c r="AU287" s="262" t="s">
        <v>81</v>
      </c>
      <c r="AV287" s="15" t="s">
        <v>165</v>
      </c>
      <c r="AW287" s="15" t="s">
        <v>33</v>
      </c>
      <c r="AX287" s="15" t="s">
        <v>79</v>
      </c>
      <c r="AY287" s="262" t="s">
        <v>137</v>
      </c>
    </row>
    <row r="288" spans="1:63" s="12" customFormat="1" ht="22.8" customHeight="1">
      <c r="A288" s="12"/>
      <c r="B288" s="189"/>
      <c r="C288" s="190"/>
      <c r="D288" s="191" t="s">
        <v>70</v>
      </c>
      <c r="E288" s="203" t="s">
        <v>165</v>
      </c>
      <c r="F288" s="203" t="s">
        <v>479</v>
      </c>
      <c r="G288" s="190"/>
      <c r="H288" s="190"/>
      <c r="I288" s="193"/>
      <c r="J288" s="204">
        <f>BK288</f>
        <v>0</v>
      </c>
      <c r="K288" s="190"/>
      <c r="L288" s="195"/>
      <c r="M288" s="196"/>
      <c r="N288" s="197"/>
      <c r="O288" s="197"/>
      <c r="P288" s="198">
        <f>SUM(P289:P298)</f>
        <v>0</v>
      </c>
      <c r="Q288" s="197"/>
      <c r="R288" s="198">
        <f>SUM(R289:R298)</f>
        <v>0</v>
      </c>
      <c r="S288" s="197"/>
      <c r="T288" s="199">
        <f>SUM(T289:T298)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0" t="s">
        <v>79</v>
      </c>
      <c r="AT288" s="201" t="s">
        <v>70</v>
      </c>
      <c r="AU288" s="201" t="s">
        <v>79</v>
      </c>
      <c r="AY288" s="200" t="s">
        <v>137</v>
      </c>
      <c r="BK288" s="202">
        <f>SUM(BK289:BK298)</f>
        <v>0</v>
      </c>
    </row>
    <row r="289" spans="1:65" s="2" customFormat="1" ht="24.15" customHeight="1">
      <c r="A289" s="39"/>
      <c r="B289" s="40"/>
      <c r="C289" s="205" t="s">
        <v>488</v>
      </c>
      <c r="D289" s="205" t="s">
        <v>144</v>
      </c>
      <c r="E289" s="206" t="s">
        <v>481</v>
      </c>
      <c r="F289" s="207" t="s">
        <v>482</v>
      </c>
      <c r="G289" s="208" t="s">
        <v>218</v>
      </c>
      <c r="H289" s="209">
        <v>32</v>
      </c>
      <c r="I289" s="210"/>
      <c r="J289" s="211">
        <f>ROUND(I289*H289,2)</f>
        <v>0</v>
      </c>
      <c r="K289" s="207" t="s">
        <v>219</v>
      </c>
      <c r="L289" s="45"/>
      <c r="M289" s="212" t="s">
        <v>19</v>
      </c>
      <c r="N289" s="213" t="s">
        <v>42</v>
      </c>
      <c r="O289" s="85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165</v>
      </c>
      <c r="AT289" s="216" t="s">
        <v>144</v>
      </c>
      <c r="AU289" s="216" t="s">
        <v>81</v>
      </c>
      <c r="AY289" s="18" t="s">
        <v>137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79</v>
      </c>
      <c r="BK289" s="217">
        <f>ROUND(I289*H289,2)</f>
        <v>0</v>
      </c>
      <c r="BL289" s="18" t="s">
        <v>165</v>
      </c>
      <c r="BM289" s="216" t="s">
        <v>1085</v>
      </c>
    </row>
    <row r="290" spans="1:47" s="2" customFormat="1" ht="12">
      <c r="A290" s="39"/>
      <c r="B290" s="40"/>
      <c r="C290" s="41"/>
      <c r="D290" s="218" t="s">
        <v>150</v>
      </c>
      <c r="E290" s="41"/>
      <c r="F290" s="219" t="s">
        <v>484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150</v>
      </c>
      <c r="AU290" s="18" t="s">
        <v>81</v>
      </c>
    </row>
    <row r="291" spans="1:47" s="2" customFormat="1" ht="12">
      <c r="A291" s="39"/>
      <c r="B291" s="40"/>
      <c r="C291" s="41"/>
      <c r="D291" s="224" t="s">
        <v>162</v>
      </c>
      <c r="E291" s="41"/>
      <c r="F291" s="225" t="s">
        <v>485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162</v>
      </c>
      <c r="AU291" s="18" t="s">
        <v>81</v>
      </c>
    </row>
    <row r="292" spans="1:47" s="2" customFormat="1" ht="12">
      <c r="A292" s="39"/>
      <c r="B292" s="40"/>
      <c r="C292" s="41"/>
      <c r="D292" s="218" t="s">
        <v>151</v>
      </c>
      <c r="E292" s="41"/>
      <c r="F292" s="223" t="s">
        <v>486</v>
      </c>
      <c r="G292" s="41"/>
      <c r="H292" s="41"/>
      <c r="I292" s="220"/>
      <c r="J292" s="41"/>
      <c r="K292" s="41"/>
      <c r="L292" s="45"/>
      <c r="M292" s="221"/>
      <c r="N292" s="222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151</v>
      </c>
      <c r="AU292" s="18" t="s">
        <v>81</v>
      </c>
    </row>
    <row r="293" spans="1:51" s="13" customFormat="1" ht="12">
      <c r="A293" s="13"/>
      <c r="B293" s="231"/>
      <c r="C293" s="232"/>
      <c r="D293" s="218" t="s">
        <v>224</v>
      </c>
      <c r="E293" s="233" t="s">
        <v>19</v>
      </c>
      <c r="F293" s="234" t="s">
        <v>431</v>
      </c>
      <c r="G293" s="232"/>
      <c r="H293" s="235">
        <v>32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1" t="s">
        <v>224</v>
      </c>
      <c r="AU293" s="241" t="s">
        <v>81</v>
      </c>
      <c r="AV293" s="13" t="s">
        <v>81</v>
      </c>
      <c r="AW293" s="13" t="s">
        <v>33</v>
      </c>
      <c r="AX293" s="13" t="s">
        <v>79</v>
      </c>
      <c r="AY293" s="241" t="s">
        <v>137</v>
      </c>
    </row>
    <row r="294" spans="1:65" s="2" customFormat="1" ht="24.15" customHeight="1">
      <c r="A294" s="39"/>
      <c r="B294" s="40"/>
      <c r="C294" s="205" t="s">
        <v>477</v>
      </c>
      <c r="D294" s="205" t="s">
        <v>144</v>
      </c>
      <c r="E294" s="206" t="s">
        <v>1086</v>
      </c>
      <c r="F294" s="207" t="s">
        <v>1087</v>
      </c>
      <c r="G294" s="208" t="s">
        <v>218</v>
      </c>
      <c r="H294" s="209">
        <v>1.836</v>
      </c>
      <c r="I294" s="210"/>
      <c r="J294" s="211">
        <f>ROUND(I294*H294,2)</f>
        <v>0</v>
      </c>
      <c r="K294" s="207" t="s">
        <v>219</v>
      </c>
      <c r="L294" s="45"/>
      <c r="M294" s="212" t="s">
        <v>19</v>
      </c>
      <c r="N294" s="213" t="s">
        <v>42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165</v>
      </c>
      <c r="AT294" s="216" t="s">
        <v>144</v>
      </c>
      <c r="AU294" s="216" t="s">
        <v>81</v>
      </c>
      <c r="AY294" s="18" t="s">
        <v>137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79</v>
      </c>
      <c r="BK294" s="217">
        <f>ROUND(I294*H294,2)</f>
        <v>0</v>
      </c>
      <c r="BL294" s="18" t="s">
        <v>165</v>
      </c>
      <c r="BM294" s="216" t="s">
        <v>1088</v>
      </c>
    </row>
    <row r="295" spans="1:47" s="2" customFormat="1" ht="12">
      <c r="A295" s="39"/>
      <c r="B295" s="40"/>
      <c r="C295" s="41"/>
      <c r="D295" s="218" t="s">
        <v>150</v>
      </c>
      <c r="E295" s="41"/>
      <c r="F295" s="219" t="s">
        <v>1089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150</v>
      </c>
      <c r="AU295" s="18" t="s">
        <v>81</v>
      </c>
    </row>
    <row r="296" spans="1:47" s="2" customFormat="1" ht="12">
      <c r="A296" s="39"/>
      <c r="B296" s="40"/>
      <c r="C296" s="41"/>
      <c r="D296" s="224" t="s">
        <v>162</v>
      </c>
      <c r="E296" s="41"/>
      <c r="F296" s="225" t="s">
        <v>1090</v>
      </c>
      <c r="G296" s="41"/>
      <c r="H296" s="41"/>
      <c r="I296" s="220"/>
      <c r="J296" s="41"/>
      <c r="K296" s="41"/>
      <c r="L296" s="45"/>
      <c r="M296" s="221"/>
      <c r="N296" s="222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162</v>
      </c>
      <c r="AU296" s="18" t="s">
        <v>81</v>
      </c>
    </row>
    <row r="297" spans="1:47" s="2" customFormat="1" ht="12">
      <c r="A297" s="39"/>
      <c r="B297" s="40"/>
      <c r="C297" s="41"/>
      <c r="D297" s="218" t="s">
        <v>151</v>
      </c>
      <c r="E297" s="41"/>
      <c r="F297" s="223" t="s">
        <v>1091</v>
      </c>
      <c r="G297" s="41"/>
      <c r="H297" s="41"/>
      <c r="I297" s="220"/>
      <c r="J297" s="41"/>
      <c r="K297" s="41"/>
      <c r="L297" s="45"/>
      <c r="M297" s="221"/>
      <c r="N297" s="22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151</v>
      </c>
      <c r="AU297" s="18" t="s">
        <v>81</v>
      </c>
    </row>
    <row r="298" spans="1:51" s="13" customFormat="1" ht="12">
      <c r="A298" s="13"/>
      <c r="B298" s="231"/>
      <c r="C298" s="232"/>
      <c r="D298" s="218" t="s">
        <v>224</v>
      </c>
      <c r="E298" s="233" t="s">
        <v>19</v>
      </c>
      <c r="F298" s="234" t="s">
        <v>1092</v>
      </c>
      <c r="G298" s="232"/>
      <c r="H298" s="235">
        <v>1.836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1" t="s">
        <v>224</v>
      </c>
      <c r="AU298" s="241" t="s">
        <v>81</v>
      </c>
      <c r="AV298" s="13" t="s">
        <v>81</v>
      </c>
      <c r="AW298" s="13" t="s">
        <v>33</v>
      </c>
      <c r="AX298" s="13" t="s">
        <v>79</v>
      </c>
      <c r="AY298" s="241" t="s">
        <v>137</v>
      </c>
    </row>
    <row r="299" spans="1:63" s="12" customFormat="1" ht="22.8" customHeight="1">
      <c r="A299" s="12"/>
      <c r="B299" s="189"/>
      <c r="C299" s="190"/>
      <c r="D299" s="191" t="s">
        <v>70</v>
      </c>
      <c r="E299" s="203" t="s">
        <v>141</v>
      </c>
      <c r="F299" s="203" t="s">
        <v>487</v>
      </c>
      <c r="G299" s="190"/>
      <c r="H299" s="190"/>
      <c r="I299" s="193"/>
      <c r="J299" s="204">
        <f>BK299</f>
        <v>0</v>
      </c>
      <c r="K299" s="190"/>
      <c r="L299" s="195"/>
      <c r="M299" s="196"/>
      <c r="N299" s="197"/>
      <c r="O299" s="197"/>
      <c r="P299" s="198">
        <f>SUM(P300:P350)</f>
        <v>0</v>
      </c>
      <c r="Q299" s="197"/>
      <c r="R299" s="198">
        <f>SUM(R300:R350)</f>
        <v>216.38368</v>
      </c>
      <c r="S299" s="197"/>
      <c r="T299" s="199">
        <f>SUM(T300:T350)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0" t="s">
        <v>79</v>
      </c>
      <c r="AT299" s="201" t="s">
        <v>70</v>
      </c>
      <c r="AU299" s="201" t="s">
        <v>79</v>
      </c>
      <c r="AY299" s="200" t="s">
        <v>137</v>
      </c>
      <c r="BK299" s="202">
        <f>SUM(BK300:BK350)</f>
        <v>0</v>
      </c>
    </row>
    <row r="300" spans="1:65" s="2" customFormat="1" ht="16.5" customHeight="1">
      <c r="A300" s="39"/>
      <c r="B300" s="40"/>
      <c r="C300" s="205" t="s">
        <v>501</v>
      </c>
      <c r="D300" s="205" t="s">
        <v>144</v>
      </c>
      <c r="E300" s="206" t="s">
        <v>489</v>
      </c>
      <c r="F300" s="207" t="s">
        <v>490</v>
      </c>
      <c r="G300" s="208" t="s">
        <v>218</v>
      </c>
      <c r="H300" s="209">
        <v>4108.56</v>
      </c>
      <c r="I300" s="210"/>
      <c r="J300" s="211">
        <f>ROUND(I300*H300,2)</f>
        <v>0</v>
      </c>
      <c r="K300" s="207" t="s">
        <v>219</v>
      </c>
      <c r="L300" s="45"/>
      <c r="M300" s="212" t="s">
        <v>19</v>
      </c>
      <c r="N300" s="213" t="s">
        <v>42</v>
      </c>
      <c r="O300" s="85"/>
      <c r="P300" s="214">
        <f>O300*H300</f>
        <v>0</v>
      </c>
      <c r="Q300" s="214">
        <v>0</v>
      </c>
      <c r="R300" s="214">
        <f>Q300*H300</f>
        <v>0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165</v>
      </c>
      <c r="AT300" s="216" t="s">
        <v>144</v>
      </c>
      <c r="AU300" s="216" t="s">
        <v>81</v>
      </c>
      <c r="AY300" s="18" t="s">
        <v>137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79</v>
      </c>
      <c r="BK300" s="217">
        <f>ROUND(I300*H300,2)</f>
        <v>0</v>
      </c>
      <c r="BL300" s="18" t="s">
        <v>165</v>
      </c>
      <c r="BM300" s="216" t="s">
        <v>1093</v>
      </c>
    </row>
    <row r="301" spans="1:47" s="2" customFormat="1" ht="12">
      <c r="A301" s="39"/>
      <c r="B301" s="40"/>
      <c r="C301" s="41"/>
      <c r="D301" s="218" t="s">
        <v>150</v>
      </c>
      <c r="E301" s="41"/>
      <c r="F301" s="219" t="s">
        <v>492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150</v>
      </c>
      <c r="AU301" s="18" t="s">
        <v>81</v>
      </c>
    </row>
    <row r="302" spans="1:47" s="2" customFormat="1" ht="12">
      <c r="A302" s="39"/>
      <c r="B302" s="40"/>
      <c r="C302" s="41"/>
      <c r="D302" s="224" t="s">
        <v>162</v>
      </c>
      <c r="E302" s="41"/>
      <c r="F302" s="225" t="s">
        <v>493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162</v>
      </c>
      <c r="AU302" s="18" t="s">
        <v>81</v>
      </c>
    </row>
    <row r="303" spans="1:51" s="13" customFormat="1" ht="12">
      <c r="A303" s="13"/>
      <c r="B303" s="231"/>
      <c r="C303" s="232"/>
      <c r="D303" s="218" t="s">
        <v>224</v>
      </c>
      <c r="E303" s="233" t="s">
        <v>19</v>
      </c>
      <c r="F303" s="234" t="s">
        <v>1094</v>
      </c>
      <c r="G303" s="232"/>
      <c r="H303" s="235">
        <v>4108.56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1" t="s">
        <v>224</v>
      </c>
      <c r="AU303" s="241" t="s">
        <v>81</v>
      </c>
      <c r="AV303" s="13" t="s">
        <v>81</v>
      </c>
      <c r="AW303" s="13" t="s">
        <v>33</v>
      </c>
      <c r="AX303" s="13" t="s">
        <v>79</v>
      </c>
      <c r="AY303" s="241" t="s">
        <v>137</v>
      </c>
    </row>
    <row r="304" spans="1:65" s="2" customFormat="1" ht="24.15" customHeight="1">
      <c r="A304" s="39"/>
      <c r="B304" s="40"/>
      <c r="C304" s="205" t="s">
        <v>508</v>
      </c>
      <c r="D304" s="205" t="s">
        <v>144</v>
      </c>
      <c r="E304" s="206" t="s">
        <v>495</v>
      </c>
      <c r="F304" s="207" t="s">
        <v>496</v>
      </c>
      <c r="G304" s="208" t="s">
        <v>218</v>
      </c>
      <c r="H304" s="209">
        <v>4941.59</v>
      </c>
      <c r="I304" s="210"/>
      <c r="J304" s="211">
        <f>ROUND(I304*H304,2)</f>
        <v>0</v>
      </c>
      <c r="K304" s="207" t="s">
        <v>219</v>
      </c>
      <c r="L304" s="45"/>
      <c r="M304" s="212" t="s">
        <v>19</v>
      </c>
      <c r="N304" s="213" t="s">
        <v>42</v>
      </c>
      <c r="O304" s="85"/>
      <c r="P304" s="214">
        <f>O304*H304</f>
        <v>0</v>
      </c>
      <c r="Q304" s="214">
        <v>0</v>
      </c>
      <c r="R304" s="214">
        <f>Q304*H304</f>
        <v>0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165</v>
      </c>
      <c r="AT304" s="216" t="s">
        <v>144</v>
      </c>
      <c r="AU304" s="216" t="s">
        <v>81</v>
      </c>
      <c r="AY304" s="18" t="s">
        <v>137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79</v>
      </c>
      <c r="BK304" s="217">
        <f>ROUND(I304*H304,2)</f>
        <v>0</v>
      </c>
      <c r="BL304" s="18" t="s">
        <v>165</v>
      </c>
      <c r="BM304" s="216" t="s">
        <v>1095</v>
      </c>
    </row>
    <row r="305" spans="1:47" s="2" customFormat="1" ht="12">
      <c r="A305" s="39"/>
      <c r="B305" s="40"/>
      <c r="C305" s="41"/>
      <c r="D305" s="218" t="s">
        <v>150</v>
      </c>
      <c r="E305" s="41"/>
      <c r="F305" s="219" t="s">
        <v>498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150</v>
      </c>
      <c r="AU305" s="18" t="s">
        <v>81</v>
      </c>
    </row>
    <row r="306" spans="1:47" s="2" customFormat="1" ht="12">
      <c r="A306" s="39"/>
      <c r="B306" s="40"/>
      <c r="C306" s="41"/>
      <c r="D306" s="224" t="s">
        <v>162</v>
      </c>
      <c r="E306" s="41"/>
      <c r="F306" s="225" t="s">
        <v>499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162</v>
      </c>
      <c r="AU306" s="18" t="s">
        <v>81</v>
      </c>
    </row>
    <row r="307" spans="1:51" s="13" customFormat="1" ht="12">
      <c r="A307" s="13"/>
      <c r="B307" s="231"/>
      <c r="C307" s="232"/>
      <c r="D307" s="218" t="s">
        <v>224</v>
      </c>
      <c r="E307" s="233" t="s">
        <v>19</v>
      </c>
      <c r="F307" s="234" t="s">
        <v>1096</v>
      </c>
      <c r="G307" s="232"/>
      <c r="H307" s="235">
        <v>4941.59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1" t="s">
        <v>224</v>
      </c>
      <c r="AU307" s="241" t="s">
        <v>81</v>
      </c>
      <c r="AV307" s="13" t="s">
        <v>81</v>
      </c>
      <c r="AW307" s="13" t="s">
        <v>33</v>
      </c>
      <c r="AX307" s="13" t="s">
        <v>79</v>
      </c>
      <c r="AY307" s="241" t="s">
        <v>137</v>
      </c>
    </row>
    <row r="308" spans="1:65" s="2" customFormat="1" ht="24.15" customHeight="1">
      <c r="A308" s="39"/>
      <c r="B308" s="40"/>
      <c r="C308" s="205" t="s">
        <v>517</v>
      </c>
      <c r="D308" s="205" t="s">
        <v>144</v>
      </c>
      <c r="E308" s="206" t="s">
        <v>502</v>
      </c>
      <c r="F308" s="207" t="s">
        <v>503</v>
      </c>
      <c r="G308" s="208" t="s">
        <v>218</v>
      </c>
      <c r="H308" s="209">
        <v>328.28</v>
      </c>
      <c r="I308" s="210"/>
      <c r="J308" s="211">
        <f>ROUND(I308*H308,2)</f>
        <v>0</v>
      </c>
      <c r="K308" s="207" t="s">
        <v>219</v>
      </c>
      <c r="L308" s="45"/>
      <c r="M308" s="212" t="s">
        <v>19</v>
      </c>
      <c r="N308" s="213" t="s">
        <v>42</v>
      </c>
      <c r="O308" s="85"/>
      <c r="P308" s="214">
        <f>O308*H308</f>
        <v>0</v>
      </c>
      <c r="Q308" s="214">
        <v>0</v>
      </c>
      <c r="R308" s="214">
        <f>Q308*H308</f>
        <v>0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165</v>
      </c>
      <c r="AT308" s="216" t="s">
        <v>144</v>
      </c>
      <c r="AU308" s="216" t="s">
        <v>81</v>
      </c>
      <c r="AY308" s="18" t="s">
        <v>137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79</v>
      </c>
      <c r="BK308" s="217">
        <f>ROUND(I308*H308,2)</f>
        <v>0</v>
      </c>
      <c r="BL308" s="18" t="s">
        <v>165</v>
      </c>
      <c r="BM308" s="216" t="s">
        <v>1097</v>
      </c>
    </row>
    <row r="309" spans="1:47" s="2" customFormat="1" ht="12">
      <c r="A309" s="39"/>
      <c r="B309" s="40"/>
      <c r="C309" s="41"/>
      <c r="D309" s="218" t="s">
        <v>150</v>
      </c>
      <c r="E309" s="41"/>
      <c r="F309" s="219" t="s">
        <v>505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150</v>
      </c>
      <c r="AU309" s="18" t="s">
        <v>81</v>
      </c>
    </row>
    <row r="310" spans="1:47" s="2" customFormat="1" ht="12">
      <c r="A310" s="39"/>
      <c r="B310" s="40"/>
      <c r="C310" s="41"/>
      <c r="D310" s="224" t="s">
        <v>162</v>
      </c>
      <c r="E310" s="41"/>
      <c r="F310" s="225" t="s">
        <v>506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162</v>
      </c>
      <c r="AU310" s="18" t="s">
        <v>81</v>
      </c>
    </row>
    <row r="311" spans="1:51" s="13" customFormat="1" ht="12">
      <c r="A311" s="13"/>
      <c r="B311" s="231"/>
      <c r="C311" s="232"/>
      <c r="D311" s="218" t="s">
        <v>224</v>
      </c>
      <c r="E311" s="233" t="s">
        <v>19</v>
      </c>
      <c r="F311" s="234" t="s">
        <v>1098</v>
      </c>
      <c r="G311" s="232"/>
      <c r="H311" s="235">
        <v>328.28</v>
      </c>
      <c r="I311" s="236"/>
      <c r="J311" s="232"/>
      <c r="K311" s="232"/>
      <c r="L311" s="237"/>
      <c r="M311" s="238"/>
      <c r="N311" s="239"/>
      <c r="O311" s="239"/>
      <c r="P311" s="239"/>
      <c r="Q311" s="239"/>
      <c r="R311" s="239"/>
      <c r="S311" s="239"/>
      <c r="T311" s="24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1" t="s">
        <v>224</v>
      </c>
      <c r="AU311" s="241" t="s">
        <v>81</v>
      </c>
      <c r="AV311" s="13" t="s">
        <v>81</v>
      </c>
      <c r="AW311" s="13" t="s">
        <v>33</v>
      </c>
      <c r="AX311" s="13" t="s">
        <v>79</v>
      </c>
      <c r="AY311" s="241" t="s">
        <v>137</v>
      </c>
    </row>
    <row r="312" spans="1:65" s="2" customFormat="1" ht="33" customHeight="1">
      <c r="A312" s="39"/>
      <c r="B312" s="40"/>
      <c r="C312" s="205" t="s">
        <v>524</v>
      </c>
      <c r="D312" s="205" t="s">
        <v>144</v>
      </c>
      <c r="E312" s="206" t="s">
        <v>509</v>
      </c>
      <c r="F312" s="207" t="s">
        <v>510</v>
      </c>
      <c r="G312" s="208" t="s">
        <v>218</v>
      </c>
      <c r="H312" s="209">
        <v>3715.21</v>
      </c>
      <c r="I312" s="210"/>
      <c r="J312" s="211">
        <f>ROUND(I312*H312,2)</f>
        <v>0</v>
      </c>
      <c r="K312" s="207" t="s">
        <v>219</v>
      </c>
      <c r="L312" s="45"/>
      <c r="M312" s="212" t="s">
        <v>19</v>
      </c>
      <c r="N312" s="213" t="s">
        <v>42</v>
      </c>
      <c r="O312" s="85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165</v>
      </c>
      <c r="AT312" s="216" t="s">
        <v>144</v>
      </c>
      <c r="AU312" s="216" t="s">
        <v>81</v>
      </c>
      <c r="AY312" s="18" t="s">
        <v>137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79</v>
      </c>
      <c r="BK312" s="217">
        <f>ROUND(I312*H312,2)</f>
        <v>0</v>
      </c>
      <c r="BL312" s="18" t="s">
        <v>165</v>
      </c>
      <c r="BM312" s="216" t="s">
        <v>1099</v>
      </c>
    </row>
    <row r="313" spans="1:47" s="2" customFormat="1" ht="12">
      <c r="A313" s="39"/>
      <c r="B313" s="40"/>
      <c r="C313" s="41"/>
      <c r="D313" s="218" t="s">
        <v>150</v>
      </c>
      <c r="E313" s="41"/>
      <c r="F313" s="219" t="s">
        <v>512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150</v>
      </c>
      <c r="AU313" s="18" t="s">
        <v>81</v>
      </c>
    </row>
    <row r="314" spans="1:47" s="2" customFormat="1" ht="12">
      <c r="A314" s="39"/>
      <c r="B314" s="40"/>
      <c r="C314" s="41"/>
      <c r="D314" s="224" t="s">
        <v>162</v>
      </c>
      <c r="E314" s="41"/>
      <c r="F314" s="225" t="s">
        <v>513</v>
      </c>
      <c r="G314" s="41"/>
      <c r="H314" s="41"/>
      <c r="I314" s="220"/>
      <c r="J314" s="41"/>
      <c r="K314" s="41"/>
      <c r="L314" s="45"/>
      <c r="M314" s="221"/>
      <c r="N314" s="222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162</v>
      </c>
      <c r="AU314" s="18" t="s">
        <v>81</v>
      </c>
    </row>
    <row r="315" spans="1:47" s="2" customFormat="1" ht="12">
      <c r="A315" s="39"/>
      <c r="B315" s="40"/>
      <c r="C315" s="41"/>
      <c r="D315" s="218" t="s">
        <v>151</v>
      </c>
      <c r="E315" s="41"/>
      <c r="F315" s="223" t="s">
        <v>514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151</v>
      </c>
      <c r="AU315" s="18" t="s">
        <v>81</v>
      </c>
    </row>
    <row r="316" spans="1:51" s="14" customFormat="1" ht="12">
      <c r="A316" s="14"/>
      <c r="B316" s="242"/>
      <c r="C316" s="243"/>
      <c r="D316" s="218" t="s">
        <v>224</v>
      </c>
      <c r="E316" s="244" t="s">
        <v>19</v>
      </c>
      <c r="F316" s="245" t="s">
        <v>515</v>
      </c>
      <c r="G316" s="243"/>
      <c r="H316" s="244" t="s">
        <v>19</v>
      </c>
      <c r="I316" s="246"/>
      <c r="J316" s="243"/>
      <c r="K316" s="243"/>
      <c r="L316" s="247"/>
      <c r="M316" s="248"/>
      <c r="N316" s="249"/>
      <c r="O316" s="249"/>
      <c r="P316" s="249"/>
      <c r="Q316" s="249"/>
      <c r="R316" s="249"/>
      <c r="S316" s="249"/>
      <c r="T316" s="25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1" t="s">
        <v>224</v>
      </c>
      <c r="AU316" s="251" t="s">
        <v>81</v>
      </c>
      <c r="AV316" s="14" t="s">
        <v>79</v>
      </c>
      <c r="AW316" s="14" t="s">
        <v>33</v>
      </c>
      <c r="AX316" s="14" t="s">
        <v>71</v>
      </c>
      <c r="AY316" s="251" t="s">
        <v>137</v>
      </c>
    </row>
    <row r="317" spans="1:51" s="13" customFormat="1" ht="12">
      <c r="A317" s="13"/>
      <c r="B317" s="231"/>
      <c r="C317" s="232"/>
      <c r="D317" s="218" t="s">
        <v>224</v>
      </c>
      <c r="E317" s="233" t="s">
        <v>19</v>
      </c>
      <c r="F317" s="234" t="s">
        <v>1100</v>
      </c>
      <c r="G317" s="232"/>
      <c r="H317" s="235">
        <v>3715.21</v>
      </c>
      <c r="I317" s="236"/>
      <c r="J317" s="232"/>
      <c r="K317" s="232"/>
      <c r="L317" s="237"/>
      <c r="M317" s="238"/>
      <c r="N317" s="239"/>
      <c r="O317" s="239"/>
      <c r="P317" s="239"/>
      <c r="Q317" s="239"/>
      <c r="R317" s="239"/>
      <c r="S317" s="239"/>
      <c r="T317" s="24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1" t="s">
        <v>224</v>
      </c>
      <c r="AU317" s="241" t="s">
        <v>81</v>
      </c>
      <c r="AV317" s="13" t="s">
        <v>81</v>
      </c>
      <c r="AW317" s="13" t="s">
        <v>33</v>
      </c>
      <c r="AX317" s="13" t="s">
        <v>79</v>
      </c>
      <c r="AY317" s="241" t="s">
        <v>137</v>
      </c>
    </row>
    <row r="318" spans="1:65" s="2" customFormat="1" ht="21.75" customHeight="1">
      <c r="A318" s="39"/>
      <c r="B318" s="40"/>
      <c r="C318" s="205" t="s">
        <v>533</v>
      </c>
      <c r="D318" s="205" t="s">
        <v>144</v>
      </c>
      <c r="E318" s="206" t="s">
        <v>518</v>
      </c>
      <c r="F318" s="207" t="s">
        <v>519</v>
      </c>
      <c r="G318" s="208" t="s">
        <v>218</v>
      </c>
      <c r="H318" s="209">
        <v>901</v>
      </c>
      <c r="I318" s="210"/>
      <c r="J318" s="211">
        <f>ROUND(I318*H318,2)</f>
        <v>0</v>
      </c>
      <c r="K318" s="207" t="s">
        <v>219</v>
      </c>
      <c r="L318" s="45"/>
      <c r="M318" s="212" t="s">
        <v>19</v>
      </c>
      <c r="N318" s="213" t="s">
        <v>42</v>
      </c>
      <c r="O318" s="85"/>
      <c r="P318" s="214">
        <f>O318*H318</f>
        <v>0</v>
      </c>
      <c r="Q318" s="214">
        <v>0.216</v>
      </c>
      <c r="R318" s="214">
        <f>Q318*H318</f>
        <v>194.61599999999999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165</v>
      </c>
      <c r="AT318" s="216" t="s">
        <v>144</v>
      </c>
      <c r="AU318" s="216" t="s">
        <v>81</v>
      </c>
      <c r="AY318" s="18" t="s">
        <v>137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79</v>
      </c>
      <c r="BK318" s="217">
        <f>ROUND(I318*H318,2)</f>
        <v>0</v>
      </c>
      <c r="BL318" s="18" t="s">
        <v>165</v>
      </c>
      <c r="BM318" s="216" t="s">
        <v>1101</v>
      </c>
    </row>
    <row r="319" spans="1:47" s="2" customFormat="1" ht="12">
      <c r="A319" s="39"/>
      <c r="B319" s="40"/>
      <c r="C319" s="41"/>
      <c r="D319" s="218" t="s">
        <v>150</v>
      </c>
      <c r="E319" s="41"/>
      <c r="F319" s="219" t="s">
        <v>521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150</v>
      </c>
      <c r="AU319" s="18" t="s">
        <v>81</v>
      </c>
    </row>
    <row r="320" spans="1:47" s="2" customFormat="1" ht="12">
      <c r="A320" s="39"/>
      <c r="B320" s="40"/>
      <c r="C320" s="41"/>
      <c r="D320" s="224" t="s">
        <v>162</v>
      </c>
      <c r="E320" s="41"/>
      <c r="F320" s="225" t="s">
        <v>522</v>
      </c>
      <c r="G320" s="41"/>
      <c r="H320" s="41"/>
      <c r="I320" s="220"/>
      <c r="J320" s="41"/>
      <c r="K320" s="41"/>
      <c r="L320" s="45"/>
      <c r="M320" s="221"/>
      <c r="N320" s="222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162</v>
      </c>
      <c r="AU320" s="18" t="s">
        <v>81</v>
      </c>
    </row>
    <row r="321" spans="1:51" s="13" customFormat="1" ht="12">
      <c r="A321" s="13"/>
      <c r="B321" s="231"/>
      <c r="C321" s="232"/>
      <c r="D321" s="218" t="s">
        <v>224</v>
      </c>
      <c r="E321" s="233" t="s">
        <v>19</v>
      </c>
      <c r="F321" s="234" t="s">
        <v>1102</v>
      </c>
      <c r="G321" s="232"/>
      <c r="H321" s="235">
        <v>901</v>
      </c>
      <c r="I321" s="236"/>
      <c r="J321" s="232"/>
      <c r="K321" s="232"/>
      <c r="L321" s="237"/>
      <c r="M321" s="238"/>
      <c r="N321" s="239"/>
      <c r="O321" s="239"/>
      <c r="P321" s="239"/>
      <c r="Q321" s="239"/>
      <c r="R321" s="239"/>
      <c r="S321" s="239"/>
      <c r="T321" s="24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1" t="s">
        <v>224</v>
      </c>
      <c r="AU321" s="241" t="s">
        <v>81</v>
      </c>
      <c r="AV321" s="13" t="s">
        <v>81</v>
      </c>
      <c r="AW321" s="13" t="s">
        <v>33</v>
      </c>
      <c r="AX321" s="13" t="s">
        <v>79</v>
      </c>
      <c r="AY321" s="241" t="s">
        <v>137</v>
      </c>
    </row>
    <row r="322" spans="1:65" s="2" customFormat="1" ht="24.15" customHeight="1">
      <c r="A322" s="39"/>
      <c r="B322" s="40"/>
      <c r="C322" s="205" t="s">
        <v>542</v>
      </c>
      <c r="D322" s="205" t="s">
        <v>144</v>
      </c>
      <c r="E322" s="206" t="s">
        <v>525</v>
      </c>
      <c r="F322" s="207" t="s">
        <v>526</v>
      </c>
      <c r="G322" s="208" t="s">
        <v>218</v>
      </c>
      <c r="H322" s="209">
        <v>4075.91</v>
      </c>
      <c r="I322" s="210"/>
      <c r="J322" s="211">
        <f>ROUND(I322*H322,2)</f>
        <v>0</v>
      </c>
      <c r="K322" s="207" t="s">
        <v>219</v>
      </c>
      <c r="L322" s="45"/>
      <c r="M322" s="212" t="s">
        <v>19</v>
      </c>
      <c r="N322" s="213" t="s">
        <v>42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165</v>
      </c>
      <c r="AT322" s="216" t="s">
        <v>144</v>
      </c>
      <c r="AU322" s="216" t="s">
        <v>81</v>
      </c>
      <c r="AY322" s="18" t="s">
        <v>137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79</v>
      </c>
      <c r="BK322" s="217">
        <f>ROUND(I322*H322,2)</f>
        <v>0</v>
      </c>
      <c r="BL322" s="18" t="s">
        <v>165</v>
      </c>
      <c r="BM322" s="216" t="s">
        <v>1103</v>
      </c>
    </row>
    <row r="323" spans="1:47" s="2" customFormat="1" ht="12">
      <c r="A323" s="39"/>
      <c r="B323" s="40"/>
      <c r="C323" s="41"/>
      <c r="D323" s="218" t="s">
        <v>150</v>
      </c>
      <c r="E323" s="41"/>
      <c r="F323" s="219" t="s">
        <v>528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150</v>
      </c>
      <c r="AU323" s="18" t="s">
        <v>81</v>
      </c>
    </row>
    <row r="324" spans="1:47" s="2" customFormat="1" ht="12">
      <c r="A324" s="39"/>
      <c r="B324" s="40"/>
      <c r="C324" s="41"/>
      <c r="D324" s="224" t="s">
        <v>162</v>
      </c>
      <c r="E324" s="41"/>
      <c r="F324" s="225" t="s">
        <v>529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162</v>
      </c>
      <c r="AU324" s="18" t="s">
        <v>81</v>
      </c>
    </row>
    <row r="325" spans="1:51" s="13" customFormat="1" ht="12">
      <c r="A325" s="13"/>
      <c r="B325" s="231"/>
      <c r="C325" s="232"/>
      <c r="D325" s="218" t="s">
        <v>224</v>
      </c>
      <c r="E325" s="233" t="s">
        <v>19</v>
      </c>
      <c r="F325" s="234" t="s">
        <v>1104</v>
      </c>
      <c r="G325" s="232"/>
      <c r="H325" s="235">
        <v>4075.91</v>
      </c>
      <c r="I325" s="236"/>
      <c r="J325" s="232"/>
      <c r="K325" s="232"/>
      <c r="L325" s="237"/>
      <c r="M325" s="238"/>
      <c r="N325" s="239"/>
      <c r="O325" s="239"/>
      <c r="P325" s="239"/>
      <c r="Q325" s="239"/>
      <c r="R325" s="239"/>
      <c r="S325" s="239"/>
      <c r="T325" s="24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1" t="s">
        <v>224</v>
      </c>
      <c r="AU325" s="241" t="s">
        <v>81</v>
      </c>
      <c r="AV325" s="13" t="s">
        <v>81</v>
      </c>
      <c r="AW325" s="13" t="s">
        <v>33</v>
      </c>
      <c r="AX325" s="13" t="s">
        <v>79</v>
      </c>
      <c r="AY325" s="241" t="s">
        <v>137</v>
      </c>
    </row>
    <row r="326" spans="1:51" s="14" customFormat="1" ht="12">
      <c r="A326" s="14"/>
      <c r="B326" s="242"/>
      <c r="C326" s="243"/>
      <c r="D326" s="218" t="s">
        <v>224</v>
      </c>
      <c r="E326" s="244" t="s">
        <v>19</v>
      </c>
      <c r="F326" s="245" t="s">
        <v>531</v>
      </c>
      <c r="G326" s="243"/>
      <c r="H326" s="244" t="s">
        <v>19</v>
      </c>
      <c r="I326" s="246"/>
      <c r="J326" s="243"/>
      <c r="K326" s="243"/>
      <c r="L326" s="247"/>
      <c r="M326" s="248"/>
      <c r="N326" s="249"/>
      <c r="O326" s="249"/>
      <c r="P326" s="249"/>
      <c r="Q326" s="249"/>
      <c r="R326" s="249"/>
      <c r="S326" s="249"/>
      <c r="T326" s="25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1" t="s">
        <v>224</v>
      </c>
      <c r="AU326" s="251" t="s">
        <v>81</v>
      </c>
      <c r="AV326" s="14" t="s">
        <v>79</v>
      </c>
      <c r="AW326" s="14" t="s">
        <v>33</v>
      </c>
      <c r="AX326" s="14" t="s">
        <v>71</v>
      </c>
      <c r="AY326" s="251" t="s">
        <v>137</v>
      </c>
    </row>
    <row r="327" spans="1:51" s="14" customFormat="1" ht="12">
      <c r="A327" s="14"/>
      <c r="B327" s="242"/>
      <c r="C327" s="243"/>
      <c r="D327" s="218" t="s">
        <v>224</v>
      </c>
      <c r="E327" s="244" t="s">
        <v>19</v>
      </c>
      <c r="F327" s="245" t="s">
        <v>532</v>
      </c>
      <c r="G327" s="243"/>
      <c r="H327" s="244" t="s">
        <v>19</v>
      </c>
      <c r="I327" s="246"/>
      <c r="J327" s="243"/>
      <c r="K327" s="243"/>
      <c r="L327" s="247"/>
      <c r="M327" s="248"/>
      <c r="N327" s="249"/>
      <c r="O327" s="249"/>
      <c r="P327" s="249"/>
      <c r="Q327" s="249"/>
      <c r="R327" s="249"/>
      <c r="S327" s="249"/>
      <c r="T327" s="25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1" t="s">
        <v>224</v>
      </c>
      <c r="AU327" s="251" t="s">
        <v>81</v>
      </c>
      <c r="AV327" s="14" t="s">
        <v>79</v>
      </c>
      <c r="AW327" s="14" t="s">
        <v>33</v>
      </c>
      <c r="AX327" s="14" t="s">
        <v>71</v>
      </c>
      <c r="AY327" s="251" t="s">
        <v>137</v>
      </c>
    </row>
    <row r="328" spans="1:65" s="2" customFormat="1" ht="24.15" customHeight="1">
      <c r="A328" s="39"/>
      <c r="B328" s="40"/>
      <c r="C328" s="205" t="s">
        <v>552</v>
      </c>
      <c r="D328" s="205" t="s">
        <v>144</v>
      </c>
      <c r="E328" s="206" t="s">
        <v>534</v>
      </c>
      <c r="F328" s="207" t="s">
        <v>535</v>
      </c>
      <c r="G328" s="208" t="s">
        <v>218</v>
      </c>
      <c r="H328" s="209">
        <v>3679.14</v>
      </c>
      <c r="I328" s="210"/>
      <c r="J328" s="211">
        <f>ROUND(I328*H328,2)</f>
        <v>0</v>
      </c>
      <c r="K328" s="207" t="s">
        <v>219</v>
      </c>
      <c r="L328" s="45"/>
      <c r="M328" s="212" t="s">
        <v>19</v>
      </c>
      <c r="N328" s="213" t="s">
        <v>42</v>
      </c>
      <c r="O328" s="85"/>
      <c r="P328" s="214">
        <f>O328*H328</f>
        <v>0</v>
      </c>
      <c r="Q328" s="214">
        <v>0</v>
      </c>
      <c r="R328" s="214">
        <f>Q328*H328</f>
        <v>0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165</v>
      </c>
      <c r="AT328" s="216" t="s">
        <v>144</v>
      </c>
      <c r="AU328" s="216" t="s">
        <v>81</v>
      </c>
      <c r="AY328" s="18" t="s">
        <v>137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79</v>
      </c>
      <c r="BK328" s="217">
        <f>ROUND(I328*H328,2)</f>
        <v>0</v>
      </c>
      <c r="BL328" s="18" t="s">
        <v>165</v>
      </c>
      <c r="BM328" s="216" t="s">
        <v>1105</v>
      </c>
    </row>
    <row r="329" spans="1:47" s="2" customFormat="1" ht="12">
      <c r="A329" s="39"/>
      <c r="B329" s="40"/>
      <c r="C329" s="41"/>
      <c r="D329" s="218" t="s">
        <v>150</v>
      </c>
      <c r="E329" s="41"/>
      <c r="F329" s="219" t="s">
        <v>537</v>
      </c>
      <c r="G329" s="41"/>
      <c r="H329" s="41"/>
      <c r="I329" s="220"/>
      <c r="J329" s="41"/>
      <c r="K329" s="41"/>
      <c r="L329" s="45"/>
      <c r="M329" s="221"/>
      <c r="N329" s="222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150</v>
      </c>
      <c r="AU329" s="18" t="s">
        <v>81</v>
      </c>
    </row>
    <row r="330" spans="1:47" s="2" customFormat="1" ht="12">
      <c r="A330" s="39"/>
      <c r="B330" s="40"/>
      <c r="C330" s="41"/>
      <c r="D330" s="224" t="s">
        <v>162</v>
      </c>
      <c r="E330" s="41"/>
      <c r="F330" s="225" t="s">
        <v>538</v>
      </c>
      <c r="G330" s="41"/>
      <c r="H330" s="41"/>
      <c r="I330" s="220"/>
      <c r="J330" s="41"/>
      <c r="K330" s="41"/>
      <c r="L330" s="45"/>
      <c r="M330" s="221"/>
      <c r="N330" s="222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162</v>
      </c>
      <c r="AU330" s="18" t="s">
        <v>81</v>
      </c>
    </row>
    <row r="331" spans="1:51" s="13" customFormat="1" ht="12">
      <c r="A331" s="13"/>
      <c r="B331" s="231"/>
      <c r="C331" s="232"/>
      <c r="D331" s="218" t="s">
        <v>224</v>
      </c>
      <c r="E331" s="233" t="s">
        <v>19</v>
      </c>
      <c r="F331" s="234" t="s">
        <v>1106</v>
      </c>
      <c r="G331" s="232"/>
      <c r="H331" s="235">
        <v>3679.14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1" t="s">
        <v>224</v>
      </c>
      <c r="AU331" s="241" t="s">
        <v>81</v>
      </c>
      <c r="AV331" s="13" t="s">
        <v>81</v>
      </c>
      <c r="AW331" s="13" t="s">
        <v>33</v>
      </c>
      <c r="AX331" s="13" t="s">
        <v>79</v>
      </c>
      <c r="AY331" s="241" t="s">
        <v>137</v>
      </c>
    </row>
    <row r="332" spans="1:51" s="14" customFormat="1" ht="12">
      <c r="A332" s="14"/>
      <c r="B332" s="242"/>
      <c r="C332" s="243"/>
      <c r="D332" s="218" t="s">
        <v>224</v>
      </c>
      <c r="E332" s="244" t="s">
        <v>19</v>
      </c>
      <c r="F332" s="245" t="s">
        <v>540</v>
      </c>
      <c r="G332" s="243"/>
      <c r="H332" s="244" t="s">
        <v>19</v>
      </c>
      <c r="I332" s="246"/>
      <c r="J332" s="243"/>
      <c r="K332" s="243"/>
      <c r="L332" s="247"/>
      <c r="M332" s="248"/>
      <c r="N332" s="249"/>
      <c r="O332" s="249"/>
      <c r="P332" s="249"/>
      <c r="Q332" s="249"/>
      <c r="R332" s="249"/>
      <c r="S332" s="249"/>
      <c r="T332" s="25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1" t="s">
        <v>224</v>
      </c>
      <c r="AU332" s="251" t="s">
        <v>81</v>
      </c>
      <c r="AV332" s="14" t="s">
        <v>79</v>
      </c>
      <c r="AW332" s="14" t="s">
        <v>33</v>
      </c>
      <c r="AX332" s="14" t="s">
        <v>71</v>
      </c>
      <c r="AY332" s="251" t="s">
        <v>137</v>
      </c>
    </row>
    <row r="333" spans="1:51" s="14" customFormat="1" ht="12">
      <c r="A333" s="14"/>
      <c r="B333" s="242"/>
      <c r="C333" s="243"/>
      <c r="D333" s="218" t="s">
        <v>224</v>
      </c>
      <c r="E333" s="244" t="s">
        <v>19</v>
      </c>
      <c r="F333" s="245" t="s">
        <v>541</v>
      </c>
      <c r="G333" s="243"/>
      <c r="H333" s="244" t="s">
        <v>19</v>
      </c>
      <c r="I333" s="246"/>
      <c r="J333" s="243"/>
      <c r="K333" s="243"/>
      <c r="L333" s="247"/>
      <c r="M333" s="248"/>
      <c r="N333" s="249"/>
      <c r="O333" s="249"/>
      <c r="P333" s="249"/>
      <c r="Q333" s="249"/>
      <c r="R333" s="249"/>
      <c r="S333" s="249"/>
      <c r="T333" s="25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1" t="s">
        <v>224</v>
      </c>
      <c r="AU333" s="251" t="s">
        <v>81</v>
      </c>
      <c r="AV333" s="14" t="s">
        <v>79</v>
      </c>
      <c r="AW333" s="14" t="s">
        <v>33</v>
      </c>
      <c r="AX333" s="14" t="s">
        <v>71</v>
      </c>
      <c r="AY333" s="251" t="s">
        <v>137</v>
      </c>
    </row>
    <row r="334" spans="1:65" s="2" customFormat="1" ht="33" customHeight="1">
      <c r="A334" s="39"/>
      <c r="B334" s="40"/>
      <c r="C334" s="205" t="s">
        <v>560</v>
      </c>
      <c r="D334" s="205" t="s">
        <v>144</v>
      </c>
      <c r="E334" s="206" t="s">
        <v>543</v>
      </c>
      <c r="F334" s="207" t="s">
        <v>544</v>
      </c>
      <c r="G334" s="208" t="s">
        <v>218</v>
      </c>
      <c r="H334" s="209">
        <v>3607</v>
      </c>
      <c r="I334" s="210"/>
      <c r="J334" s="211">
        <f>ROUND(I334*H334,2)</f>
        <v>0</v>
      </c>
      <c r="K334" s="207" t="s">
        <v>219</v>
      </c>
      <c r="L334" s="45"/>
      <c r="M334" s="212" t="s">
        <v>19</v>
      </c>
      <c r="N334" s="213" t="s">
        <v>42</v>
      </c>
      <c r="O334" s="85"/>
      <c r="P334" s="214">
        <f>O334*H334</f>
        <v>0</v>
      </c>
      <c r="Q334" s="214">
        <v>0</v>
      </c>
      <c r="R334" s="214">
        <f>Q334*H334</f>
        <v>0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165</v>
      </c>
      <c r="AT334" s="216" t="s">
        <v>144</v>
      </c>
      <c r="AU334" s="216" t="s">
        <v>81</v>
      </c>
      <c r="AY334" s="18" t="s">
        <v>137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79</v>
      </c>
      <c r="BK334" s="217">
        <f>ROUND(I334*H334,2)</f>
        <v>0</v>
      </c>
      <c r="BL334" s="18" t="s">
        <v>165</v>
      </c>
      <c r="BM334" s="216" t="s">
        <v>1107</v>
      </c>
    </row>
    <row r="335" spans="1:47" s="2" customFormat="1" ht="12">
      <c r="A335" s="39"/>
      <c r="B335" s="40"/>
      <c r="C335" s="41"/>
      <c r="D335" s="218" t="s">
        <v>150</v>
      </c>
      <c r="E335" s="41"/>
      <c r="F335" s="219" t="s">
        <v>546</v>
      </c>
      <c r="G335" s="41"/>
      <c r="H335" s="41"/>
      <c r="I335" s="220"/>
      <c r="J335" s="41"/>
      <c r="K335" s="41"/>
      <c r="L335" s="45"/>
      <c r="M335" s="221"/>
      <c r="N335" s="222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150</v>
      </c>
      <c r="AU335" s="18" t="s">
        <v>81</v>
      </c>
    </row>
    <row r="336" spans="1:47" s="2" customFormat="1" ht="12">
      <c r="A336" s="39"/>
      <c r="B336" s="40"/>
      <c r="C336" s="41"/>
      <c r="D336" s="224" t="s">
        <v>162</v>
      </c>
      <c r="E336" s="41"/>
      <c r="F336" s="225" t="s">
        <v>547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162</v>
      </c>
      <c r="AU336" s="18" t="s">
        <v>81</v>
      </c>
    </row>
    <row r="337" spans="1:47" s="2" customFormat="1" ht="12">
      <c r="A337" s="39"/>
      <c r="B337" s="40"/>
      <c r="C337" s="41"/>
      <c r="D337" s="218" t="s">
        <v>151</v>
      </c>
      <c r="E337" s="41"/>
      <c r="F337" s="223" t="s">
        <v>548</v>
      </c>
      <c r="G337" s="41"/>
      <c r="H337" s="41"/>
      <c r="I337" s="220"/>
      <c r="J337" s="41"/>
      <c r="K337" s="41"/>
      <c r="L337" s="45"/>
      <c r="M337" s="221"/>
      <c r="N337" s="222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151</v>
      </c>
      <c r="AU337" s="18" t="s">
        <v>81</v>
      </c>
    </row>
    <row r="338" spans="1:51" s="14" customFormat="1" ht="12">
      <c r="A338" s="14"/>
      <c r="B338" s="242"/>
      <c r="C338" s="243"/>
      <c r="D338" s="218" t="s">
        <v>224</v>
      </c>
      <c r="E338" s="244" t="s">
        <v>19</v>
      </c>
      <c r="F338" s="245" t="s">
        <v>549</v>
      </c>
      <c r="G338" s="243"/>
      <c r="H338" s="244" t="s">
        <v>19</v>
      </c>
      <c r="I338" s="246"/>
      <c r="J338" s="243"/>
      <c r="K338" s="243"/>
      <c r="L338" s="247"/>
      <c r="M338" s="248"/>
      <c r="N338" s="249"/>
      <c r="O338" s="249"/>
      <c r="P338" s="249"/>
      <c r="Q338" s="249"/>
      <c r="R338" s="249"/>
      <c r="S338" s="249"/>
      <c r="T338" s="25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1" t="s">
        <v>224</v>
      </c>
      <c r="AU338" s="251" t="s">
        <v>81</v>
      </c>
      <c r="AV338" s="14" t="s">
        <v>79</v>
      </c>
      <c r="AW338" s="14" t="s">
        <v>33</v>
      </c>
      <c r="AX338" s="14" t="s">
        <v>71</v>
      </c>
      <c r="AY338" s="251" t="s">
        <v>137</v>
      </c>
    </row>
    <row r="339" spans="1:51" s="13" customFormat="1" ht="12">
      <c r="A339" s="13"/>
      <c r="B339" s="231"/>
      <c r="C339" s="232"/>
      <c r="D339" s="218" t="s">
        <v>224</v>
      </c>
      <c r="E339" s="233" t="s">
        <v>19</v>
      </c>
      <c r="F339" s="234" t="s">
        <v>1108</v>
      </c>
      <c r="G339" s="232"/>
      <c r="H339" s="235">
        <v>3607</v>
      </c>
      <c r="I339" s="236"/>
      <c r="J339" s="232"/>
      <c r="K339" s="232"/>
      <c r="L339" s="237"/>
      <c r="M339" s="238"/>
      <c r="N339" s="239"/>
      <c r="O339" s="239"/>
      <c r="P339" s="239"/>
      <c r="Q339" s="239"/>
      <c r="R339" s="239"/>
      <c r="S339" s="239"/>
      <c r="T339" s="24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1" t="s">
        <v>224</v>
      </c>
      <c r="AU339" s="241" t="s">
        <v>81</v>
      </c>
      <c r="AV339" s="13" t="s">
        <v>81</v>
      </c>
      <c r="AW339" s="13" t="s">
        <v>33</v>
      </c>
      <c r="AX339" s="13" t="s">
        <v>79</v>
      </c>
      <c r="AY339" s="241" t="s">
        <v>137</v>
      </c>
    </row>
    <row r="340" spans="1:51" s="14" customFormat="1" ht="12">
      <c r="A340" s="14"/>
      <c r="B340" s="242"/>
      <c r="C340" s="243"/>
      <c r="D340" s="218" t="s">
        <v>224</v>
      </c>
      <c r="E340" s="244" t="s">
        <v>19</v>
      </c>
      <c r="F340" s="245" t="s">
        <v>551</v>
      </c>
      <c r="G340" s="243"/>
      <c r="H340" s="244" t="s">
        <v>19</v>
      </c>
      <c r="I340" s="246"/>
      <c r="J340" s="243"/>
      <c r="K340" s="243"/>
      <c r="L340" s="247"/>
      <c r="M340" s="248"/>
      <c r="N340" s="249"/>
      <c r="O340" s="249"/>
      <c r="P340" s="249"/>
      <c r="Q340" s="249"/>
      <c r="R340" s="249"/>
      <c r="S340" s="249"/>
      <c r="T340" s="25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1" t="s">
        <v>224</v>
      </c>
      <c r="AU340" s="251" t="s">
        <v>81</v>
      </c>
      <c r="AV340" s="14" t="s">
        <v>79</v>
      </c>
      <c r="AW340" s="14" t="s">
        <v>33</v>
      </c>
      <c r="AX340" s="14" t="s">
        <v>71</v>
      </c>
      <c r="AY340" s="251" t="s">
        <v>137</v>
      </c>
    </row>
    <row r="341" spans="1:65" s="2" customFormat="1" ht="21.75" customHeight="1">
      <c r="A341" s="39"/>
      <c r="B341" s="40"/>
      <c r="C341" s="205" t="s">
        <v>568</v>
      </c>
      <c r="D341" s="205" t="s">
        <v>144</v>
      </c>
      <c r="E341" s="206" t="s">
        <v>553</v>
      </c>
      <c r="F341" s="207" t="s">
        <v>554</v>
      </c>
      <c r="G341" s="208" t="s">
        <v>218</v>
      </c>
      <c r="H341" s="209">
        <v>32</v>
      </c>
      <c r="I341" s="210"/>
      <c r="J341" s="211">
        <f>ROUND(I341*H341,2)</f>
        <v>0</v>
      </c>
      <c r="K341" s="207" t="s">
        <v>555</v>
      </c>
      <c r="L341" s="45"/>
      <c r="M341" s="212" t="s">
        <v>19</v>
      </c>
      <c r="N341" s="213" t="s">
        <v>42</v>
      </c>
      <c r="O341" s="85"/>
      <c r="P341" s="214">
        <f>O341*H341</f>
        <v>0</v>
      </c>
      <c r="Q341" s="214">
        <v>0.62652</v>
      </c>
      <c r="R341" s="214">
        <f>Q341*H341</f>
        <v>20.04864</v>
      </c>
      <c r="S341" s="214">
        <v>0</v>
      </c>
      <c r="T341" s="215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6" t="s">
        <v>165</v>
      </c>
      <c r="AT341" s="216" t="s">
        <v>144</v>
      </c>
      <c r="AU341" s="216" t="s">
        <v>81</v>
      </c>
      <c r="AY341" s="18" t="s">
        <v>137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8" t="s">
        <v>79</v>
      </c>
      <c r="BK341" s="217">
        <f>ROUND(I341*H341,2)</f>
        <v>0</v>
      </c>
      <c r="BL341" s="18" t="s">
        <v>165</v>
      </c>
      <c r="BM341" s="216" t="s">
        <v>1109</v>
      </c>
    </row>
    <row r="342" spans="1:47" s="2" customFormat="1" ht="12">
      <c r="A342" s="39"/>
      <c r="B342" s="40"/>
      <c r="C342" s="41"/>
      <c r="D342" s="218" t="s">
        <v>150</v>
      </c>
      <c r="E342" s="41"/>
      <c r="F342" s="219" t="s">
        <v>557</v>
      </c>
      <c r="G342" s="41"/>
      <c r="H342" s="41"/>
      <c r="I342" s="220"/>
      <c r="J342" s="41"/>
      <c r="K342" s="41"/>
      <c r="L342" s="45"/>
      <c r="M342" s="221"/>
      <c r="N342" s="222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150</v>
      </c>
      <c r="AU342" s="18" t="s">
        <v>81</v>
      </c>
    </row>
    <row r="343" spans="1:47" s="2" customFormat="1" ht="12">
      <c r="A343" s="39"/>
      <c r="B343" s="40"/>
      <c r="C343" s="41"/>
      <c r="D343" s="224" t="s">
        <v>162</v>
      </c>
      <c r="E343" s="41"/>
      <c r="F343" s="225" t="s">
        <v>558</v>
      </c>
      <c r="G343" s="41"/>
      <c r="H343" s="41"/>
      <c r="I343" s="220"/>
      <c r="J343" s="41"/>
      <c r="K343" s="41"/>
      <c r="L343" s="45"/>
      <c r="M343" s="221"/>
      <c r="N343" s="222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162</v>
      </c>
      <c r="AU343" s="18" t="s">
        <v>81</v>
      </c>
    </row>
    <row r="344" spans="1:47" s="2" customFormat="1" ht="12">
      <c r="A344" s="39"/>
      <c r="B344" s="40"/>
      <c r="C344" s="41"/>
      <c r="D344" s="218" t="s">
        <v>151</v>
      </c>
      <c r="E344" s="41"/>
      <c r="F344" s="223" t="s">
        <v>559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151</v>
      </c>
      <c r="AU344" s="18" t="s">
        <v>81</v>
      </c>
    </row>
    <row r="345" spans="1:51" s="13" customFormat="1" ht="12">
      <c r="A345" s="13"/>
      <c r="B345" s="231"/>
      <c r="C345" s="232"/>
      <c r="D345" s="218" t="s">
        <v>224</v>
      </c>
      <c r="E345" s="233" t="s">
        <v>19</v>
      </c>
      <c r="F345" s="234" t="s">
        <v>431</v>
      </c>
      <c r="G345" s="232"/>
      <c r="H345" s="235">
        <v>32</v>
      </c>
      <c r="I345" s="236"/>
      <c r="J345" s="232"/>
      <c r="K345" s="232"/>
      <c r="L345" s="237"/>
      <c r="M345" s="238"/>
      <c r="N345" s="239"/>
      <c r="O345" s="239"/>
      <c r="P345" s="239"/>
      <c r="Q345" s="239"/>
      <c r="R345" s="239"/>
      <c r="S345" s="239"/>
      <c r="T345" s="24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1" t="s">
        <v>224</v>
      </c>
      <c r="AU345" s="241" t="s">
        <v>81</v>
      </c>
      <c r="AV345" s="13" t="s">
        <v>81</v>
      </c>
      <c r="AW345" s="13" t="s">
        <v>33</v>
      </c>
      <c r="AX345" s="13" t="s">
        <v>79</v>
      </c>
      <c r="AY345" s="241" t="s">
        <v>137</v>
      </c>
    </row>
    <row r="346" spans="1:65" s="2" customFormat="1" ht="24.15" customHeight="1">
      <c r="A346" s="39"/>
      <c r="B346" s="40"/>
      <c r="C346" s="205" t="s">
        <v>575</v>
      </c>
      <c r="D346" s="205" t="s">
        <v>144</v>
      </c>
      <c r="E346" s="206" t="s">
        <v>561</v>
      </c>
      <c r="F346" s="207" t="s">
        <v>562</v>
      </c>
      <c r="G346" s="208" t="s">
        <v>218</v>
      </c>
      <c r="H346" s="209">
        <v>32</v>
      </c>
      <c r="I346" s="210"/>
      <c r="J346" s="211">
        <f>ROUND(I346*H346,2)</f>
        <v>0</v>
      </c>
      <c r="K346" s="207" t="s">
        <v>219</v>
      </c>
      <c r="L346" s="45"/>
      <c r="M346" s="212" t="s">
        <v>19</v>
      </c>
      <c r="N346" s="213" t="s">
        <v>42</v>
      </c>
      <c r="O346" s="85"/>
      <c r="P346" s="214">
        <f>O346*H346</f>
        <v>0</v>
      </c>
      <c r="Q346" s="214">
        <v>0.05372</v>
      </c>
      <c r="R346" s="214">
        <f>Q346*H346</f>
        <v>1.71904</v>
      </c>
      <c r="S346" s="214">
        <v>0</v>
      </c>
      <c r="T346" s="21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6" t="s">
        <v>165</v>
      </c>
      <c r="AT346" s="216" t="s">
        <v>144</v>
      </c>
      <c r="AU346" s="216" t="s">
        <v>81</v>
      </c>
      <c r="AY346" s="18" t="s">
        <v>137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79</v>
      </c>
      <c r="BK346" s="217">
        <f>ROUND(I346*H346,2)</f>
        <v>0</v>
      </c>
      <c r="BL346" s="18" t="s">
        <v>165</v>
      </c>
      <c r="BM346" s="216" t="s">
        <v>1110</v>
      </c>
    </row>
    <row r="347" spans="1:47" s="2" customFormat="1" ht="12">
      <c r="A347" s="39"/>
      <c r="B347" s="40"/>
      <c r="C347" s="41"/>
      <c r="D347" s="218" t="s">
        <v>150</v>
      </c>
      <c r="E347" s="41"/>
      <c r="F347" s="219" t="s">
        <v>564</v>
      </c>
      <c r="G347" s="41"/>
      <c r="H347" s="41"/>
      <c r="I347" s="220"/>
      <c r="J347" s="41"/>
      <c r="K347" s="41"/>
      <c r="L347" s="45"/>
      <c r="M347" s="221"/>
      <c r="N347" s="222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150</v>
      </c>
      <c r="AU347" s="18" t="s">
        <v>81</v>
      </c>
    </row>
    <row r="348" spans="1:47" s="2" customFormat="1" ht="12">
      <c r="A348" s="39"/>
      <c r="B348" s="40"/>
      <c r="C348" s="41"/>
      <c r="D348" s="224" t="s">
        <v>162</v>
      </c>
      <c r="E348" s="41"/>
      <c r="F348" s="225" t="s">
        <v>565</v>
      </c>
      <c r="G348" s="41"/>
      <c r="H348" s="41"/>
      <c r="I348" s="220"/>
      <c r="J348" s="41"/>
      <c r="K348" s="41"/>
      <c r="L348" s="45"/>
      <c r="M348" s="221"/>
      <c r="N348" s="222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162</v>
      </c>
      <c r="AU348" s="18" t="s">
        <v>81</v>
      </c>
    </row>
    <row r="349" spans="1:47" s="2" customFormat="1" ht="12">
      <c r="A349" s="39"/>
      <c r="B349" s="40"/>
      <c r="C349" s="41"/>
      <c r="D349" s="218" t="s">
        <v>151</v>
      </c>
      <c r="E349" s="41"/>
      <c r="F349" s="223" t="s">
        <v>566</v>
      </c>
      <c r="G349" s="41"/>
      <c r="H349" s="41"/>
      <c r="I349" s="220"/>
      <c r="J349" s="41"/>
      <c r="K349" s="41"/>
      <c r="L349" s="45"/>
      <c r="M349" s="221"/>
      <c r="N349" s="222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151</v>
      </c>
      <c r="AU349" s="18" t="s">
        <v>81</v>
      </c>
    </row>
    <row r="350" spans="1:51" s="13" customFormat="1" ht="12">
      <c r="A350" s="13"/>
      <c r="B350" s="231"/>
      <c r="C350" s="232"/>
      <c r="D350" s="218" t="s">
        <v>224</v>
      </c>
      <c r="E350" s="233" t="s">
        <v>19</v>
      </c>
      <c r="F350" s="234" t="s">
        <v>431</v>
      </c>
      <c r="G350" s="232"/>
      <c r="H350" s="235">
        <v>32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1" t="s">
        <v>224</v>
      </c>
      <c r="AU350" s="241" t="s">
        <v>81</v>
      </c>
      <c r="AV350" s="13" t="s">
        <v>81</v>
      </c>
      <c r="AW350" s="13" t="s">
        <v>33</v>
      </c>
      <c r="AX350" s="13" t="s">
        <v>79</v>
      </c>
      <c r="AY350" s="241" t="s">
        <v>137</v>
      </c>
    </row>
    <row r="351" spans="1:63" s="12" customFormat="1" ht="22.8" customHeight="1">
      <c r="A351" s="12"/>
      <c r="B351" s="189"/>
      <c r="C351" s="190"/>
      <c r="D351" s="191" t="s">
        <v>70</v>
      </c>
      <c r="E351" s="203" t="s">
        <v>184</v>
      </c>
      <c r="F351" s="203" t="s">
        <v>1111</v>
      </c>
      <c r="G351" s="190"/>
      <c r="H351" s="190"/>
      <c r="I351" s="193"/>
      <c r="J351" s="204">
        <f>BK351</f>
        <v>0</v>
      </c>
      <c r="K351" s="190"/>
      <c r="L351" s="195"/>
      <c r="M351" s="196"/>
      <c r="N351" s="197"/>
      <c r="O351" s="197"/>
      <c r="P351" s="198">
        <f>SUM(P352:P354)</f>
        <v>0</v>
      </c>
      <c r="Q351" s="197"/>
      <c r="R351" s="198">
        <f>SUM(R352:R354)</f>
        <v>2.61488</v>
      </c>
      <c r="S351" s="197"/>
      <c r="T351" s="199">
        <f>SUM(T352:T354)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0" t="s">
        <v>79</v>
      </c>
      <c r="AT351" s="201" t="s">
        <v>70</v>
      </c>
      <c r="AU351" s="201" t="s">
        <v>79</v>
      </c>
      <c r="AY351" s="200" t="s">
        <v>137</v>
      </c>
      <c r="BK351" s="202">
        <f>SUM(BK352:BK354)</f>
        <v>0</v>
      </c>
    </row>
    <row r="352" spans="1:65" s="2" customFormat="1" ht="21.75" customHeight="1">
      <c r="A352" s="39"/>
      <c r="B352" s="40"/>
      <c r="C352" s="205" t="s">
        <v>581</v>
      </c>
      <c r="D352" s="205" t="s">
        <v>144</v>
      </c>
      <c r="E352" s="206" t="s">
        <v>1112</v>
      </c>
      <c r="F352" s="207" t="s">
        <v>1113</v>
      </c>
      <c r="G352" s="208" t="s">
        <v>235</v>
      </c>
      <c r="H352" s="209">
        <v>1</v>
      </c>
      <c r="I352" s="210"/>
      <c r="J352" s="211">
        <f>ROUND(I352*H352,2)</f>
        <v>0</v>
      </c>
      <c r="K352" s="207" t="s">
        <v>19</v>
      </c>
      <c r="L352" s="45"/>
      <c r="M352" s="212" t="s">
        <v>19</v>
      </c>
      <c r="N352" s="213" t="s">
        <v>42</v>
      </c>
      <c r="O352" s="85"/>
      <c r="P352" s="214">
        <f>O352*H352</f>
        <v>0</v>
      </c>
      <c r="Q352" s="214">
        <v>2.61488</v>
      </c>
      <c r="R352" s="214">
        <f>Q352*H352</f>
        <v>2.61488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165</v>
      </c>
      <c r="AT352" s="216" t="s">
        <v>144</v>
      </c>
      <c r="AU352" s="216" t="s">
        <v>81</v>
      </c>
      <c r="AY352" s="18" t="s">
        <v>137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79</v>
      </c>
      <c r="BK352" s="217">
        <f>ROUND(I352*H352,2)</f>
        <v>0</v>
      </c>
      <c r="BL352" s="18" t="s">
        <v>165</v>
      </c>
      <c r="BM352" s="216" t="s">
        <v>1114</v>
      </c>
    </row>
    <row r="353" spans="1:51" s="13" customFormat="1" ht="12">
      <c r="A353" s="13"/>
      <c r="B353" s="231"/>
      <c r="C353" s="232"/>
      <c r="D353" s="218" t="s">
        <v>224</v>
      </c>
      <c r="E353" s="233" t="s">
        <v>19</v>
      </c>
      <c r="F353" s="234" t="s">
        <v>79</v>
      </c>
      <c r="G353" s="232"/>
      <c r="H353" s="235">
        <v>1</v>
      </c>
      <c r="I353" s="236"/>
      <c r="J353" s="232"/>
      <c r="K353" s="232"/>
      <c r="L353" s="237"/>
      <c r="M353" s="238"/>
      <c r="N353" s="239"/>
      <c r="O353" s="239"/>
      <c r="P353" s="239"/>
      <c r="Q353" s="239"/>
      <c r="R353" s="239"/>
      <c r="S353" s="239"/>
      <c r="T353" s="24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1" t="s">
        <v>224</v>
      </c>
      <c r="AU353" s="241" t="s">
        <v>81</v>
      </c>
      <c r="AV353" s="13" t="s">
        <v>81</v>
      </c>
      <c r="AW353" s="13" t="s">
        <v>33</v>
      </c>
      <c r="AX353" s="13" t="s">
        <v>79</v>
      </c>
      <c r="AY353" s="241" t="s">
        <v>137</v>
      </c>
    </row>
    <row r="354" spans="1:51" s="14" customFormat="1" ht="12">
      <c r="A354" s="14"/>
      <c r="B354" s="242"/>
      <c r="C354" s="243"/>
      <c r="D354" s="218" t="s">
        <v>224</v>
      </c>
      <c r="E354" s="244" t="s">
        <v>19</v>
      </c>
      <c r="F354" s="245" t="s">
        <v>1115</v>
      </c>
      <c r="G354" s="243"/>
      <c r="H354" s="244" t="s">
        <v>19</v>
      </c>
      <c r="I354" s="246"/>
      <c r="J354" s="243"/>
      <c r="K354" s="243"/>
      <c r="L354" s="247"/>
      <c r="M354" s="248"/>
      <c r="N354" s="249"/>
      <c r="O354" s="249"/>
      <c r="P354" s="249"/>
      <c r="Q354" s="249"/>
      <c r="R354" s="249"/>
      <c r="S354" s="249"/>
      <c r="T354" s="25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1" t="s">
        <v>224</v>
      </c>
      <c r="AU354" s="251" t="s">
        <v>81</v>
      </c>
      <c r="AV354" s="14" t="s">
        <v>79</v>
      </c>
      <c r="AW354" s="14" t="s">
        <v>33</v>
      </c>
      <c r="AX354" s="14" t="s">
        <v>71</v>
      </c>
      <c r="AY354" s="251" t="s">
        <v>137</v>
      </c>
    </row>
    <row r="355" spans="1:63" s="12" customFormat="1" ht="22.8" customHeight="1">
      <c r="A355" s="12"/>
      <c r="B355" s="189"/>
      <c r="C355" s="190"/>
      <c r="D355" s="191" t="s">
        <v>70</v>
      </c>
      <c r="E355" s="203" t="s">
        <v>188</v>
      </c>
      <c r="F355" s="203" t="s">
        <v>567</v>
      </c>
      <c r="G355" s="190"/>
      <c r="H355" s="190"/>
      <c r="I355" s="193"/>
      <c r="J355" s="204">
        <f>BK355</f>
        <v>0</v>
      </c>
      <c r="K355" s="190"/>
      <c r="L355" s="195"/>
      <c r="M355" s="196"/>
      <c r="N355" s="197"/>
      <c r="O355" s="197"/>
      <c r="P355" s="198">
        <f>SUM(P356:P395)</f>
        <v>0</v>
      </c>
      <c r="Q355" s="197"/>
      <c r="R355" s="198">
        <f>SUM(R356:R395)</f>
        <v>8.810030000000001</v>
      </c>
      <c r="S355" s="197"/>
      <c r="T355" s="199">
        <f>SUM(T356:T395)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0" t="s">
        <v>79</v>
      </c>
      <c r="AT355" s="201" t="s">
        <v>70</v>
      </c>
      <c r="AU355" s="201" t="s">
        <v>79</v>
      </c>
      <c r="AY355" s="200" t="s">
        <v>137</v>
      </c>
      <c r="BK355" s="202">
        <f>SUM(BK356:BK395)</f>
        <v>0</v>
      </c>
    </row>
    <row r="356" spans="1:65" s="2" customFormat="1" ht="24.15" customHeight="1">
      <c r="A356" s="39"/>
      <c r="B356" s="40"/>
      <c r="C356" s="205" t="s">
        <v>588</v>
      </c>
      <c r="D356" s="205" t="s">
        <v>144</v>
      </c>
      <c r="E356" s="206" t="s">
        <v>569</v>
      </c>
      <c r="F356" s="207" t="s">
        <v>570</v>
      </c>
      <c r="G356" s="208" t="s">
        <v>235</v>
      </c>
      <c r="H356" s="209">
        <v>3</v>
      </c>
      <c r="I356" s="210"/>
      <c r="J356" s="211">
        <f>ROUND(I356*H356,2)</f>
        <v>0</v>
      </c>
      <c r="K356" s="207" t="s">
        <v>219</v>
      </c>
      <c r="L356" s="45"/>
      <c r="M356" s="212" t="s">
        <v>19</v>
      </c>
      <c r="N356" s="213" t="s">
        <v>42</v>
      </c>
      <c r="O356" s="85"/>
      <c r="P356" s="214">
        <f>O356*H356</f>
        <v>0</v>
      </c>
      <c r="Q356" s="214">
        <v>0.0007</v>
      </c>
      <c r="R356" s="214">
        <f>Q356*H356</f>
        <v>0.0021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165</v>
      </c>
      <c r="AT356" s="216" t="s">
        <v>144</v>
      </c>
      <c r="AU356" s="216" t="s">
        <v>81</v>
      </c>
      <c r="AY356" s="18" t="s">
        <v>137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79</v>
      </c>
      <c r="BK356" s="217">
        <f>ROUND(I356*H356,2)</f>
        <v>0</v>
      </c>
      <c r="BL356" s="18" t="s">
        <v>165</v>
      </c>
      <c r="BM356" s="216" t="s">
        <v>1116</v>
      </c>
    </row>
    <row r="357" spans="1:47" s="2" customFormat="1" ht="12">
      <c r="A357" s="39"/>
      <c r="B357" s="40"/>
      <c r="C357" s="41"/>
      <c r="D357" s="218" t="s">
        <v>150</v>
      </c>
      <c r="E357" s="41"/>
      <c r="F357" s="219" t="s">
        <v>572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150</v>
      </c>
      <c r="AU357" s="18" t="s">
        <v>81</v>
      </c>
    </row>
    <row r="358" spans="1:47" s="2" customFormat="1" ht="12">
      <c r="A358" s="39"/>
      <c r="B358" s="40"/>
      <c r="C358" s="41"/>
      <c r="D358" s="224" t="s">
        <v>162</v>
      </c>
      <c r="E358" s="41"/>
      <c r="F358" s="225" t="s">
        <v>573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162</v>
      </c>
      <c r="AU358" s="18" t="s">
        <v>81</v>
      </c>
    </row>
    <row r="359" spans="1:47" s="2" customFormat="1" ht="12">
      <c r="A359" s="39"/>
      <c r="B359" s="40"/>
      <c r="C359" s="41"/>
      <c r="D359" s="218" t="s">
        <v>151</v>
      </c>
      <c r="E359" s="41"/>
      <c r="F359" s="223" t="s">
        <v>574</v>
      </c>
      <c r="G359" s="41"/>
      <c r="H359" s="41"/>
      <c r="I359" s="220"/>
      <c r="J359" s="41"/>
      <c r="K359" s="41"/>
      <c r="L359" s="45"/>
      <c r="M359" s="221"/>
      <c r="N359" s="222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151</v>
      </c>
      <c r="AU359" s="18" t="s">
        <v>81</v>
      </c>
    </row>
    <row r="360" spans="1:51" s="13" customFormat="1" ht="12">
      <c r="A360" s="13"/>
      <c r="B360" s="231"/>
      <c r="C360" s="232"/>
      <c r="D360" s="218" t="s">
        <v>224</v>
      </c>
      <c r="E360" s="233" t="s">
        <v>19</v>
      </c>
      <c r="F360" s="234" t="s">
        <v>157</v>
      </c>
      <c r="G360" s="232"/>
      <c r="H360" s="235">
        <v>3</v>
      </c>
      <c r="I360" s="236"/>
      <c r="J360" s="232"/>
      <c r="K360" s="232"/>
      <c r="L360" s="237"/>
      <c r="M360" s="238"/>
      <c r="N360" s="239"/>
      <c r="O360" s="239"/>
      <c r="P360" s="239"/>
      <c r="Q360" s="239"/>
      <c r="R360" s="239"/>
      <c r="S360" s="239"/>
      <c r="T360" s="24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1" t="s">
        <v>224</v>
      </c>
      <c r="AU360" s="241" t="s">
        <v>81</v>
      </c>
      <c r="AV360" s="13" t="s">
        <v>81</v>
      </c>
      <c r="AW360" s="13" t="s">
        <v>33</v>
      </c>
      <c r="AX360" s="13" t="s">
        <v>79</v>
      </c>
      <c r="AY360" s="241" t="s">
        <v>137</v>
      </c>
    </row>
    <row r="361" spans="1:65" s="2" customFormat="1" ht="16.5" customHeight="1">
      <c r="A361" s="39"/>
      <c r="B361" s="40"/>
      <c r="C361" s="263" t="s">
        <v>592</v>
      </c>
      <c r="D361" s="263" t="s">
        <v>368</v>
      </c>
      <c r="E361" s="264" t="s">
        <v>576</v>
      </c>
      <c r="F361" s="265" t="s">
        <v>577</v>
      </c>
      <c r="G361" s="266" t="s">
        <v>235</v>
      </c>
      <c r="H361" s="267">
        <v>2</v>
      </c>
      <c r="I361" s="268"/>
      <c r="J361" s="269">
        <f>ROUND(I361*H361,2)</f>
        <v>0</v>
      </c>
      <c r="K361" s="265" t="s">
        <v>219</v>
      </c>
      <c r="L361" s="270"/>
      <c r="M361" s="271" t="s">
        <v>19</v>
      </c>
      <c r="N361" s="272" t="s">
        <v>42</v>
      </c>
      <c r="O361" s="85"/>
      <c r="P361" s="214">
        <f>O361*H361</f>
        <v>0</v>
      </c>
      <c r="Q361" s="214">
        <v>0.005</v>
      </c>
      <c r="R361" s="214">
        <f>Q361*H361</f>
        <v>0.01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184</v>
      </c>
      <c r="AT361" s="216" t="s">
        <v>368</v>
      </c>
      <c r="AU361" s="216" t="s">
        <v>81</v>
      </c>
      <c r="AY361" s="18" t="s">
        <v>137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79</v>
      </c>
      <c r="BK361" s="217">
        <f>ROUND(I361*H361,2)</f>
        <v>0</v>
      </c>
      <c r="BL361" s="18" t="s">
        <v>165</v>
      </c>
      <c r="BM361" s="216" t="s">
        <v>1117</v>
      </c>
    </row>
    <row r="362" spans="1:47" s="2" customFormat="1" ht="12">
      <c r="A362" s="39"/>
      <c r="B362" s="40"/>
      <c r="C362" s="41"/>
      <c r="D362" s="218" t="s">
        <v>150</v>
      </c>
      <c r="E362" s="41"/>
      <c r="F362" s="219" t="s">
        <v>577</v>
      </c>
      <c r="G362" s="41"/>
      <c r="H362" s="41"/>
      <c r="I362" s="220"/>
      <c r="J362" s="41"/>
      <c r="K362" s="41"/>
      <c r="L362" s="45"/>
      <c r="M362" s="221"/>
      <c r="N362" s="222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150</v>
      </c>
      <c r="AU362" s="18" t="s">
        <v>81</v>
      </c>
    </row>
    <row r="363" spans="1:51" s="13" customFormat="1" ht="12">
      <c r="A363" s="13"/>
      <c r="B363" s="231"/>
      <c r="C363" s="232"/>
      <c r="D363" s="218" t="s">
        <v>224</v>
      </c>
      <c r="E363" s="233" t="s">
        <v>19</v>
      </c>
      <c r="F363" s="234" t="s">
        <v>579</v>
      </c>
      <c r="G363" s="232"/>
      <c r="H363" s="235">
        <v>2</v>
      </c>
      <c r="I363" s="236"/>
      <c r="J363" s="232"/>
      <c r="K363" s="232"/>
      <c r="L363" s="237"/>
      <c r="M363" s="238"/>
      <c r="N363" s="239"/>
      <c r="O363" s="239"/>
      <c r="P363" s="239"/>
      <c r="Q363" s="239"/>
      <c r="R363" s="239"/>
      <c r="S363" s="239"/>
      <c r="T363" s="24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1" t="s">
        <v>224</v>
      </c>
      <c r="AU363" s="241" t="s">
        <v>81</v>
      </c>
      <c r="AV363" s="13" t="s">
        <v>81</v>
      </c>
      <c r="AW363" s="13" t="s">
        <v>33</v>
      </c>
      <c r="AX363" s="13" t="s">
        <v>79</v>
      </c>
      <c r="AY363" s="241" t="s">
        <v>137</v>
      </c>
    </row>
    <row r="364" spans="1:65" s="2" customFormat="1" ht="21.75" customHeight="1">
      <c r="A364" s="39"/>
      <c r="B364" s="40"/>
      <c r="C364" s="263" t="s">
        <v>601</v>
      </c>
      <c r="D364" s="263" t="s">
        <v>368</v>
      </c>
      <c r="E364" s="264" t="s">
        <v>1118</v>
      </c>
      <c r="F364" s="265" t="s">
        <v>1119</v>
      </c>
      <c r="G364" s="266" t="s">
        <v>235</v>
      </c>
      <c r="H364" s="267">
        <v>1</v>
      </c>
      <c r="I364" s="268"/>
      <c r="J364" s="269">
        <f>ROUND(I364*H364,2)</f>
        <v>0</v>
      </c>
      <c r="K364" s="265" t="s">
        <v>219</v>
      </c>
      <c r="L364" s="270"/>
      <c r="M364" s="271" t="s">
        <v>19</v>
      </c>
      <c r="N364" s="272" t="s">
        <v>42</v>
      </c>
      <c r="O364" s="85"/>
      <c r="P364" s="214">
        <f>O364*H364</f>
        <v>0</v>
      </c>
      <c r="Q364" s="214">
        <v>0.005</v>
      </c>
      <c r="R364" s="214">
        <f>Q364*H364</f>
        <v>0.005</v>
      </c>
      <c r="S364" s="214">
        <v>0</v>
      </c>
      <c r="T364" s="215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16" t="s">
        <v>184</v>
      </c>
      <c r="AT364" s="216" t="s">
        <v>368</v>
      </c>
      <c r="AU364" s="216" t="s">
        <v>81</v>
      </c>
      <c r="AY364" s="18" t="s">
        <v>137</v>
      </c>
      <c r="BE364" s="217">
        <f>IF(N364="základní",J364,0)</f>
        <v>0</v>
      </c>
      <c r="BF364" s="217">
        <f>IF(N364="snížená",J364,0)</f>
        <v>0</v>
      </c>
      <c r="BG364" s="217">
        <f>IF(N364="zákl. přenesená",J364,0)</f>
        <v>0</v>
      </c>
      <c r="BH364" s="217">
        <f>IF(N364="sníž. přenesená",J364,0)</f>
        <v>0</v>
      </c>
      <c r="BI364" s="217">
        <f>IF(N364="nulová",J364,0)</f>
        <v>0</v>
      </c>
      <c r="BJ364" s="18" t="s">
        <v>79</v>
      </c>
      <c r="BK364" s="217">
        <f>ROUND(I364*H364,2)</f>
        <v>0</v>
      </c>
      <c r="BL364" s="18" t="s">
        <v>165</v>
      </c>
      <c r="BM364" s="216" t="s">
        <v>1120</v>
      </c>
    </row>
    <row r="365" spans="1:47" s="2" customFormat="1" ht="12">
      <c r="A365" s="39"/>
      <c r="B365" s="40"/>
      <c r="C365" s="41"/>
      <c r="D365" s="218" t="s">
        <v>150</v>
      </c>
      <c r="E365" s="41"/>
      <c r="F365" s="219" t="s">
        <v>1119</v>
      </c>
      <c r="G365" s="41"/>
      <c r="H365" s="41"/>
      <c r="I365" s="220"/>
      <c r="J365" s="41"/>
      <c r="K365" s="41"/>
      <c r="L365" s="45"/>
      <c r="M365" s="221"/>
      <c r="N365" s="222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150</v>
      </c>
      <c r="AU365" s="18" t="s">
        <v>81</v>
      </c>
    </row>
    <row r="366" spans="1:65" s="2" customFormat="1" ht="24.15" customHeight="1">
      <c r="A366" s="39"/>
      <c r="B366" s="40"/>
      <c r="C366" s="205" t="s">
        <v>605</v>
      </c>
      <c r="D366" s="205" t="s">
        <v>144</v>
      </c>
      <c r="E366" s="206" t="s">
        <v>582</v>
      </c>
      <c r="F366" s="207" t="s">
        <v>583</v>
      </c>
      <c r="G366" s="208" t="s">
        <v>235</v>
      </c>
      <c r="H366" s="209">
        <v>3</v>
      </c>
      <c r="I366" s="210"/>
      <c r="J366" s="211">
        <f>ROUND(I366*H366,2)</f>
        <v>0</v>
      </c>
      <c r="K366" s="207" t="s">
        <v>219</v>
      </c>
      <c r="L366" s="45"/>
      <c r="M366" s="212" t="s">
        <v>19</v>
      </c>
      <c r="N366" s="213" t="s">
        <v>42</v>
      </c>
      <c r="O366" s="85"/>
      <c r="P366" s="214">
        <f>O366*H366</f>
        <v>0</v>
      </c>
      <c r="Q366" s="214">
        <v>0.10941</v>
      </c>
      <c r="R366" s="214">
        <f>Q366*H366</f>
        <v>0.32822999999999997</v>
      </c>
      <c r="S366" s="214">
        <v>0</v>
      </c>
      <c r="T366" s="21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6" t="s">
        <v>165</v>
      </c>
      <c r="AT366" s="216" t="s">
        <v>144</v>
      </c>
      <c r="AU366" s="216" t="s">
        <v>81</v>
      </c>
      <c r="AY366" s="18" t="s">
        <v>137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79</v>
      </c>
      <c r="BK366" s="217">
        <f>ROUND(I366*H366,2)</f>
        <v>0</v>
      </c>
      <c r="BL366" s="18" t="s">
        <v>165</v>
      </c>
      <c r="BM366" s="216" t="s">
        <v>1121</v>
      </c>
    </row>
    <row r="367" spans="1:47" s="2" customFormat="1" ht="12">
      <c r="A367" s="39"/>
      <c r="B367" s="40"/>
      <c r="C367" s="41"/>
      <c r="D367" s="218" t="s">
        <v>150</v>
      </c>
      <c r="E367" s="41"/>
      <c r="F367" s="219" t="s">
        <v>585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150</v>
      </c>
      <c r="AU367" s="18" t="s">
        <v>81</v>
      </c>
    </row>
    <row r="368" spans="1:47" s="2" customFormat="1" ht="12">
      <c r="A368" s="39"/>
      <c r="B368" s="40"/>
      <c r="C368" s="41"/>
      <c r="D368" s="224" t="s">
        <v>162</v>
      </c>
      <c r="E368" s="41"/>
      <c r="F368" s="225" t="s">
        <v>586</v>
      </c>
      <c r="G368" s="41"/>
      <c r="H368" s="41"/>
      <c r="I368" s="220"/>
      <c r="J368" s="41"/>
      <c r="K368" s="41"/>
      <c r="L368" s="45"/>
      <c r="M368" s="221"/>
      <c r="N368" s="222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162</v>
      </c>
      <c r="AU368" s="18" t="s">
        <v>81</v>
      </c>
    </row>
    <row r="369" spans="1:47" s="2" customFormat="1" ht="12">
      <c r="A369" s="39"/>
      <c r="B369" s="40"/>
      <c r="C369" s="41"/>
      <c r="D369" s="218" t="s">
        <v>151</v>
      </c>
      <c r="E369" s="41"/>
      <c r="F369" s="223" t="s">
        <v>587</v>
      </c>
      <c r="G369" s="41"/>
      <c r="H369" s="41"/>
      <c r="I369" s="220"/>
      <c r="J369" s="41"/>
      <c r="K369" s="41"/>
      <c r="L369" s="45"/>
      <c r="M369" s="221"/>
      <c r="N369" s="222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151</v>
      </c>
      <c r="AU369" s="18" t="s">
        <v>81</v>
      </c>
    </row>
    <row r="370" spans="1:51" s="13" customFormat="1" ht="12">
      <c r="A370" s="13"/>
      <c r="B370" s="231"/>
      <c r="C370" s="232"/>
      <c r="D370" s="218" t="s">
        <v>224</v>
      </c>
      <c r="E370" s="233" t="s">
        <v>19</v>
      </c>
      <c r="F370" s="234" t="s">
        <v>157</v>
      </c>
      <c r="G370" s="232"/>
      <c r="H370" s="235">
        <v>3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1" t="s">
        <v>224</v>
      </c>
      <c r="AU370" s="241" t="s">
        <v>81</v>
      </c>
      <c r="AV370" s="13" t="s">
        <v>81</v>
      </c>
      <c r="AW370" s="13" t="s">
        <v>33</v>
      </c>
      <c r="AX370" s="13" t="s">
        <v>79</v>
      </c>
      <c r="AY370" s="241" t="s">
        <v>137</v>
      </c>
    </row>
    <row r="371" spans="1:65" s="2" customFormat="1" ht="21.75" customHeight="1">
      <c r="A371" s="39"/>
      <c r="B371" s="40"/>
      <c r="C371" s="263" t="s">
        <v>613</v>
      </c>
      <c r="D371" s="263" t="s">
        <v>368</v>
      </c>
      <c r="E371" s="264" t="s">
        <v>589</v>
      </c>
      <c r="F371" s="265" t="s">
        <v>590</v>
      </c>
      <c r="G371" s="266" t="s">
        <v>235</v>
      </c>
      <c r="H371" s="267">
        <v>3</v>
      </c>
      <c r="I371" s="268"/>
      <c r="J371" s="269">
        <f>ROUND(I371*H371,2)</f>
        <v>0</v>
      </c>
      <c r="K371" s="265" t="s">
        <v>219</v>
      </c>
      <c r="L371" s="270"/>
      <c r="M371" s="271" t="s">
        <v>19</v>
      </c>
      <c r="N371" s="272" t="s">
        <v>42</v>
      </c>
      <c r="O371" s="85"/>
      <c r="P371" s="214">
        <f>O371*H371</f>
        <v>0</v>
      </c>
      <c r="Q371" s="214">
        <v>0.0061</v>
      </c>
      <c r="R371" s="214">
        <f>Q371*H371</f>
        <v>0.0183</v>
      </c>
      <c r="S371" s="214">
        <v>0</v>
      </c>
      <c r="T371" s="215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6" t="s">
        <v>184</v>
      </c>
      <c r="AT371" s="216" t="s">
        <v>368</v>
      </c>
      <c r="AU371" s="216" t="s">
        <v>81</v>
      </c>
      <c r="AY371" s="18" t="s">
        <v>137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79</v>
      </c>
      <c r="BK371" s="217">
        <f>ROUND(I371*H371,2)</f>
        <v>0</v>
      </c>
      <c r="BL371" s="18" t="s">
        <v>165</v>
      </c>
      <c r="BM371" s="216" t="s">
        <v>1122</v>
      </c>
    </row>
    <row r="372" spans="1:47" s="2" customFormat="1" ht="12">
      <c r="A372" s="39"/>
      <c r="B372" s="40"/>
      <c r="C372" s="41"/>
      <c r="D372" s="218" t="s">
        <v>150</v>
      </c>
      <c r="E372" s="41"/>
      <c r="F372" s="219" t="s">
        <v>590</v>
      </c>
      <c r="G372" s="41"/>
      <c r="H372" s="41"/>
      <c r="I372" s="220"/>
      <c r="J372" s="41"/>
      <c r="K372" s="41"/>
      <c r="L372" s="45"/>
      <c r="M372" s="221"/>
      <c r="N372" s="222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150</v>
      </c>
      <c r="AU372" s="18" t="s">
        <v>81</v>
      </c>
    </row>
    <row r="373" spans="1:65" s="2" customFormat="1" ht="33" customHeight="1">
      <c r="A373" s="39"/>
      <c r="B373" s="40"/>
      <c r="C373" s="205" t="s">
        <v>619</v>
      </c>
      <c r="D373" s="205" t="s">
        <v>144</v>
      </c>
      <c r="E373" s="206" t="s">
        <v>593</v>
      </c>
      <c r="F373" s="207" t="s">
        <v>594</v>
      </c>
      <c r="G373" s="208" t="s">
        <v>595</v>
      </c>
      <c r="H373" s="209">
        <v>7.6</v>
      </c>
      <c r="I373" s="210"/>
      <c r="J373" s="211">
        <f>ROUND(I373*H373,2)</f>
        <v>0</v>
      </c>
      <c r="K373" s="207" t="s">
        <v>219</v>
      </c>
      <c r="L373" s="45"/>
      <c r="M373" s="212" t="s">
        <v>19</v>
      </c>
      <c r="N373" s="213" t="s">
        <v>42</v>
      </c>
      <c r="O373" s="85"/>
      <c r="P373" s="214">
        <f>O373*H373</f>
        <v>0</v>
      </c>
      <c r="Q373" s="214">
        <v>0</v>
      </c>
      <c r="R373" s="214">
        <f>Q373*H373</f>
        <v>0</v>
      </c>
      <c r="S373" s="214">
        <v>0</v>
      </c>
      <c r="T373" s="215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6" t="s">
        <v>165</v>
      </c>
      <c r="AT373" s="216" t="s">
        <v>144</v>
      </c>
      <c r="AU373" s="216" t="s">
        <v>81</v>
      </c>
      <c r="AY373" s="18" t="s">
        <v>137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18" t="s">
        <v>79</v>
      </c>
      <c r="BK373" s="217">
        <f>ROUND(I373*H373,2)</f>
        <v>0</v>
      </c>
      <c r="BL373" s="18" t="s">
        <v>165</v>
      </c>
      <c r="BM373" s="216" t="s">
        <v>1123</v>
      </c>
    </row>
    <row r="374" spans="1:47" s="2" customFormat="1" ht="12">
      <c r="A374" s="39"/>
      <c r="B374" s="40"/>
      <c r="C374" s="41"/>
      <c r="D374" s="218" t="s">
        <v>150</v>
      </c>
      <c r="E374" s="41"/>
      <c r="F374" s="219" t="s">
        <v>597</v>
      </c>
      <c r="G374" s="41"/>
      <c r="H374" s="41"/>
      <c r="I374" s="220"/>
      <c r="J374" s="41"/>
      <c r="K374" s="41"/>
      <c r="L374" s="45"/>
      <c r="M374" s="221"/>
      <c r="N374" s="222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150</v>
      </c>
      <c r="AU374" s="18" t="s">
        <v>81</v>
      </c>
    </row>
    <row r="375" spans="1:47" s="2" customFormat="1" ht="12">
      <c r="A375" s="39"/>
      <c r="B375" s="40"/>
      <c r="C375" s="41"/>
      <c r="D375" s="224" t="s">
        <v>162</v>
      </c>
      <c r="E375" s="41"/>
      <c r="F375" s="225" t="s">
        <v>598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162</v>
      </c>
      <c r="AU375" s="18" t="s">
        <v>81</v>
      </c>
    </row>
    <row r="376" spans="1:47" s="2" customFormat="1" ht="12">
      <c r="A376" s="39"/>
      <c r="B376" s="40"/>
      <c r="C376" s="41"/>
      <c r="D376" s="218" t="s">
        <v>151</v>
      </c>
      <c r="E376" s="41"/>
      <c r="F376" s="223" t="s">
        <v>599</v>
      </c>
      <c r="G376" s="41"/>
      <c r="H376" s="41"/>
      <c r="I376" s="220"/>
      <c r="J376" s="41"/>
      <c r="K376" s="41"/>
      <c r="L376" s="45"/>
      <c r="M376" s="221"/>
      <c r="N376" s="222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151</v>
      </c>
      <c r="AU376" s="18" t="s">
        <v>81</v>
      </c>
    </row>
    <row r="377" spans="1:51" s="13" customFormat="1" ht="12">
      <c r="A377" s="13"/>
      <c r="B377" s="231"/>
      <c r="C377" s="232"/>
      <c r="D377" s="218" t="s">
        <v>224</v>
      </c>
      <c r="E377" s="233" t="s">
        <v>19</v>
      </c>
      <c r="F377" s="234" t="s">
        <v>1124</v>
      </c>
      <c r="G377" s="232"/>
      <c r="H377" s="235">
        <v>7.6</v>
      </c>
      <c r="I377" s="236"/>
      <c r="J377" s="232"/>
      <c r="K377" s="232"/>
      <c r="L377" s="237"/>
      <c r="M377" s="238"/>
      <c r="N377" s="239"/>
      <c r="O377" s="239"/>
      <c r="P377" s="239"/>
      <c r="Q377" s="239"/>
      <c r="R377" s="239"/>
      <c r="S377" s="239"/>
      <c r="T377" s="24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1" t="s">
        <v>224</v>
      </c>
      <c r="AU377" s="241" t="s">
        <v>81</v>
      </c>
      <c r="AV377" s="13" t="s">
        <v>81</v>
      </c>
      <c r="AW377" s="13" t="s">
        <v>33</v>
      </c>
      <c r="AX377" s="13" t="s">
        <v>79</v>
      </c>
      <c r="AY377" s="241" t="s">
        <v>137</v>
      </c>
    </row>
    <row r="378" spans="1:51" s="14" customFormat="1" ht="12">
      <c r="A378" s="14"/>
      <c r="B378" s="242"/>
      <c r="C378" s="243"/>
      <c r="D378" s="218" t="s">
        <v>224</v>
      </c>
      <c r="E378" s="244" t="s">
        <v>19</v>
      </c>
      <c r="F378" s="245" t="s">
        <v>600</v>
      </c>
      <c r="G378" s="243"/>
      <c r="H378" s="244" t="s">
        <v>19</v>
      </c>
      <c r="I378" s="246"/>
      <c r="J378" s="243"/>
      <c r="K378" s="243"/>
      <c r="L378" s="247"/>
      <c r="M378" s="248"/>
      <c r="N378" s="249"/>
      <c r="O378" s="249"/>
      <c r="P378" s="249"/>
      <c r="Q378" s="249"/>
      <c r="R378" s="249"/>
      <c r="S378" s="249"/>
      <c r="T378" s="25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1" t="s">
        <v>224</v>
      </c>
      <c r="AU378" s="251" t="s">
        <v>81</v>
      </c>
      <c r="AV378" s="14" t="s">
        <v>79</v>
      </c>
      <c r="AW378" s="14" t="s">
        <v>33</v>
      </c>
      <c r="AX378" s="14" t="s">
        <v>71</v>
      </c>
      <c r="AY378" s="251" t="s">
        <v>137</v>
      </c>
    </row>
    <row r="379" spans="1:65" s="2" customFormat="1" ht="16.5" customHeight="1">
      <c r="A379" s="39"/>
      <c r="B379" s="40"/>
      <c r="C379" s="263" t="s">
        <v>625</v>
      </c>
      <c r="D379" s="263" t="s">
        <v>368</v>
      </c>
      <c r="E379" s="264" t="s">
        <v>602</v>
      </c>
      <c r="F379" s="265" t="s">
        <v>603</v>
      </c>
      <c r="G379" s="266" t="s">
        <v>595</v>
      </c>
      <c r="H379" s="267">
        <v>7.6</v>
      </c>
      <c r="I379" s="268"/>
      <c r="J379" s="269">
        <f>ROUND(I379*H379,2)</f>
        <v>0</v>
      </c>
      <c r="K379" s="265" t="s">
        <v>219</v>
      </c>
      <c r="L379" s="270"/>
      <c r="M379" s="271" t="s">
        <v>19</v>
      </c>
      <c r="N379" s="272" t="s">
        <v>42</v>
      </c>
      <c r="O379" s="85"/>
      <c r="P379" s="214">
        <f>O379*H379</f>
        <v>0</v>
      </c>
      <c r="Q379" s="214">
        <v>0.0087</v>
      </c>
      <c r="R379" s="214">
        <f>Q379*H379</f>
        <v>0.06612</v>
      </c>
      <c r="S379" s="214">
        <v>0</v>
      </c>
      <c r="T379" s="21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6" t="s">
        <v>184</v>
      </c>
      <c r="AT379" s="216" t="s">
        <v>368</v>
      </c>
      <c r="AU379" s="216" t="s">
        <v>81</v>
      </c>
      <c r="AY379" s="18" t="s">
        <v>137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79</v>
      </c>
      <c r="BK379" s="217">
        <f>ROUND(I379*H379,2)</f>
        <v>0</v>
      </c>
      <c r="BL379" s="18" t="s">
        <v>165</v>
      </c>
      <c r="BM379" s="216" t="s">
        <v>1125</v>
      </c>
    </row>
    <row r="380" spans="1:47" s="2" customFormat="1" ht="12">
      <c r="A380" s="39"/>
      <c r="B380" s="40"/>
      <c r="C380" s="41"/>
      <c r="D380" s="218" t="s">
        <v>150</v>
      </c>
      <c r="E380" s="41"/>
      <c r="F380" s="219" t="s">
        <v>603</v>
      </c>
      <c r="G380" s="41"/>
      <c r="H380" s="41"/>
      <c r="I380" s="220"/>
      <c r="J380" s="41"/>
      <c r="K380" s="41"/>
      <c r="L380" s="45"/>
      <c r="M380" s="221"/>
      <c r="N380" s="222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150</v>
      </c>
      <c r="AU380" s="18" t="s">
        <v>81</v>
      </c>
    </row>
    <row r="381" spans="1:65" s="2" customFormat="1" ht="33" customHeight="1">
      <c r="A381" s="39"/>
      <c r="B381" s="40"/>
      <c r="C381" s="205" t="s">
        <v>631</v>
      </c>
      <c r="D381" s="205" t="s">
        <v>144</v>
      </c>
      <c r="E381" s="206" t="s">
        <v>1126</v>
      </c>
      <c r="F381" s="207" t="s">
        <v>1127</v>
      </c>
      <c r="G381" s="208" t="s">
        <v>595</v>
      </c>
      <c r="H381" s="209">
        <v>1</v>
      </c>
      <c r="I381" s="210"/>
      <c r="J381" s="211">
        <f>ROUND(I381*H381,2)</f>
        <v>0</v>
      </c>
      <c r="K381" s="207" t="s">
        <v>219</v>
      </c>
      <c r="L381" s="45"/>
      <c r="M381" s="212" t="s">
        <v>19</v>
      </c>
      <c r="N381" s="213" t="s">
        <v>42</v>
      </c>
      <c r="O381" s="85"/>
      <c r="P381" s="214">
        <f>O381*H381</f>
        <v>0</v>
      </c>
      <c r="Q381" s="214">
        <v>0</v>
      </c>
      <c r="R381" s="214">
        <f>Q381*H381</f>
        <v>0</v>
      </c>
      <c r="S381" s="214">
        <v>0</v>
      </c>
      <c r="T381" s="215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6" t="s">
        <v>165</v>
      </c>
      <c r="AT381" s="216" t="s">
        <v>144</v>
      </c>
      <c r="AU381" s="216" t="s">
        <v>81</v>
      </c>
      <c r="AY381" s="18" t="s">
        <v>137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8" t="s">
        <v>79</v>
      </c>
      <c r="BK381" s="217">
        <f>ROUND(I381*H381,2)</f>
        <v>0</v>
      </c>
      <c r="BL381" s="18" t="s">
        <v>165</v>
      </c>
      <c r="BM381" s="216" t="s">
        <v>1128</v>
      </c>
    </row>
    <row r="382" spans="1:47" s="2" customFormat="1" ht="12">
      <c r="A382" s="39"/>
      <c r="B382" s="40"/>
      <c r="C382" s="41"/>
      <c r="D382" s="218" t="s">
        <v>150</v>
      </c>
      <c r="E382" s="41"/>
      <c r="F382" s="219" t="s">
        <v>1129</v>
      </c>
      <c r="G382" s="41"/>
      <c r="H382" s="41"/>
      <c r="I382" s="220"/>
      <c r="J382" s="41"/>
      <c r="K382" s="41"/>
      <c r="L382" s="45"/>
      <c r="M382" s="221"/>
      <c r="N382" s="222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150</v>
      </c>
      <c r="AU382" s="18" t="s">
        <v>81</v>
      </c>
    </row>
    <row r="383" spans="1:47" s="2" customFormat="1" ht="12">
      <c r="A383" s="39"/>
      <c r="B383" s="40"/>
      <c r="C383" s="41"/>
      <c r="D383" s="224" t="s">
        <v>162</v>
      </c>
      <c r="E383" s="41"/>
      <c r="F383" s="225" t="s">
        <v>1130</v>
      </c>
      <c r="G383" s="41"/>
      <c r="H383" s="41"/>
      <c r="I383" s="220"/>
      <c r="J383" s="41"/>
      <c r="K383" s="41"/>
      <c r="L383" s="45"/>
      <c r="M383" s="221"/>
      <c r="N383" s="222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162</v>
      </c>
      <c r="AU383" s="18" t="s">
        <v>81</v>
      </c>
    </row>
    <row r="384" spans="1:65" s="2" customFormat="1" ht="16.5" customHeight="1">
      <c r="A384" s="39"/>
      <c r="B384" s="40"/>
      <c r="C384" s="263" t="s">
        <v>638</v>
      </c>
      <c r="D384" s="263" t="s">
        <v>368</v>
      </c>
      <c r="E384" s="264" t="s">
        <v>1131</v>
      </c>
      <c r="F384" s="265" t="s">
        <v>1132</v>
      </c>
      <c r="G384" s="266" t="s">
        <v>595</v>
      </c>
      <c r="H384" s="267">
        <v>40</v>
      </c>
      <c r="I384" s="268"/>
      <c r="J384" s="269">
        <f>ROUND(I384*H384,2)</f>
        <v>0</v>
      </c>
      <c r="K384" s="265" t="s">
        <v>219</v>
      </c>
      <c r="L384" s="270"/>
      <c r="M384" s="271" t="s">
        <v>19</v>
      </c>
      <c r="N384" s="272" t="s">
        <v>42</v>
      </c>
      <c r="O384" s="85"/>
      <c r="P384" s="214">
        <f>O384*H384</f>
        <v>0</v>
      </c>
      <c r="Q384" s="214">
        <v>0.0191</v>
      </c>
      <c r="R384" s="214">
        <f>Q384*H384</f>
        <v>0.764</v>
      </c>
      <c r="S384" s="214">
        <v>0</v>
      </c>
      <c r="T384" s="215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16" t="s">
        <v>184</v>
      </c>
      <c r="AT384" s="216" t="s">
        <v>368</v>
      </c>
      <c r="AU384" s="216" t="s">
        <v>81</v>
      </c>
      <c r="AY384" s="18" t="s">
        <v>137</v>
      </c>
      <c r="BE384" s="217">
        <f>IF(N384="základní",J384,0)</f>
        <v>0</v>
      </c>
      <c r="BF384" s="217">
        <f>IF(N384="snížená",J384,0)</f>
        <v>0</v>
      </c>
      <c r="BG384" s="217">
        <f>IF(N384="zákl. přenesená",J384,0)</f>
        <v>0</v>
      </c>
      <c r="BH384" s="217">
        <f>IF(N384="sníž. přenesená",J384,0)</f>
        <v>0</v>
      </c>
      <c r="BI384" s="217">
        <f>IF(N384="nulová",J384,0)</f>
        <v>0</v>
      </c>
      <c r="BJ384" s="18" t="s">
        <v>79</v>
      </c>
      <c r="BK384" s="217">
        <f>ROUND(I384*H384,2)</f>
        <v>0</v>
      </c>
      <c r="BL384" s="18" t="s">
        <v>165</v>
      </c>
      <c r="BM384" s="216" t="s">
        <v>1133</v>
      </c>
    </row>
    <row r="385" spans="1:47" s="2" customFormat="1" ht="12">
      <c r="A385" s="39"/>
      <c r="B385" s="40"/>
      <c r="C385" s="41"/>
      <c r="D385" s="218" t="s">
        <v>150</v>
      </c>
      <c r="E385" s="41"/>
      <c r="F385" s="219" t="s">
        <v>1132</v>
      </c>
      <c r="G385" s="41"/>
      <c r="H385" s="41"/>
      <c r="I385" s="220"/>
      <c r="J385" s="41"/>
      <c r="K385" s="41"/>
      <c r="L385" s="45"/>
      <c r="M385" s="221"/>
      <c r="N385" s="222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150</v>
      </c>
      <c r="AU385" s="18" t="s">
        <v>81</v>
      </c>
    </row>
    <row r="386" spans="1:65" s="2" customFormat="1" ht="33" customHeight="1">
      <c r="A386" s="39"/>
      <c r="B386" s="40"/>
      <c r="C386" s="205" t="s">
        <v>644</v>
      </c>
      <c r="D386" s="205" t="s">
        <v>144</v>
      </c>
      <c r="E386" s="206" t="s">
        <v>606</v>
      </c>
      <c r="F386" s="207" t="s">
        <v>607</v>
      </c>
      <c r="G386" s="208" t="s">
        <v>595</v>
      </c>
      <c r="H386" s="209">
        <v>21</v>
      </c>
      <c r="I386" s="210"/>
      <c r="J386" s="211">
        <f>ROUND(I386*H386,2)</f>
        <v>0</v>
      </c>
      <c r="K386" s="207" t="s">
        <v>219</v>
      </c>
      <c r="L386" s="45"/>
      <c r="M386" s="212" t="s">
        <v>19</v>
      </c>
      <c r="N386" s="213" t="s">
        <v>42</v>
      </c>
      <c r="O386" s="85"/>
      <c r="P386" s="214">
        <f>O386*H386</f>
        <v>0</v>
      </c>
      <c r="Q386" s="214">
        <v>0.00061</v>
      </c>
      <c r="R386" s="214">
        <f>Q386*H386</f>
        <v>0.01281</v>
      </c>
      <c r="S386" s="214">
        <v>0</v>
      </c>
      <c r="T386" s="21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6" t="s">
        <v>165</v>
      </c>
      <c r="AT386" s="216" t="s">
        <v>144</v>
      </c>
      <c r="AU386" s="216" t="s">
        <v>81</v>
      </c>
      <c r="AY386" s="18" t="s">
        <v>137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79</v>
      </c>
      <c r="BK386" s="217">
        <f>ROUND(I386*H386,2)</f>
        <v>0</v>
      </c>
      <c r="BL386" s="18" t="s">
        <v>165</v>
      </c>
      <c r="BM386" s="216" t="s">
        <v>1134</v>
      </c>
    </row>
    <row r="387" spans="1:47" s="2" customFormat="1" ht="12">
      <c r="A387" s="39"/>
      <c r="B387" s="40"/>
      <c r="C387" s="41"/>
      <c r="D387" s="218" t="s">
        <v>150</v>
      </c>
      <c r="E387" s="41"/>
      <c r="F387" s="219" t="s">
        <v>609</v>
      </c>
      <c r="G387" s="41"/>
      <c r="H387" s="41"/>
      <c r="I387" s="220"/>
      <c r="J387" s="41"/>
      <c r="K387" s="41"/>
      <c r="L387" s="45"/>
      <c r="M387" s="221"/>
      <c r="N387" s="222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150</v>
      </c>
      <c r="AU387" s="18" t="s">
        <v>81</v>
      </c>
    </row>
    <row r="388" spans="1:47" s="2" customFormat="1" ht="12">
      <c r="A388" s="39"/>
      <c r="B388" s="40"/>
      <c r="C388" s="41"/>
      <c r="D388" s="224" t="s">
        <v>162</v>
      </c>
      <c r="E388" s="41"/>
      <c r="F388" s="225" t="s">
        <v>610</v>
      </c>
      <c r="G388" s="41"/>
      <c r="H388" s="41"/>
      <c r="I388" s="220"/>
      <c r="J388" s="41"/>
      <c r="K388" s="41"/>
      <c r="L388" s="45"/>
      <c r="M388" s="221"/>
      <c r="N388" s="222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162</v>
      </c>
      <c r="AU388" s="18" t="s">
        <v>81</v>
      </c>
    </row>
    <row r="389" spans="1:51" s="13" customFormat="1" ht="12">
      <c r="A389" s="13"/>
      <c r="B389" s="231"/>
      <c r="C389" s="232"/>
      <c r="D389" s="218" t="s">
        <v>224</v>
      </c>
      <c r="E389" s="233" t="s">
        <v>19</v>
      </c>
      <c r="F389" s="234" t="s">
        <v>7</v>
      </c>
      <c r="G389" s="232"/>
      <c r="H389" s="235">
        <v>21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40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1" t="s">
        <v>224</v>
      </c>
      <c r="AU389" s="241" t="s">
        <v>81</v>
      </c>
      <c r="AV389" s="13" t="s">
        <v>81</v>
      </c>
      <c r="AW389" s="13" t="s">
        <v>33</v>
      </c>
      <c r="AX389" s="13" t="s">
        <v>79</v>
      </c>
      <c r="AY389" s="241" t="s">
        <v>137</v>
      </c>
    </row>
    <row r="390" spans="1:65" s="2" customFormat="1" ht="24.15" customHeight="1">
      <c r="A390" s="39"/>
      <c r="B390" s="40"/>
      <c r="C390" s="205" t="s">
        <v>1135</v>
      </c>
      <c r="D390" s="205" t="s">
        <v>144</v>
      </c>
      <c r="E390" s="206" t="s">
        <v>1136</v>
      </c>
      <c r="F390" s="207" t="s">
        <v>1137</v>
      </c>
      <c r="G390" s="208" t="s">
        <v>595</v>
      </c>
      <c r="H390" s="209">
        <v>27</v>
      </c>
      <c r="I390" s="210"/>
      <c r="J390" s="211">
        <f>ROUND(I390*H390,2)</f>
        <v>0</v>
      </c>
      <c r="K390" s="207" t="s">
        <v>219</v>
      </c>
      <c r="L390" s="45"/>
      <c r="M390" s="212" t="s">
        <v>19</v>
      </c>
      <c r="N390" s="213" t="s">
        <v>42</v>
      </c>
      <c r="O390" s="85"/>
      <c r="P390" s="214">
        <f>O390*H390</f>
        <v>0</v>
      </c>
      <c r="Q390" s="214">
        <v>0.14761</v>
      </c>
      <c r="R390" s="214">
        <f>Q390*H390</f>
        <v>3.98547</v>
      </c>
      <c r="S390" s="214">
        <v>0</v>
      </c>
      <c r="T390" s="215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6" t="s">
        <v>165</v>
      </c>
      <c r="AT390" s="216" t="s">
        <v>144</v>
      </c>
      <c r="AU390" s="216" t="s">
        <v>81</v>
      </c>
      <c r="AY390" s="18" t="s">
        <v>137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8" t="s">
        <v>79</v>
      </c>
      <c r="BK390" s="217">
        <f>ROUND(I390*H390,2)</f>
        <v>0</v>
      </c>
      <c r="BL390" s="18" t="s">
        <v>165</v>
      </c>
      <c r="BM390" s="216" t="s">
        <v>1138</v>
      </c>
    </row>
    <row r="391" spans="1:47" s="2" customFormat="1" ht="12">
      <c r="A391" s="39"/>
      <c r="B391" s="40"/>
      <c r="C391" s="41"/>
      <c r="D391" s="218" t="s">
        <v>150</v>
      </c>
      <c r="E391" s="41"/>
      <c r="F391" s="219" t="s">
        <v>1139</v>
      </c>
      <c r="G391" s="41"/>
      <c r="H391" s="41"/>
      <c r="I391" s="220"/>
      <c r="J391" s="41"/>
      <c r="K391" s="41"/>
      <c r="L391" s="45"/>
      <c r="M391" s="221"/>
      <c r="N391" s="222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150</v>
      </c>
      <c r="AU391" s="18" t="s">
        <v>81</v>
      </c>
    </row>
    <row r="392" spans="1:47" s="2" customFormat="1" ht="12">
      <c r="A392" s="39"/>
      <c r="B392" s="40"/>
      <c r="C392" s="41"/>
      <c r="D392" s="224" t="s">
        <v>162</v>
      </c>
      <c r="E392" s="41"/>
      <c r="F392" s="225" t="s">
        <v>1140</v>
      </c>
      <c r="G392" s="41"/>
      <c r="H392" s="41"/>
      <c r="I392" s="220"/>
      <c r="J392" s="41"/>
      <c r="K392" s="41"/>
      <c r="L392" s="45"/>
      <c r="M392" s="221"/>
      <c r="N392" s="222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162</v>
      </c>
      <c r="AU392" s="18" t="s">
        <v>81</v>
      </c>
    </row>
    <row r="393" spans="1:51" s="13" customFormat="1" ht="12">
      <c r="A393" s="13"/>
      <c r="B393" s="231"/>
      <c r="C393" s="232"/>
      <c r="D393" s="218" t="s">
        <v>224</v>
      </c>
      <c r="E393" s="233" t="s">
        <v>19</v>
      </c>
      <c r="F393" s="234" t="s">
        <v>398</v>
      </c>
      <c r="G393" s="232"/>
      <c r="H393" s="235">
        <v>27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1" t="s">
        <v>224</v>
      </c>
      <c r="AU393" s="241" t="s">
        <v>81</v>
      </c>
      <c r="AV393" s="13" t="s">
        <v>81</v>
      </c>
      <c r="AW393" s="13" t="s">
        <v>33</v>
      </c>
      <c r="AX393" s="13" t="s">
        <v>79</v>
      </c>
      <c r="AY393" s="241" t="s">
        <v>137</v>
      </c>
    </row>
    <row r="394" spans="1:65" s="2" customFormat="1" ht="16.5" customHeight="1">
      <c r="A394" s="39"/>
      <c r="B394" s="40"/>
      <c r="C394" s="263" t="s">
        <v>251</v>
      </c>
      <c r="D394" s="263" t="s">
        <v>368</v>
      </c>
      <c r="E394" s="264" t="s">
        <v>1141</v>
      </c>
      <c r="F394" s="265" t="s">
        <v>1142</v>
      </c>
      <c r="G394" s="266" t="s">
        <v>595</v>
      </c>
      <c r="H394" s="267">
        <v>27</v>
      </c>
      <c r="I394" s="268"/>
      <c r="J394" s="269">
        <f>ROUND(I394*H394,2)</f>
        <v>0</v>
      </c>
      <c r="K394" s="265" t="s">
        <v>219</v>
      </c>
      <c r="L394" s="270"/>
      <c r="M394" s="271" t="s">
        <v>19</v>
      </c>
      <c r="N394" s="272" t="s">
        <v>42</v>
      </c>
      <c r="O394" s="85"/>
      <c r="P394" s="214">
        <f>O394*H394</f>
        <v>0</v>
      </c>
      <c r="Q394" s="214">
        <v>0.134</v>
      </c>
      <c r="R394" s="214">
        <f>Q394*H394</f>
        <v>3.6180000000000003</v>
      </c>
      <c r="S394" s="214">
        <v>0</v>
      </c>
      <c r="T394" s="215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184</v>
      </c>
      <c r="AT394" s="216" t="s">
        <v>368</v>
      </c>
      <c r="AU394" s="216" t="s">
        <v>81</v>
      </c>
      <c r="AY394" s="18" t="s">
        <v>137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79</v>
      </c>
      <c r="BK394" s="217">
        <f>ROUND(I394*H394,2)</f>
        <v>0</v>
      </c>
      <c r="BL394" s="18" t="s">
        <v>165</v>
      </c>
      <c r="BM394" s="216" t="s">
        <v>1143</v>
      </c>
    </row>
    <row r="395" spans="1:47" s="2" customFormat="1" ht="12">
      <c r="A395" s="39"/>
      <c r="B395" s="40"/>
      <c r="C395" s="41"/>
      <c r="D395" s="218" t="s">
        <v>150</v>
      </c>
      <c r="E395" s="41"/>
      <c r="F395" s="219" t="s">
        <v>1142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150</v>
      </c>
      <c r="AU395" s="18" t="s">
        <v>81</v>
      </c>
    </row>
    <row r="396" spans="1:63" s="12" customFormat="1" ht="22.8" customHeight="1">
      <c r="A396" s="12"/>
      <c r="B396" s="189"/>
      <c r="C396" s="190"/>
      <c r="D396" s="191" t="s">
        <v>70</v>
      </c>
      <c r="E396" s="203" t="s">
        <v>611</v>
      </c>
      <c r="F396" s="203" t="s">
        <v>612</v>
      </c>
      <c r="G396" s="190"/>
      <c r="H396" s="190"/>
      <c r="I396" s="193"/>
      <c r="J396" s="204">
        <f>BK396</f>
        <v>0</v>
      </c>
      <c r="K396" s="190"/>
      <c r="L396" s="195"/>
      <c r="M396" s="196"/>
      <c r="N396" s="197"/>
      <c r="O396" s="197"/>
      <c r="P396" s="198">
        <f>SUM(P397:P406)</f>
        <v>0</v>
      </c>
      <c r="Q396" s="197"/>
      <c r="R396" s="198">
        <f>SUM(R397:R406)</f>
        <v>0</v>
      </c>
      <c r="S396" s="197"/>
      <c r="T396" s="199">
        <f>SUM(T397:T406)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0" t="s">
        <v>79</v>
      </c>
      <c r="AT396" s="201" t="s">
        <v>70</v>
      </c>
      <c r="AU396" s="201" t="s">
        <v>79</v>
      </c>
      <c r="AY396" s="200" t="s">
        <v>137</v>
      </c>
      <c r="BK396" s="202">
        <f>SUM(BK397:BK406)</f>
        <v>0</v>
      </c>
    </row>
    <row r="397" spans="1:65" s="2" customFormat="1" ht="33" customHeight="1">
      <c r="A397" s="39"/>
      <c r="B397" s="40"/>
      <c r="C397" s="205" t="s">
        <v>1144</v>
      </c>
      <c r="D397" s="205" t="s">
        <v>144</v>
      </c>
      <c r="E397" s="206" t="s">
        <v>614</v>
      </c>
      <c r="F397" s="207" t="s">
        <v>615</v>
      </c>
      <c r="G397" s="208" t="s">
        <v>371</v>
      </c>
      <c r="H397" s="209">
        <v>1454.64</v>
      </c>
      <c r="I397" s="210"/>
      <c r="J397" s="211">
        <f>ROUND(I397*H397,2)</f>
        <v>0</v>
      </c>
      <c r="K397" s="207" t="s">
        <v>219</v>
      </c>
      <c r="L397" s="45"/>
      <c r="M397" s="212" t="s">
        <v>19</v>
      </c>
      <c r="N397" s="213" t="s">
        <v>42</v>
      </c>
      <c r="O397" s="85"/>
      <c r="P397" s="214">
        <f>O397*H397</f>
        <v>0</v>
      </c>
      <c r="Q397" s="214">
        <v>0</v>
      </c>
      <c r="R397" s="214">
        <f>Q397*H397</f>
        <v>0</v>
      </c>
      <c r="S397" s="214">
        <v>0</v>
      </c>
      <c r="T397" s="21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6" t="s">
        <v>165</v>
      </c>
      <c r="AT397" s="216" t="s">
        <v>144</v>
      </c>
      <c r="AU397" s="216" t="s">
        <v>81</v>
      </c>
      <c r="AY397" s="18" t="s">
        <v>137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79</v>
      </c>
      <c r="BK397" s="217">
        <f>ROUND(I397*H397,2)</f>
        <v>0</v>
      </c>
      <c r="BL397" s="18" t="s">
        <v>165</v>
      </c>
      <c r="BM397" s="216" t="s">
        <v>1145</v>
      </c>
    </row>
    <row r="398" spans="1:47" s="2" customFormat="1" ht="12">
      <c r="A398" s="39"/>
      <c r="B398" s="40"/>
      <c r="C398" s="41"/>
      <c r="D398" s="218" t="s">
        <v>150</v>
      </c>
      <c r="E398" s="41"/>
      <c r="F398" s="219" t="s">
        <v>617</v>
      </c>
      <c r="G398" s="41"/>
      <c r="H398" s="41"/>
      <c r="I398" s="220"/>
      <c r="J398" s="41"/>
      <c r="K398" s="41"/>
      <c r="L398" s="45"/>
      <c r="M398" s="221"/>
      <c r="N398" s="22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150</v>
      </c>
      <c r="AU398" s="18" t="s">
        <v>81</v>
      </c>
    </row>
    <row r="399" spans="1:47" s="2" customFormat="1" ht="12">
      <c r="A399" s="39"/>
      <c r="B399" s="40"/>
      <c r="C399" s="41"/>
      <c r="D399" s="224" t="s">
        <v>162</v>
      </c>
      <c r="E399" s="41"/>
      <c r="F399" s="225" t="s">
        <v>618</v>
      </c>
      <c r="G399" s="41"/>
      <c r="H399" s="41"/>
      <c r="I399" s="220"/>
      <c r="J399" s="41"/>
      <c r="K399" s="41"/>
      <c r="L399" s="45"/>
      <c r="M399" s="221"/>
      <c r="N399" s="222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162</v>
      </c>
      <c r="AU399" s="18" t="s">
        <v>81</v>
      </c>
    </row>
    <row r="400" spans="1:65" s="2" customFormat="1" ht="21.75" customHeight="1">
      <c r="A400" s="39"/>
      <c r="B400" s="40"/>
      <c r="C400" s="205" t="s">
        <v>1146</v>
      </c>
      <c r="D400" s="205" t="s">
        <v>144</v>
      </c>
      <c r="E400" s="206" t="s">
        <v>620</v>
      </c>
      <c r="F400" s="207" t="s">
        <v>621</v>
      </c>
      <c r="G400" s="208" t="s">
        <v>371</v>
      </c>
      <c r="H400" s="209">
        <v>7273.2</v>
      </c>
      <c r="I400" s="210"/>
      <c r="J400" s="211">
        <f>ROUND(I400*H400,2)</f>
        <v>0</v>
      </c>
      <c r="K400" s="207" t="s">
        <v>219</v>
      </c>
      <c r="L400" s="45"/>
      <c r="M400" s="212" t="s">
        <v>19</v>
      </c>
      <c r="N400" s="213" t="s">
        <v>42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</v>
      </c>
      <c r="T400" s="21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165</v>
      </c>
      <c r="AT400" s="216" t="s">
        <v>144</v>
      </c>
      <c r="AU400" s="216" t="s">
        <v>81</v>
      </c>
      <c r="AY400" s="18" t="s">
        <v>137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79</v>
      </c>
      <c r="BK400" s="217">
        <f>ROUND(I400*H400,2)</f>
        <v>0</v>
      </c>
      <c r="BL400" s="18" t="s">
        <v>165</v>
      </c>
      <c r="BM400" s="216" t="s">
        <v>1147</v>
      </c>
    </row>
    <row r="401" spans="1:47" s="2" customFormat="1" ht="12">
      <c r="A401" s="39"/>
      <c r="B401" s="40"/>
      <c r="C401" s="41"/>
      <c r="D401" s="218" t="s">
        <v>150</v>
      </c>
      <c r="E401" s="41"/>
      <c r="F401" s="219" t="s">
        <v>623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150</v>
      </c>
      <c r="AU401" s="18" t="s">
        <v>81</v>
      </c>
    </row>
    <row r="402" spans="1:47" s="2" customFormat="1" ht="12">
      <c r="A402" s="39"/>
      <c r="B402" s="40"/>
      <c r="C402" s="41"/>
      <c r="D402" s="224" t="s">
        <v>162</v>
      </c>
      <c r="E402" s="41"/>
      <c r="F402" s="225" t="s">
        <v>624</v>
      </c>
      <c r="G402" s="41"/>
      <c r="H402" s="41"/>
      <c r="I402" s="220"/>
      <c r="J402" s="41"/>
      <c r="K402" s="41"/>
      <c r="L402" s="45"/>
      <c r="M402" s="221"/>
      <c r="N402" s="222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162</v>
      </c>
      <c r="AU402" s="18" t="s">
        <v>81</v>
      </c>
    </row>
    <row r="403" spans="1:51" s="13" customFormat="1" ht="12">
      <c r="A403" s="13"/>
      <c r="B403" s="231"/>
      <c r="C403" s="232"/>
      <c r="D403" s="218" t="s">
        <v>224</v>
      </c>
      <c r="E403" s="232"/>
      <c r="F403" s="234" t="s">
        <v>1148</v>
      </c>
      <c r="G403" s="232"/>
      <c r="H403" s="235">
        <v>7273.2</v>
      </c>
      <c r="I403" s="236"/>
      <c r="J403" s="232"/>
      <c r="K403" s="232"/>
      <c r="L403" s="237"/>
      <c r="M403" s="238"/>
      <c r="N403" s="239"/>
      <c r="O403" s="239"/>
      <c r="P403" s="239"/>
      <c r="Q403" s="239"/>
      <c r="R403" s="239"/>
      <c r="S403" s="239"/>
      <c r="T403" s="24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1" t="s">
        <v>224</v>
      </c>
      <c r="AU403" s="241" t="s">
        <v>81</v>
      </c>
      <c r="AV403" s="13" t="s">
        <v>81</v>
      </c>
      <c r="AW403" s="13" t="s">
        <v>4</v>
      </c>
      <c r="AX403" s="13" t="s">
        <v>79</v>
      </c>
      <c r="AY403" s="241" t="s">
        <v>137</v>
      </c>
    </row>
    <row r="404" spans="1:65" s="2" customFormat="1" ht="16.5" customHeight="1">
      <c r="A404" s="39"/>
      <c r="B404" s="40"/>
      <c r="C404" s="205" t="s">
        <v>1149</v>
      </c>
      <c r="D404" s="205" t="s">
        <v>144</v>
      </c>
      <c r="E404" s="206" t="s">
        <v>626</v>
      </c>
      <c r="F404" s="207" t="s">
        <v>627</v>
      </c>
      <c r="G404" s="208" t="s">
        <v>371</v>
      </c>
      <c r="H404" s="209">
        <v>1454.64</v>
      </c>
      <c r="I404" s="210"/>
      <c r="J404" s="211">
        <f>ROUND(I404*H404,2)</f>
        <v>0</v>
      </c>
      <c r="K404" s="207" t="s">
        <v>219</v>
      </c>
      <c r="L404" s="45"/>
      <c r="M404" s="212" t="s">
        <v>19</v>
      </c>
      <c r="N404" s="213" t="s">
        <v>42</v>
      </c>
      <c r="O404" s="85"/>
      <c r="P404" s="214">
        <f>O404*H404</f>
        <v>0</v>
      </c>
      <c r="Q404" s="214">
        <v>0</v>
      </c>
      <c r="R404" s="214">
        <f>Q404*H404</f>
        <v>0</v>
      </c>
      <c r="S404" s="214">
        <v>0</v>
      </c>
      <c r="T404" s="21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16" t="s">
        <v>165</v>
      </c>
      <c r="AT404" s="216" t="s">
        <v>144</v>
      </c>
      <c r="AU404" s="216" t="s">
        <v>81</v>
      </c>
      <c r="AY404" s="18" t="s">
        <v>137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8" t="s">
        <v>79</v>
      </c>
      <c r="BK404" s="217">
        <f>ROUND(I404*H404,2)</f>
        <v>0</v>
      </c>
      <c r="BL404" s="18" t="s">
        <v>165</v>
      </c>
      <c r="BM404" s="216" t="s">
        <v>1150</v>
      </c>
    </row>
    <row r="405" spans="1:47" s="2" customFormat="1" ht="12">
      <c r="A405" s="39"/>
      <c r="B405" s="40"/>
      <c r="C405" s="41"/>
      <c r="D405" s="218" t="s">
        <v>150</v>
      </c>
      <c r="E405" s="41"/>
      <c r="F405" s="219" t="s">
        <v>629</v>
      </c>
      <c r="G405" s="41"/>
      <c r="H405" s="41"/>
      <c r="I405" s="220"/>
      <c r="J405" s="41"/>
      <c r="K405" s="41"/>
      <c r="L405" s="45"/>
      <c r="M405" s="221"/>
      <c r="N405" s="222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150</v>
      </c>
      <c r="AU405" s="18" t="s">
        <v>81</v>
      </c>
    </row>
    <row r="406" spans="1:47" s="2" customFormat="1" ht="12">
      <c r="A406" s="39"/>
      <c r="B406" s="40"/>
      <c r="C406" s="41"/>
      <c r="D406" s="224" t="s">
        <v>162</v>
      </c>
      <c r="E406" s="41"/>
      <c r="F406" s="225" t="s">
        <v>630</v>
      </c>
      <c r="G406" s="41"/>
      <c r="H406" s="41"/>
      <c r="I406" s="220"/>
      <c r="J406" s="41"/>
      <c r="K406" s="41"/>
      <c r="L406" s="45"/>
      <c r="M406" s="221"/>
      <c r="N406" s="222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162</v>
      </c>
      <c r="AU406" s="18" t="s">
        <v>81</v>
      </c>
    </row>
    <row r="407" spans="1:63" s="12" customFormat="1" ht="22.8" customHeight="1">
      <c r="A407" s="12"/>
      <c r="B407" s="189"/>
      <c r="C407" s="190"/>
      <c r="D407" s="191" t="s">
        <v>70</v>
      </c>
      <c r="E407" s="203" t="s">
        <v>636</v>
      </c>
      <c r="F407" s="203" t="s">
        <v>637</v>
      </c>
      <c r="G407" s="190"/>
      <c r="H407" s="190"/>
      <c r="I407" s="193"/>
      <c r="J407" s="204">
        <f>BK407</f>
        <v>0</v>
      </c>
      <c r="K407" s="190"/>
      <c r="L407" s="195"/>
      <c r="M407" s="196"/>
      <c r="N407" s="197"/>
      <c r="O407" s="197"/>
      <c r="P407" s="198">
        <f>SUM(P408:P414)</f>
        <v>0</v>
      </c>
      <c r="Q407" s="197"/>
      <c r="R407" s="198">
        <f>SUM(R408:R414)</f>
        <v>0</v>
      </c>
      <c r="S407" s="197"/>
      <c r="T407" s="199">
        <f>SUM(T408:T414)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00" t="s">
        <v>79</v>
      </c>
      <c r="AT407" s="201" t="s">
        <v>70</v>
      </c>
      <c r="AU407" s="201" t="s">
        <v>79</v>
      </c>
      <c r="AY407" s="200" t="s">
        <v>137</v>
      </c>
      <c r="BK407" s="202">
        <f>SUM(BK408:BK414)</f>
        <v>0</v>
      </c>
    </row>
    <row r="408" spans="1:65" s="2" customFormat="1" ht="33" customHeight="1">
      <c r="A408" s="39"/>
      <c r="B408" s="40"/>
      <c r="C408" s="205" t="s">
        <v>1151</v>
      </c>
      <c r="D408" s="205" t="s">
        <v>144</v>
      </c>
      <c r="E408" s="206" t="s">
        <v>639</v>
      </c>
      <c r="F408" s="207" t="s">
        <v>640</v>
      </c>
      <c r="G408" s="208" t="s">
        <v>371</v>
      </c>
      <c r="H408" s="209">
        <v>3112.575</v>
      </c>
      <c r="I408" s="210"/>
      <c r="J408" s="211">
        <f>ROUND(I408*H408,2)</f>
        <v>0</v>
      </c>
      <c r="K408" s="207" t="s">
        <v>219</v>
      </c>
      <c r="L408" s="45"/>
      <c r="M408" s="212" t="s">
        <v>19</v>
      </c>
      <c r="N408" s="213" t="s">
        <v>42</v>
      </c>
      <c r="O408" s="85"/>
      <c r="P408" s="214">
        <f>O408*H408</f>
        <v>0</v>
      </c>
      <c r="Q408" s="214">
        <v>0</v>
      </c>
      <c r="R408" s="214">
        <f>Q408*H408</f>
        <v>0</v>
      </c>
      <c r="S408" s="214">
        <v>0</v>
      </c>
      <c r="T408" s="215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6" t="s">
        <v>165</v>
      </c>
      <c r="AT408" s="216" t="s">
        <v>144</v>
      </c>
      <c r="AU408" s="216" t="s">
        <v>81</v>
      </c>
      <c r="AY408" s="18" t="s">
        <v>137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18" t="s">
        <v>79</v>
      </c>
      <c r="BK408" s="217">
        <f>ROUND(I408*H408,2)</f>
        <v>0</v>
      </c>
      <c r="BL408" s="18" t="s">
        <v>165</v>
      </c>
      <c r="BM408" s="216" t="s">
        <v>1152</v>
      </c>
    </row>
    <row r="409" spans="1:47" s="2" customFormat="1" ht="12">
      <c r="A409" s="39"/>
      <c r="B409" s="40"/>
      <c r="C409" s="41"/>
      <c r="D409" s="218" t="s">
        <v>150</v>
      </c>
      <c r="E409" s="41"/>
      <c r="F409" s="219" t="s">
        <v>642</v>
      </c>
      <c r="G409" s="41"/>
      <c r="H409" s="41"/>
      <c r="I409" s="220"/>
      <c r="J409" s="41"/>
      <c r="K409" s="41"/>
      <c r="L409" s="45"/>
      <c r="M409" s="221"/>
      <c r="N409" s="222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150</v>
      </c>
      <c r="AU409" s="18" t="s">
        <v>81</v>
      </c>
    </row>
    <row r="410" spans="1:47" s="2" customFormat="1" ht="12">
      <c r="A410" s="39"/>
      <c r="B410" s="40"/>
      <c r="C410" s="41"/>
      <c r="D410" s="224" t="s">
        <v>162</v>
      </c>
      <c r="E410" s="41"/>
      <c r="F410" s="225" t="s">
        <v>643</v>
      </c>
      <c r="G410" s="41"/>
      <c r="H410" s="41"/>
      <c r="I410" s="220"/>
      <c r="J410" s="41"/>
      <c r="K410" s="41"/>
      <c r="L410" s="45"/>
      <c r="M410" s="221"/>
      <c r="N410" s="222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162</v>
      </c>
      <c r="AU410" s="18" t="s">
        <v>81</v>
      </c>
    </row>
    <row r="411" spans="1:65" s="2" customFormat="1" ht="33" customHeight="1">
      <c r="A411" s="39"/>
      <c r="B411" s="40"/>
      <c r="C411" s="205" t="s">
        <v>954</v>
      </c>
      <c r="D411" s="205" t="s">
        <v>144</v>
      </c>
      <c r="E411" s="206" t="s">
        <v>645</v>
      </c>
      <c r="F411" s="207" t="s">
        <v>646</v>
      </c>
      <c r="G411" s="208" t="s">
        <v>371</v>
      </c>
      <c r="H411" s="209">
        <v>15562.875</v>
      </c>
      <c r="I411" s="210"/>
      <c r="J411" s="211">
        <f>ROUND(I411*H411,2)</f>
        <v>0</v>
      </c>
      <c r="K411" s="207" t="s">
        <v>219</v>
      </c>
      <c r="L411" s="45"/>
      <c r="M411" s="212" t="s">
        <v>19</v>
      </c>
      <c r="N411" s="213" t="s">
        <v>42</v>
      </c>
      <c r="O411" s="85"/>
      <c r="P411" s="214">
        <f>O411*H411</f>
        <v>0</v>
      </c>
      <c r="Q411" s="214">
        <v>0</v>
      </c>
      <c r="R411" s="214">
        <f>Q411*H411</f>
        <v>0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165</v>
      </c>
      <c r="AT411" s="216" t="s">
        <v>144</v>
      </c>
      <c r="AU411" s="216" t="s">
        <v>81</v>
      </c>
      <c r="AY411" s="18" t="s">
        <v>137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79</v>
      </c>
      <c r="BK411" s="217">
        <f>ROUND(I411*H411,2)</f>
        <v>0</v>
      </c>
      <c r="BL411" s="18" t="s">
        <v>165</v>
      </c>
      <c r="BM411" s="216" t="s">
        <v>1153</v>
      </c>
    </row>
    <row r="412" spans="1:47" s="2" customFormat="1" ht="12">
      <c r="A412" s="39"/>
      <c r="B412" s="40"/>
      <c r="C412" s="41"/>
      <c r="D412" s="218" t="s">
        <v>150</v>
      </c>
      <c r="E412" s="41"/>
      <c r="F412" s="219" t="s">
        <v>648</v>
      </c>
      <c r="G412" s="41"/>
      <c r="H412" s="41"/>
      <c r="I412" s="220"/>
      <c r="J412" s="41"/>
      <c r="K412" s="41"/>
      <c r="L412" s="45"/>
      <c r="M412" s="221"/>
      <c r="N412" s="222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150</v>
      </c>
      <c r="AU412" s="18" t="s">
        <v>81</v>
      </c>
    </row>
    <row r="413" spans="1:47" s="2" customFormat="1" ht="12">
      <c r="A413" s="39"/>
      <c r="B413" s="40"/>
      <c r="C413" s="41"/>
      <c r="D413" s="224" t="s">
        <v>162</v>
      </c>
      <c r="E413" s="41"/>
      <c r="F413" s="225" t="s">
        <v>649</v>
      </c>
      <c r="G413" s="41"/>
      <c r="H413" s="41"/>
      <c r="I413" s="220"/>
      <c r="J413" s="41"/>
      <c r="K413" s="41"/>
      <c r="L413" s="45"/>
      <c r="M413" s="221"/>
      <c r="N413" s="222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162</v>
      </c>
      <c r="AU413" s="18" t="s">
        <v>81</v>
      </c>
    </row>
    <row r="414" spans="1:51" s="13" customFormat="1" ht="12">
      <c r="A414" s="13"/>
      <c r="B414" s="231"/>
      <c r="C414" s="232"/>
      <c r="D414" s="218" t="s">
        <v>224</v>
      </c>
      <c r="E414" s="232"/>
      <c r="F414" s="234" t="s">
        <v>1154</v>
      </c>
      <c r="G414" s="232"/>
      <c r="H414" s="235">
        <v>15562.875</v>
      </c>
      <c r="I414" s="236"/>
      <c r="J414" s="232"/>
      <c r="K414" s="232"/>
      <c r="L414" s="237"/>
      <c r="M414" s="273"/>
      <c r="N414" s="274"/>
      <c r="O414" s="274"/>
      <c r="P414" s="274"/>
      <c r="Q414" s="274"/>
      <c r="R414" s="274"/>
      <c r="S414" s="274"/>
      <c r="T414" s="27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1" t="s">
        <v>224</v>
      </c>
      <c r="AU414" s="241" t="s">
        <v>81</v>
      </c>
      <c r="AV414" s="13" t="s">
        <v>81</v>
      </c>
      <c r="AW414" s="13" t="s">
        <v>4</v>
      </c>
      <c r="AX414" s="13" t="s">
        <v>79</v>
      </c>
      <c r="AY414" s="241" t="s">
        <v>137</v>
      </c>
    </row>
    <row r="415" spans="1:31" s="2" customFormat="1" ht="6.95" customHeight="1">
      <c r="A415" s="39"/>
      <c r="B415" s="60"/>
      <c r="C415" s="61"/>
      <c r="D415" s="61"/>
      <c r="E415" s="61"/>
      <c r="F415" s="61"/>
      <c r="G415" s="61"/>
      <c r="H415" s="61"/>
      <c r="I415" s="61"/>
      <c r="J415" s="61"/>
      <c r="K415" s="61"/>
      <c r="L415" s="45"/>
      <c r="M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</row>
  </sheetData>
  <sheetProtection password="CC35" sheet="1" objects="1" scenarios="1" formatColumns="0" formatRows="0" autoFilter="0"/>
  <autoFilter ref="C87:K41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3_01/111301111"/>
    <hyperlink ref="F97" r:id="rId2" display="https://podminky.urs.cz/item/CS_URS_2023_01/112201111"/>
    <hyperlink ref="F101" r:id="rId3" display="https://podminky.urs.cz/item/CS_URS_2023_01/112201112"/>
    <hyperlink ref="F105" r:id="rId4" display="https://podminky.urs.cz/item/CS_URS_2023_01/112201113"/>
    <hyperlink ref="F109" r:id="rId5" display="https://podminky.urs.cz/item/CS_URS_2023_01/112201114"/>
    <hyperlink ref="F113" r:id="rId6" display="https://podminky.urs.cz/item/CS_URS_2023_01/112201115"/>
    <hyperlink ref="F117" r:id="rId7" display="https://podminky.urs.cz/item/CS_URS_2023_01/112201117"/>
    <hyperlink ref="F121" r:id="rId8" display="https://podminky.urs.cz/item/CS_URS_2023_01/113107223"/>
    <hyperlink ref="F125" r:id="rId9" display="https://podminky.urs.cz/item/CS_URS_2023_01/122151106a"/>
    <hyperlink ref="F129" r:id="rId10" display="https://podminky.urs.cz/item/CS_URS_2023_01/122151106b"/>
    <hyperlink ref="F133" r:id="rId11" display="https://podminky.urs.cz/item/CS_URS_2023_01/122151404"/>
    <hyperlink ref="F141" r:id="rId12" display="https://podminky.urs.cz/item/CS_URS_2023_01/122151406"/>
    <hyperlink ref="F145" r:id="rId13" display="https://podminky.urs.cz/item/CS_URS_2023_01/131151201"/>
    <hyperlink ref="F150" r:id="rId14" display="https://podminky.urs.cz/item/CS_URS_2023_01/132151101"/>
    <hyperlink ref="F157" r:id="rId15" display="https://podminky.urs.cz/item/CS_URS_2023_01/132151254"/>
    <hyperlink ref="F163" r:id="rId16" display="https://podminky.urs.cz/item/CS_URS_2023_01/162201401"/>
    <hyperlink ref="F167" r:id="rId17" display="https://podminky.urs.cz/item/CS_URS_2023_01/162201402"/>
    <hyperlink ref="F171" r:id="rId18" display="https://podminky.urs.cz/item/CS_URS_2023_01/162201403"/>
    <hyperlink ref="F175" r:id="rId19" display="https://podminky.urs.cz/item/CS_URS_2023_01/162201404"/>
    <hyperlink ref="F179" r:id="rId20" display="https://podminky.urs.cz/item/CS_URS_2023_01/162751117"/>
    <hyperlink ref="F196" r:id="rId21" display="https://podminky.urs.cz/item/CS_URS_2023_01/171151103"/>
    <hyperlink ref="F203" r:id="rId22" display="https://podminky.urs.cz/item/CS_URS_2023_01/171152111"/>
    <hyperlink ref="F211" r:id="rId23" display="https://podminky.urs.cz/item/CS_URS_2023_01/171201221"/>
    <hyperlink ref="F215" r:id="rId24" display="https://podminky.urs.cz/item/CS_URS_2023_01/171251201"/>
    <hyperlink ref="F219" r:id="rId25" display="https://podminky.urs.cz/item/CS_URS_2023_01/174111101"/>
    <hyperlink ref="F227" r:id="rId26" display="https://podminky.urs.cz/item/CS_URS_2023_01/175151101"/>
    <hyperlink ref="F238" r:id="rId27" display="https://podminky.urs.cz/item/CS_URS_2023_01/181451121"/>
    <hyperlink ref="F246" r:id="rId28" display="https://podminky.urs.cz/item/CS_URS_2023_01/181951112"/>
    <hyperlink ref="F250" r:id="rId29" display="https://podminky.urs.cz/item/CS_URS_2023_01/182251101"/>
    <hyperlink ref="F255" r:id="rId30" display="https://podminky.urs.cz/item/CS_URS_2023_01/182351123"/>
    <hyperlink ref="F266" r:id="rId31" display="https://podminky.urs.cz/item/CS_URS_2023_01/211531111R"/>
    <hyperlink ref="F273" r:id="rId32" display="https://podminky.urs.cz/item/CS_URS_2023_01/211971122"/>
    <hyperlink ref="F283" r:id="rId33" display="https://podminky.urs.cz/item/CS_URS_2023_01/274311127"/>
    <hyperlink ref="F291" r:id="rId34" display="https://podminky.urs.cz/item/CS_URS_2023_01/451312111"/>
    <hyperlink ref="F296" r:id="rId35" display="https://podminky.urs.cz/item/CS_URS_2023_01/451315114"/>
    <hyperlink ref="F302" r:id="rId36" display="https://podminky.urs.cz/item/CS_URS_2023_01/564752111"/>
    <hyperlink ref="F306" r:id="rId37" display="https://podminky.urs.cz/item/CS_URS_2023_01/564861111"/>
    <hyperlink ref="F310" r:id="rId38" display="https://podminky.urs.cz/item/CS_URS_2023_01/564871111"/>
    <hyperlink ref="F314" r:id="rId39" display="https://podminky.urs.cz/item/CS_URS_2023_01/565155111"/>
    <hyperlink ref="F320" r:id="rId40" display="https://podminky.urs.cz/item/CS_URS_2023_01/569931132"/>
    <hyperlink ref="F324" r:id="rId41" display="https://podminky.urs.cz/item/CS_URS_2023_01/573111112"/>
    <hyperlink ref="F330" r:id="rId42" display="https://podminky.urs.cz/item/CS_URS_2023_01/573231107"/>
    <hyperlink ref="F336" r:id="rId43" display="https://podminky.urs.cz/item/CS_URS_2023_01/577134111"/>
    <hyperlink ref="F343" r:id="rId44" display="https://podminky.urs.cz/item/CS_URS_2021_02/594411111"/>
    <hyperlink ref="F348" r:id="rId45" display="https://podminky.urs.cz/item/CS_URS_2023_01/599632111"/>
    <hyperlink ref="F358" r:id="rId46" display="https://podminky.urs.cz/item/CS_URS_2023_01/914111111"/>
    <hyperlink ref="F368" r:id="rId47" display="https://podminky.urs.cz/item/CS_URS_2023_01/914511111"/>
    <hyperlink ref="F375" r:id="rId48" display="https://podminky.urs.cz/item/CS_URS_2023_01/919551112"/>
    <hyperlink ref="F383" r:id="rId49" display="https://podminky.urs.cz/item/CS_URS_2023_01/919551114"/>
    <hyperlink ref="F388" r:id="rId50" display="https://podminky.urs.cz/item/CS_URS_2023_01/919732211"/>
    <hyperlink ref="F392" r:id="rId51" display="https://podminky.urs.cz/item/CS_URS_2023_01/935111211"/>
    <hyperlink ref="F399" r:id="rId52" display="https://podminky.urs.cz/item/CS_URS_2023_01/997002511"/>
    <hyperlink ref="F402" r:id="rId53" display="https://podminky.urs.cz/item/CS_URS_2023_01/997002519"/>
    <hyperlink ref="F406" r:id="rId54" display="https://podminky.urs.cz/item/CS_URS_2023_01/997002611"/>
    <hyperlink ref="F410" r:id="rId55" display="https://podminky.urs.cz/item/CS_URS_2023_01/998225111"/>
    <hyperlink ref="F413" r:id="rId56" display="https://podminky.urs.cz/item/CS_URS_2023_01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111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Realizace SZ KoPÚ v k.ú. Fulnek 1.etapa - 2023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36" t="s">
        <v>1155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15. 3. 2023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ROUND((SUM(BE87:BE245)),2)</f>
        <v>0</v>
      </c>
      <c r="G33" s="39"/>
      <c r="H33" s="39"/>
      <c r="I33" s="149">
        <v>0.21</v>
      </c>
      <c r="J33" s="148">
        <f>ROUND(((SUM(BE87:BE245))*I33),2)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ROUND((SUM(BF87:BF245)),2)</f>
        <v>0</v>
      </c>
      <c r="G34" s="39"/>
      <c r="H34" s="39"/>
      <c r="I34" s="149">
        <v>0.15</v>
      </c>
      <c r="J34" s="148">
        <f>ROUND(((SUM(BF87:BF245))*I34),2)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ROUND((SUM(BG87:BG245)),2)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ROUND((SUM(BH87:BH245)),2)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ROUND((SUM(BI87:BI245)),2)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Realizace SZ KoPÚ v k.ú. Fulnek 1.etapa - 2023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SO 102 - 02 - HLAVNÍ POLNÍ CESTA C3 a C5 - ÚHLOVÁ ZEĎ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15. 3. 2023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Státní pozemkový úřad</v>
      </c>
      <c r="G54" s="41"/>
      <c r="H54" s="41"/>
      <c r="I54" s="33" t="s">
        <v>31</v>
      </c>
      <c r="J54" s="37" t="str">
        <f>E21</f>
        <v>Dopravoprojekt Ostrava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115</v>
      </c>
      <c r="D57" s="163"/>
      <c r="E57" s="163"/>
      <c r="F57" s="163"/>
      <c r="G57" s="163"/>
      <c r="H57" s="163"/>
      <c r="I57" s="163"/>
      <c r="J57" s="164" t="s">
        <v>116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pans="1:31" s="9" customFormat="1" ht="24.95" customHeight="1">
      <c r="A60" s="9"/>
      <c r="B60" s="166"/>
      <c r="C60" s="167"/>
      <c r="D60" s="168" t="s">
        <v>118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209</v>
      </c>
      <c r="E61" s="175"/>
      <c r="F61" s="175"/>
      <c r="G61" s="175"/>
      <c r="H61" s="175"/>
      <c r="I61" s="175"/>
      <c r="J61" s="176">
        <f>J89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119</v>
      </c>
      <c r="E62" s="175"/>
      <c r="F62" s="175"/>
      <c r="G62" s="175"/>
      <c r="H62" s="175"/>
      <c r="I62" s="175"/>
      <c r="J62" s="176">
        <f>J132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652</v>
      </c>
      <c r="E63" s="175"/>
      <c r="F63" s="175"/>
      <c r="G63" s="175"/>
      <c r="H63" s="175"/>
      <c r="I63" s="175"/>
      <c r="J63" s="176">
        <f>J159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210</v>
      </c>
      <c r="E64" s="175"/>
      <c r="F64" s="175"/>
      <c r="G64" s="175"/>
      <c r="H64" s="175"/>
      <c r="I64" s="175"/>
      <c r="J64" s="176">
        <f>J206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212</v>
      </c>
      <c r="E65" s="175"/>
      <c r="F65" s="175"/>
      <c r="G65" s="175"/>
      <c r="H65" s="175"/>
      <c r="I65" s="175"/>
      <c r="J65" s="176">
        <f>J214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654</v>
      </c>
      <c r="E66" s="169"/>
      <c r="F66" s="169"/>
      <c r="G66" s="169"/>
      <c r="H66" s="169"/>
      <c r="I66" s="169"/>
      <c r="J66" s="170">
        <f>J224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655</v>
      </c>
      <c r="E67" s="175"/>
      <c r="F67" s="175"/>
      <c r="G67" s="175"/>
      <c r="H67" s="175"/>
      <c r="I67" s="175"/>
      <c r="J67" s="176">
        <f>J225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122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61" t="str">
        <f>E7</f>
        <v>Realizace SZ KoPÚ v k.ú. Fulnek 1.etapa - 2023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112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30" customHeight="1">
      <c r="A79" s="39"/>
      <c r="B79" s="40"/>
      <c r="C79" s="41"/>
      <c r="D79" s="41"/>
      <c r="E79" s="70" t="str">
        <f>E9</f>
        <v>SO 102 - 02 - HLAVNÍ POLNÍ CESTA C3 a C5 - ÚHLOVÁ ZEĎ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F12</f>
        <v xml:space="preserve"> </v>
      </c>
      <c r="G81" s="41"/>
      <c r="H81" s="41"/>
      <c r="I81" s="33" t="s">
        <v>23</v>
      </c>
      <c r="J81" s="73" t="str">
        <f>IF(J12="","",J12)</f>
        <v>15. 3. 2023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5.65" customHeight="1">
      <c r="A83" s="39"/>
      <c r="B83" s="40"/>
      <c r="C83" s="33" t="s">
        <v>25</v>
      </c>
      <c r="D83" s="41"/>
      <c r="E83" s="41"/>
      <c r="F83" s="28" t="str">
        <f>E15</f>
        <v>Státní pozemkový úřad</v>
      </c>
      <c r="G83" s="41"/>
      <c r="H83" s="41"/>
      <c r="I83" s="33" t="s">
        <v>31</v>
      </c>
      <c r="J83" s="37" t="str">
        <f>E21</f>
        <v>Dopravoprojekt Ostrava a.s.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IF(E18="","",E18)</f>
        <v>Vyplň údaj</v>
      </c>
      <c r="G84" s="41"/>
      <c r="H84" s="41"/>
      <c r="I84" s="33" t="s">
        <v>34</v>
      </c>
      <c r="J84" s="37" t="str">
        <f>E24</f>
        <v xml:space="preserve">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78"/>
      <c r="B86" s="179"/>
      <c r="C86" s="180" t="s">
        <v>123</v>
      </c>
      <c r="D86" s="181" t="s">
        <v>56</v>
      </c>
      <c r="E86" s="181" t="s">
        <v>52</v>
      </c>
      <c r="F86" s="181" t="s">
        <v>53</v>
      </c>
      <c r="G86" s="181" t="s">
        <v>124</v>
      </c>
      <c r="H86" s="181" t="s">
        <v>125</v>
      </c>
      <c r="I86" s="181" t="s">
        <v>126</v>
      </c>
      <c r="J86" s="181" t="s">
        <v>116</v>
      </c>
      <c r="K86" s="182" t="s">
        <v>127</v>
      </c>
      <c r="L86" s="183"/>
      <c r="M86" s="93" t="s">
        <v>19</v>
      </c>
      <c r="N86" s="94" t="s">
        <v>41</v>
      </c>
      <c r="O86" s="94" t="s">
        <v>128</v>
      </c>
      <c r="P86" s="94" t="s">
        <v>129</v>
      </c>
      <c r="Q86" s="94" t="s">
        <v>130</v>
      </c>
      <c r="R86" s="94" t="s">
        <v>131</v>
      </c>
      <c r="S86" s="94" t="s">
        <v>132</v>
      </c>
      <c r="T86" s="95" t="s">
        <v>133</v>
      </c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pans="1:63" s="2" customFormat="1" ht="22.8" customHeight="1">
      <c r="A87" s="39"/>
      <c r="B87" s="40"/>
      <c r="C87" s="100" t="s">
        <v>134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P88+P224</f>
        <v>0</v>
      </c>
      <c r="Q87" s="97"/>
      <c r="R87" s="186">
        <f>R88+R224</f>
        <v>764.1230264399999</v>
      </c>
      <c r="S87" s="97"/>
      <c r="T87" s="187">
        <f>T88+T224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70</v>
      </c>
      <c r="AU87" s="18" t="s">
        <v>117</v>
      </c>
      <c r="BK87" s="188">
        <f>BK88+BK224</f>
        <v>0</v>
      </c>
    </row>
    <row r="88" spans="1:63" s="12" customFormat="1" ht="25.9" customHeight="1">
      <c r="A88" s="12"/>
      <c r="B88" s="189"/>
      <c r="C88" s="190"/>
      <c r="D88" s="191" t="s">
        <v>70</v>
      </c>
      <c r="E88" s="192" t="s">
        <v>135</v>
      </c>
      <c r="F88" s="192" t="s">
        <v>136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P89+P132+P159+P206+P214</f>
        <v>0</v>
      </c>
      <c r="Q88" s="197"/>
      <c r="R88" s="198">
        <f>R89+R132+R159+R206+R214</f>
        <v>762.6897374399999</v>
      </c>
      <c r="S88" s="197"/>
      <c r="T88" s="199">
        <f>T89+T132+T159+T206+T214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79</v>
      </c>
      <c r="AT88" s="201" t="s">
        <v>70</v>
      </c>
      <c r="AU88" s="201" t="s">
        <v>71</v>
      </c>
      <c r="AY88" s="200" t="s">
        <v>137</v>
      </c>
      <c r="BK88" s="202">
        <f>BK89+BK132+BK159+BK206+BK214</f>
        <v>0</v>
      </c>
    </row>
    <row r="89" spans="1:63" s="12" customFormat="1" ht="22.8" customHeight="1">
      <c r="A89" s="12"/>
      <c r="B89" s="189"/>
      <c r="C89" s="190"/>
      <c r="D89" s="191" t="s">
        <v>70</v>
      </c>
      <c r="E89" s="203" t="s">
        <v>79</v>
      </c>
      <c r="F89" s="203" t="s">
        <v>215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SUM(P90:P131)</f>
        <v>0</v>
      </c>
      <c r="Q89" s="197"/>
      <c r="R89" s="198">
        <f>SUM(R90:R131)</f>
        <v>357.03999999999996</v>
      </c>
      <c r="S89" s="197"/>
      <c r="T89" s="199">
        <f>SUM(T90:T131)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79</v>
      </c>
      <c r="AT89" s="201" t="s">
        <v>70</v>
      </c>
      <c r="AU89" s="201" t="s">
        <v>79</v>
      </c>
      <c r="AY89" s="200" t="s">
        <v>137</v>
      </c>
      <c r="BK89" s="202">
        <f>SUM(BK90:BK131)</f>
        <v>0</v>
      </c>
    </row>
    <row r="90" spans="1:65" s="2" customFormat="1" ht="24.15" customHeight="1">
      <c r="A90" s="39"/>
      <c r="B90" s="40"/>
      <c r="C90" s="205" t="s">
        <v>79</v>
      </c>
      <c r="D90" s="205" t="s">
        <v>144</v>
      </c>
      <c r="E90" s="206" t="s">
        <v>673</v>
      </c>
      <c r="F90" s="207" t="s">
        <v>674</v>
      </c>
      <c r="G90" s="208" t="s">
        <v>280</v>
      </c>
      <c r="H90" s="209">
        <v>82.1</v>
      </c>
      <c r="I90" s="210"/>
      <c r="J90" s="211">
        <f>ROUND(I90*H90,2)</f>
        <v>0</v>
      </c>
      <c r="K90" s="207" t="s">
        <v>219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165</v>
      </c>
      <c r="AT90" s="216" t="s">
        <v>144</v>
      </c>
      <c r="AU90" s="216" t="s">
        <v>81</v>
      </c>
      <c r="AY90" s="18" t="s">
        <v>137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165</v>
      </c>
      <c r="BM90" s="216" t="s">
        <v>1156</v>
      </c>
    </row>
    <row r="91" spans="1:47" s="2" customFormat="1" ht="12">
      <c r="A91" s="39"/>
      <c r="B91" s="40"/>
      <c r="C91" s="41"/>
      <c r="D91" s="218" t="s">
        <v>150</v>
      </c>
      <c r="E91" s="41"/>
      <c r="F91" s="219" t="s">
        <v>676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150</v>
      </c>
      <c r="AU91" s="18" t="s">
        <v>81</v>
      </c>
    </row>
    <row r="92" spans="1:47" s="2" customFormat="1" ht="12">
      <c r="A92" s="39"/>
      <c r="B92" s="40"/>
      <c r="C92" s="41"/>
      <c r="D92" s="224" t="s">
        <v>162</v>
      </c>
      <c r="E92" s="41"/>
      <c r="F92" s="225" t="s">
        <v>677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162</v>
      </c>
      <c r="AU92" s="18" t="s">
        <v>81</v>
      </c>
    </row>
    <row r="93" spans="1:51" s="13" customFormat="1" ht="12">
      <c r="A93" s="13"/>
      <c r="B93" s="231"/>
      <c r="C93" s="232"/>
      <c r="D93" s="218" t="s">
        <v>224</v>
      </c>
      <c r="E93" s="233" t="s">
        <v>19</v>
      </c>
      <c r="F93" s="234" t="s">
        <v>1157</v>
      </c>
      <c r="G93" s="232"/>
      <c r="H93" s="235">
        <v>82.1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1" t="s">
        <v>224</v>
      </c>
      <c r="AU93" s="241" t="s">
        <v>81</v>
      </c>
      <c r="AV93" s="13" t="s">
        <v>81</v>
      </c>
      <c r="AW93" s="13" t="s">
        <v>33</v>
      </c>
      <c r="AX93" s="13" t="s">
        <v>79</v>
      </c>
      <c r="AY93" s="241" t="s">
        <v>137</v>
      </c>
    </row>
    <row r="94" spans="1:65" s="2" customFormat="1" ht="16.5" customHeight="1">
      <c r="A94" s="39"/>
      <c r="B94" s="40"/>
      <c r="C94" s="263" t="s">
        <v>81</v>
      </c>
      <c r="D94" s="263" t="s">
        <v>368</v>
      </c>
      <c r="E94" s="264" t="s">
        <v>1158</v>
      </c>
      <c r="F94" s="265" t="s">
        <v>1159</v>
      </c>
      <c r="G94" s="266" t="s">
        <v>371</v>
      </c>
      <c r="H94" s="267">
        <v>164.2</v>
      </c>
      <c r="I94" s="268"/>
      <c r="J94" s="269">
        <f>ROUND(I94*H94,2)</f>
        <v>0</v>
      </c>
      <c r="K94" s="265" t="s">
        <v>219</v>
      </c>
      <c r="L94" s="270"/>
      <c r="M94" s="271" t="s">
        <v>19</v>
      </c>
      <c r="N94" s="272" t="s">
        <v>42</v>
      </c>
      <c r="O94" s="85"/>
      <c r="P94" s="214">
        <f>O94*H94</f>
        <v>0</v>
      </c>
      <c r="Q94" s="214">
        <v>1</v>
      </c>
      <c r="R94" s="214">
        <f>Q94*H94</f>
        <v>164.2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184</v>
      </c>
      <c r="AT94" s="216" t="s">
        <v>368</v>
      </c>
      <c r="AU94" s="216" t="s">
        <v>81</v>
      </c>
      <c r="AY94" s="18" t="s">
        <v>137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165</v>
      </c>
      <c r="BM94" s="216" t="s">
        <v>1160</v>
      </c>
    </row>
    <row r="95" spans="1:47" s="2" customFormat="1" ht="12">
      <c r="A95" s="39"/>
      <c r="B95" s="40"/>
      <c r="C95" s="41"/>
      <c r="D95" s="218" t="s">
        <v>150</v>
      </c>
      <c r="E95" s="41"/>
      <c r="F95" s="219" t="s">
        <v>1159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150</v>
      </c>
      <c r="AU95" s="18" t="s">
        <v>81</v>
      </c>
    </row>
    <row r="96" spans="1:51" s="13" customFormat="1" ht="12">
      <c r="A96" s="13"/>
      <c r="B96" s="231"/>
      <c r="C96" s="232"/>
      <c r="D96" s="218" t="s">
        <v>224</v>
      </c>
      <c r="E96" s="233" t="s">
        <v>19</v>
      </c>
      <c r="F96" s="234" t="s">
        <v>1161</v>
      </c>
      <c r="G96" s="232"/>
      <c r="H96" s="235">
        <v>164.2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1" t="s">
        <v>224</v>
      </c>
      <c r="AU96" s="241" t="s">
        <v>81</v>
      </c>
      <c r="AV96" s="13" t="s">
        <v>81</v>
      </c>
      <c r="AW96" s="13" t="s">
        <v>33</v>
      </c>
      <c r="AX96" s="13" t="s">
        <v>79</v>
      </c>
      <c r="AY96" s="241" t="s">
        <v>137</v>
      </c>
    </row>
    <row r="97" spans="1:65" s="2" customFormat="1" ht="24.15" customHeight="1">
      <c r="A97" s="39"/>
      <c r="B97" s="40"/>
      <c r="C97" s="205" t="s">
        <v>157</v>
      </c>
      <c r="D97" s="205" t="s">
        <v>144</v>
      </c>
      <c r="E97" s="206" t="s">
        <v>673</v>
      </c>
      <c r="F97" s="207" t="s">
        <v>674</v>
      </c>
      <c r="G97" s="208" t="s">
        <v>280</v>
      </c>
      <c r="H97" s="209">
        <v>980.1</v>
      </c>
      <c r="I97" s="210"/>
      <c r="J97" s="211">
        <f>ROUND(I97*H97,2)</f>
        <v>0</v>
      </c>
      <c r="K97" s="207" t="s">
        <v>219</v>
      </c>
      <c r="L97" s="45"/>
      <c r="M97" s="212" t="s">
        <v>19</v>
      </c>
      <c r="N97" s="213" t="s">
        <v>42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165</v>
      </c>
      <c r="AT97" s="216" t="s">
        <v>144</v>
      </c>
      <c r="AU97" s="216" t="s">
        <v>81</v>
      </c>
      <c r="AY97" s="18" t="s">
        <v>137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165</v>
      </c>
      <c r="BM97" s="216" t="s">
        <v>1162</v>
      </c>
    </row>
    <row r="98" spans="1:47" s="2" customFormat="1" ht="12">
      <c r="A98" s="39"/>
      <c r="B98" s="40"/>
      <c r="C98" s="41"/>
      <c r="D98" s="218" t="s">
        <v>150</v>
      </c>
      <c r="E98" s="41"/>
      <c r="F98" s="219" t="s">
        <v>676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150</v>
      </c>
      <c r="AU98" s="18" t="s">
        <v>81</v>
      </c>
    </row>
    <row r="99" spans="1:47" s="2" customFormat="1" ht="12">
      <c r="A99" s="39"/>
      <c r="B99" s="40"/>
      <c r="C99" s="41"/>
      <c r="D99" s="224" t="s">
        <v>162</v>
      </c>
      <c r="E99" s="41"/>
      <c r="F99" s="225" t="s">
        <v>677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162</v>
      </c>
      <c r="AU99" s="18" t="s">
        <v>81</v>
      </c>
    </row>
    <row r="100" spans="1:51" s="13" customFormat="1" ht="12">
      <c r="A100" s="13"/>
      <c r="B100" s="231"/>
      <c r="C100" s="232"/>
      <c r="D100" s="218" t="s">
        <v>224</v>
      </c>
      <c r="E100" s="233" t="s">
        <v>19</v>
      </c>
      <c r="F100" s="234" t="s">
        <v>1163</v>
      </c>
      <c r="G100" s="232"/>
      <c r="H100" s="235">
        <v>658.1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1" t="s">
        <v>224</v>
      </c>
      <c r="AU100" s="241" t="s">
        <v>81</v>
      </c>
      <c r="AV100" s="13" t="s">
        <v>81</v>
      </c>
      <c r="AW100" s="13" t="s">
        <v>33</v>
      </c>
      <c r="AX100" s="13" t="s">
        <v>71</v>
      </c>
      <c r="AY100" s="241" t="s">
        <v>137</v>
      </c>
    </row>
    <row r="101" spans="1:51" s="13" customFormat="1" ht="12">
      <c r="A101" s="13"/>
      <c r="B101" s="231"/>
      <c r="C101" s="232"/>
      <c r="D101" s="218" t="s">
        <v>224</v>
      </c>
      <c r="E101" s="233" t="s">
        <v>19</v>
      </c>
      <c r="F101" s="234" t="s">
        <v>1164</v>
      </c>
      <c r="G101" s="232"/>
      <c r="H101" s="235">
        <v>322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224</v>
      </c>
      <c r="AU101" s="241" t="s">
        <v>81</v>
      </c>
      <c r="AV101" s="13" t="s">
        <v>81</v>
      </c>
      <c r="AW101" s="13" t="s">
        <v>33</v>
      </c>
      <c r="AX101" s="13" t="s">
        <v>71</v>
      </c>
      <c r="AY101" s="241" t="s">
        <v>137</v>
      </c>
    </row>
    <row r="102" spans="1:51" s="15" customFormat="1" ht="12">
      <c r="A102" s="15"/>
      <c r="B102" s="252"/>
      <c r="C102" s="253"/>
      <c r="D102" s="218" t="s">
        <v>224</v>
      </c>
      <c r="E102" s="254" t="s">
        <v>19</v>
      </c>
      <c r="F102" s="255" t="s">
        <v>299</v>
      </c>
      <c r="G102" s="253"/>
      <c r="H102" s="256">
        <v>980.1</v>
      </c>
      <c r="I102" s="257"/>
      <c r="J102" s="253"/>
      <c r="K102" s="253"/>
      <c r="L102" s="258"/>
      <c r="M102" s="259"/>
      <c r="N102" s="260"/>
      <c r="O102" s="260"/>
      <c r="P102" s="260"/>
      <c r="Q102" s="260"/>
      <c r="R102" s="260"/>
      <c r="S102" s="260"/>
      <c r="T102" s="261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2" t="s">
        <v>224</v>
      </c>
      <c r="AU102" s="262" t="s">
        <v>81</v>
      </c>
      <c r="AV102" s="15" t="s">
        <v>165</v>
      </c>
      <c r="AW102" s="15" t="s">
        <v>33</v>
      </c>
      <c r="AX102" s="15" t="s">
        <v>79</v>
      </c>
      <c r="AY102" s="262" t="s">
        <v>137</v>
      </c>
    </row>
    <row r="103" spans="1:65" s="2" customFormat="1" ht="33" customHeight="1">
      <c r="A103" s="39"/>
      <c r="B103" s="40"/>
      <c r="C103" s="205" t="s">
        <v>165</v>
      </c>
      <c r="D103" s="205" t="s">
        <v>144</v>
      </c>
      <c r="E103" s="206" t="s">
        <v>1165</v>
      </c>
      <c r="F103" s="207" t="s">
        <v>1166</v>
      </c>
      <c r="G103" s="208" t="s">
        <v>280</v>
      </c>
      <c r="H103" s="209">
        <v>67.53</v>
      </c>
      <c r="I103" s="210"/>
      <c r="J103" s="211">
        <f>ROUND(I103*H103,2)</f>
        <v>0</v>
      </c>
      <c r="K103" s="207" t="s">
        <v>219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165</v>
      </c>
      <c r="AT103" s="216" t="s">
        <v>144</v>
      </c>
      <c r="AU103" s="216" t="s">
        <v>81</v>
      </c>
      <c r="AY103" s="18" t="s">
        <v>137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165</v>
      </c>
      <c r="BM103" s="216" t="s">
        <v>1167</v>
      </c>
    </row>
    <row r="104" spans="1:47" s="2" customFormat="1" ht="12">
      <c r="A104" s="39"/>
      <c r="B104" s="40"/>
      <c r="C104" s="41"/>
      <c r="D104" s="218" t="s">
        <v>150</v>
      </c>
      <c r="E104" s="41"/>
      <c r="F104" s="219" t="s">
        <v>1168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150</v>
      </c>
      <c r="AU104" s="18" t="s">
        <v>81</v>
      </c>
    </row>
    <row r="105" spans="1:47" s="2" customFormat="1" ht="12">
      <c r="A105" s="39"/>
      <c r="B105" s="40"/>
      <c r="C105" s="41"/>
      <c r="D105" s="224" t="s">
        <v>162</v>
      </c>
      <c r="E105" s="41"/>
      <c r="F105" s="225" t="s">
        <v>1169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162</v>
      </c>
      <c r="AU105" s="18" t="s">
        <v>81</v>
      </c>
    </row>
    <row r="106" spans="1:51" s="13" customFormat="1" ht="12">
      <c r="A106" s="13"/>
      <c r="B106" s="231"/>
      <c r="C106" s="232"/>
      <c r="D106" s="218" t="s">
        <v>224</v>
      </c>
      <c r="E106" s="233" t="s">
        <v>19</v>
      </c>
      <c r="F106" s="234" t="s">
        <v>1170</v>
      </c>
      <c r="G106" s="232"/>
      <c r="H106" s="235">
        <v>67.53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224</v>
      </c>
      <c r="AU106" s="241" t="s">
        <v>81</v>
      </c>
      <c r="AV106" s="13" t="s">
        <v>81</v>
      </c>
      <c r="AW106" s="13" t="s">
        <v>33</v>
      </c>
      <c r="AX106" s="13" t="s">
        <v>79</v>
      </c>
      <c r="AY106" s="241" t="s">
        <v>137</v>
      </c>
    </row>
    <row r="107" spans="1:65" s="2" customFormat="1" ht="16.5" customHeight="1">
      <c r="A107" s="39"/>
      <c r="B107" s="40"/>
      <c r="C107" s="263" t="s">
        <v>141</v>
      </c>
      <c r="D107" s="263" t="s">
        <v>368</v>
      </c>
      <c r="E107" s="264" t="s">
        <v>1171</v>
      </c>
      <c r="F107" s="265" t="s">
        <v>1172</v>
      </c>
      <c r="G107" s="266" t="s">
        <v>371</v>
      </c>
      <c r="H107" s="267">
        <v>135.06</v>
      </c>
      <c r="I107" s="268"/>
      <c r="J107" s="269">
        <f>ROUND(I107*H107,2)</f>
        <v>0</v>
      </c>
      <c r="K107" s="265" t="s">
        <v>555</v>
      </c>
      <c r="L107" s="270"/>
      <c r="M107" s="271" t="s">
        <v>19</v>
      </c>
      <c r="N107" s="272" t="s">
        <v>42</v>
      </c>
      <c r="O107" s="85"/>
      <c r="P107" s="214">
        <f>O107*H107</f>
        <v>0</v>
      </c>
      <c r="Q107" s="214">
        <v>1</v>
      </c>
      <c r="R107" s="214">
        <f>Q107*H107</f>
        <v>135.06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184</v>
      </c>
      <c r="AT107" s="216" t="s">
        <v>368</v>
      </c>
      <c r="AU107" s="216" t="s">
        <v>81</v>
      </c>
      <c r="AY107" s="18" t="s">
        <v>137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165</v>
      </c>
      <c r="BM107" s="216" t="s">
        <v>1173</v>
      </c>
    </row>
    <row r="108" spans="1:47" s="2" customFormat="1" ht="12">
      <c r="A108" s="39"/>
      <c r="B108" s="40"/>
      <c r="C108" s="41"/>
      <c r="D108" s="218" t="s">
        <v>150</v>
      </c>
      <c r="E108" s="41"/>
      <c r="F108" s="219" t="s">
        <v>1172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150</v>
      </c>
      <c r="AU108" s="18" t="s">
        <v>81</v>
      </c>
    </row>
    <row r="109" spans="1:51" s="13" customFormat="1" ht="12">
      <c r="A109" s="13"/>
      <c r="B109" s="231"/>
      <c r="C109" s="232"/>
      <c r="D109" s="218" t="s">
        <v>224</v>
      </c>
      <c r="E109" s="233" t="s">
        <v>19</v>
      </c>
      <c r="F109" s="234" t="s">
        <v>1174</v>
      </c>
      <c r="G109" s="232"/>
      <c r="H109" s="235">
        <v>135.06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224</v>
      </c>
      <c r="AU109" s="241" t="s">
        <v>81</v>
      </c>
      <c r="AV109" s="13" t="s">
        <v>81</v>
      </c>
      <c r="AW109" s="13" t="s">
        <v>33</v>
      </c>
      <c r="AX109" s="13" t="s">
        <v>79</v>
      </c>
      <c r="AY109" s="241" t="s">
        <v>137</v>
      </c>
    </row>
    <row r="110" spans="1:65" s="2" customFormat="1" ht="33" customHeight="1">
      <c r="A110" s="39"/>
      <c r="B110" s="40"/>
      <c r="C110" s="205" t="s">
        <v>173</v>
      </c>
      <c r="D110" s="205" t="s">
        <v>144</v>
      </c>
      <c r="E110" s="206" t="s">
        <v>1175</v>
      </c>
      <c r="F110" s="207" t="s">
        <v>1176</v>
      </c>
      <c r="G110" s="208" t="s">
        <v>218</v>
      </c>
      <c r="H110" s="209">
        <v>314</v>
      </c>
      <c r="I110" s="210"/>
      <c r="J110" s="211">
        <f>ROUND(I110*H110,2)</f>
        <v>0</v>
      </c>
      <c r="K110" s="207" t="s">
        <v>219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165</v>
      </c>
      <c r="AT110" s="216" t="s">
        <v>144</v>
      </c>
      <c r="AU110" s="216" t="s">
        <v>81</v>
      </c>
      <c r="AY110" s="18" t="s">
        <v>137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165</v>
      </c>
      <c r="BM110" s="216" t="s">
        <v>1177</v>
      </c>
    </row>
    <row r="111" spans="1:47" s="2" customFormat="1" ht="12">
      <c r="A111" s="39"/>
      <c r="B111" s="40"/>
      <c r="C111" s="41"/>
      <c r="D111" s="218" t="s">
        <v>150</v>
      </c>
      <c r="E111" s="41"/>
      <c r="F111" s="219" t="s">
        <v>1178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150</v>
      </c>
      <c r="AU111" s="18" t="s">
        <v>81</v>
      </c>
    </row>
    <row r="112" spans="1:47" s="2" customFormat="1" ht="12">
      <c r="A112" s="39"/>
      <c r="B112" s="40"/>
      <c r="C112" s="41"/>
      <c r="D112" s="224" t="s">
        <v>162</v>
      </c>
      <c r="E112" s="41"/>
      <c r="F112" s="225" t="s">
        <v>1179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162</v>
      </c>
      <c r="AU112" s="18" t="s">
        <v>81</v>
      </c>
    </row>
    <row r="113" spans="1:51" s="13" customFormat="1" ht="12">
      <c r="A113" s="13"/>
      <c r="B113" s="231"/>
      <c r="C113" s="232"/>
      <c r="D113" s="218" t="s">
        <v>224</v>
      </c>
      <c r="E113" s="233" t="s">
        <v>19</v>
      </c>
      <c r="F113" s="234" t="s">
        <v>1180</v>
      </c>
      <c r="G113" s="232"/>
      <c r="H113" s="235">
        <v>314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224</v>
      </c>
      <c r="AU113" s="241" t="s">
        <v>81</v>
      </c>
      <c r="AV113" s="13" t="s">
        <v>81</v>
      </c>
      <c r="AW113" s="13" t="s">
        <v>33</v>
      </c>
      <c r="AX113" s="13" t="s">
        <v>79</v>
      </c>
      <c r="AY113" s="241" t="s">
        <v>137</v>
      </c>
    </row>
    <row r="114" spans="1:65" s="2" customFormat="1" ht="16.5" customHeight="1">
      <c r="A114" s="39"/>
      <c r="B114" s="40"/>
      <c r="C114" s="263" t="s">
        <v>178</v>
      </c>
      <c r="D114" s="263" t="s">
        <v>368</v>
      </c>
      <c r="E114" s="264" t="s">
        <v>1181</v>
      </c>
      <c r="F114" s="265" t="s">
        <v>1182</v>
      </c>
      <c r="G114" s="266" t="s">
        <v>371</v>
      </c>
      <c r="H114" s="267">
        <v>57.78</v>
      </c>
      <c r="I114" s="268"/>
      <c r="J114" s="269">
        <f>ROUND(I114*H114,2)</f>
        <v>0</v>
      </c>
      <c r="K114" s="265" t="s">
        <v>219</v>
      </c>
      <c r="L114" s="270"/>
      <c r="M114" s="271" t="s">
        <v>19</v>
      </c>
      <c r="N114" s="272" t="s">
        <v>42</v>
      </c>
      <c r="O114" s="85"/>
      <c r="P114" s="214">
        <f>O114*H114</f>
        <v>0</v>
      </c>
      <c r="Q114" s="214">
        <v>1</v>
      </c>
      <c r="R114" s="214">
        <f>Q114*H114</f>
        <v>57.78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184</v>
      </c>
      <c r="AT114" s="216" t="s">
        <v>368</v>
      </c>
      <c r="AU114" s="216" t="s">
        <v>81</v>
      </c>
      <c r="AY114" s="18" t="s">
        <v>137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165</v>
      </c>
      <c r="BM114" s="216" t="s">
        <v>1183</v>
      </c>
    </row>
    <row r="115" spans="1:47" s="2" customFormat="1" ht="12">
      <c r="A115" s="39"/>
      <c r="B115" s="40"/>
      <c r="C115" s="41"/>
      <c r="D115" s="218" t="s">
        <v>150</v>
      </c>
      <c r="E115" s="41"/>
      <c r="F115" s="219" t="s">
        <v>1182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150</v>
      </c>
      <c r="AU115" s="18" t="s">
        <v>81</v>
      </c>
    </row>
    <row r="116" spans="1:51" s="13" customFormat="1" ht="12">
      <c r="A116" s="13"/>
      <c r="B116" s="231"/>
      <c r="C116" s="232"/>
      <c r="D116" s="218" t="s">
        <v>224</v>
      </c>
      <c r="E116" s="233" t="s">
        <v>19</v>
      </c>
      <c r="F116" s="234" t="s">
        <v>1184</v>
      </c>
      <c r="G116" s="232"/>
      <c r="H116" s="235">
        <v>57.78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224</v>
      </c>
      <c r="AU116" s="241" t="s">
        <v>81</v>
      </c>
      <c r="AV116" s="13" t="s">
        <v>81</v>
      </c>
      <c r="AW116" s="13" t="s">
        <v>33</v>
      </c>
      <c r="AX116" s="13" t="s">
        <v>79</v>
      </c>
      <c r="AY116" s="241" t="s">
        <v>137</v>
      </c>
    </row>
    <row r="117" spans="1:65" s="2" customFormat="1" ht="33" customHeight="1">
      <c r="A117" s="39"/>
      <c r="B117" s="40"/>
      <c r="C117" s="205" t="s">
        <v>184</v>
      </c>
      <c r="D117" s="205" t="s">
        <v>144</v>
      </c>
      <c r="E117" s="206" t="s">
        <v>657</v>
      </c>
      <c r="F117" s="207" t="s">
        <v>658</v>
      </c>
      <c r="G117" s="208" t="s">
        <v>280</v>
      </c>
      <c r="H117" s="209">
        <v>1633.7</v>
      </c>
      <c r="I117" s="210"/>
      <c r="J117" s="211">
        <f>ROUND(I117*H117,2)</f>
        <v>0</v>
      </c>
      <c r="K117" s="207" t="s">
        <v>219</v>
      </c>
      <c r="L117" s="45"/>
      <c r="M117" s="212" t="s">
        <v>19</v>
      </c>
      <c r="N117" s="213" t="s">
        <v>42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165</v>
      </c>
      <c r="AT117" s="216" t="s">
        <v>144</v>
      </c>
      <c r="AU117" s="216" t="s">
        <v>81</v>
      </c>
      <c r="AY117" s="18" t="s">
        <v>137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79</v>
      </c>
      <c r="BK117" s="217">
        <f>ROUND(I117*H117,2)</f>
        <v>0</v>
      </c>
      <c r="BL117" s="18" t="s">
        <v>165</v>
      </c>
      <c r="BM117" s="216" t="s">
        <v>1185</v>
      </c>
    </row>
    <row r="118" spans="1:47" s="2" customFormat="1" ht="12">
      <c r="A118" s="39"/>
      <c r="B118" s="40"/>
      <c r="C118" s="41"/>
      <c r="D118" s="218" t="s">
        <v>150</v>
      </c>
      <c r="E118" s="41"/>
      <c r="F118" s="219" t="s">
        <v>660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150</v>
      </c>
      <c r="AU118" s="18" t="s">
        <v>81</v>
      </c>
    </row>
    <row r="119" spans="1:47" s="2" customFormat="1" ht="12">
      <c r="A119" s="39"/>
      <c r="B119" s="40"/>
      <c r="C119" s="41"/>
      <c r="D119" s="224" t="s">
        <v>162</v>
      </c>
      <c r="E119" s="41"/>
      <c r="F119" s="225" t="s">
        <v>661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162</v>
      </c>
      <c r="AU119" s="18" t="s">
        <v>81</v>
      </c>
    </row>
    <row r="120" spans="1:51" s="14" customFormat="1" ht="12">
      <c r="A120" s="14"/>
      <c r="B120" s="242"/>
      <c r="C120" s="243"/>
      <c r="D120" s="218" t="s">
        <v>224</v>
      </c>
      <c r="E120" s="244" t="s">
        <v>19</v>
      </c>
      <c r="F120" s="245" t="s">
        <v>1186</v>
      </c>
      <c r="G120" s="243"/>
      <c r="H120" s="244" t="s">
        <v>19</v>
      </c>
      <c r="I120" s="246"/>
      <c r="J120" s="243"/>
      <c r="K120" s="243"/>
      <c r="L120" s="247"/>
      <c r="M120" s="248"/>
      <c r="N120" s="249"/>
      <c r="O120" s="249"/>
      <c r="P120" s="249"/>
      <c r="Q120" s="249"/>
      <c r="R120" s="249"/>
      <c r="S120" s="249"/>
      <c r="T120" s="25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1" t="s">
        <v>224</v>
      </c>
      <c r="AU120" s="251" t="s">
        <v>81</v>
      </c>
      <c r="AV120" s="14" t="s">
        <v>79</v>
      </c>
      <c r="AW120" s="14" t="s">
        <v>33</v>
      </c>
      <c r="AX120" s="14" t="s">
        <v>71</v>
      </c>
      <c r="AY120" s="251" t="s">
        <v>137</v>
      </c>
    </row>
    <row r="121" spans="1:51" s="13" customFormat="1" ht="12">
      <c r="A121" s="13"/>
      <c r="B121" s="231"/>
      <c r="C121" s="232"/>
      <c r="D121" s="218" t="s">
        <v>224</v>
      </c>
      <c r="E121" s="233" t="s">
        <v>19</v>
      </c>
      <c r="F121" s="234" t="s">
        <v>1187</v>
      </c>
      <c r="G121" s="232"/>
      <c r="H121" s="235">
        <v>1633.7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224</v>
      </c>
      <c r="AU121" s="241" t="s">
        <v>81</v>
      </c>
      <c r="AV121" s="13" t="s">
        <v>81</v>
      </c>
      <c r="AW121" s="13" t="s">
        <v>33</v>
      </c>
      <c r="AX121" s="13" t="s">
        <v>79</v>
      </c>
      <c r="AY121" s="241" t="s">
        <v>137</v>
      </c>
    </row>
    <row r="122" spans="1:65" s="2" customFormat="1" ht="37.8" customHeight="1">
      <c r="A122" s="39"/>
      <c r="B122" s="40"/>
      <c r="C122" s="205" t="s">
        <v>188</v>
      </c>
      <c r="D122" s="205" t="s">
        <v>144</v>
      </c>
      <c r="E122" s="206" t="s">
        <v>326</v>
      </c>
      <c r="F122" s="207" t="s">
        <v>327</v>
      </c>
      <c r="G122" s="208" t="s">
        <v>280</v>
      </c>
      <c r="H122" s="209">
        <v>1633.7</v>
      </c>
      <c r="I122" s="210"/>
      <c r="J122" s="211">
        <f>ROUND(I122*H122,2)</f>
        <v>0</v>
      </c>
      <c r="K122" s="207" t="s">
        <v>219</v>
      </c>
      <c r="L122" s="45"/>
      <c r="M122" s="212" t="s">
        <v>19</v>
      </c>
      <c r="N122" s="213" t="s">
        <v>42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165</v>
      </c>
      <c r="AT122" s="216" t="s">
        <v>144</v>
      </c>
      <c r="AU122" s="216" t="s">
        <v>81</v>
      </c>
      <c r="AY122" s="18" t="s">
        <v>137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79</v>
      </c>
      <c r="BK122" s="217">
        <f>ROUND(I122*H122,2)</f>
        <v>0</v>
      </c>
      <c r="BL122" s="18" t="s">
        <v>165</v>
      </c>
      <c r="BM122" s="216" t="s">
        <v>1188</v>
      </c>
    </row>
    <row r="123" spans="1:47" s="2" customFormat="1" ht="12">
      <c r="A123" s="39"/>
      <c r="B123" s="40"/>
      <c r="C123" s="41"/>
      <c r="D123" s="218" t="s">
        <v>150</v>
      </c>
      <c r="E123" s="41"/>
      <c r="F123" s="219" t="s">
        <v>329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150</v>
      </c>
      <c r="AU123" s="18" t="s">
        <v>81</v>
      </c>
    </row>
    <row r="124" spans="1:47" s="2" customFormat="1" ht="12">
      <c r="A124" s="39"/>
      <c r="B124" s="40"/>
      <c r="C124" s="41"/>
      <c r="D124" s="224" t="s">
        <v>162</v>
      </c>
      <c r="E124" s="41"/>
      <c r="F124" s="225" t="s">
        <v>330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162</v>
      </c>
      <c r="AU124" s="18" t="s">
        <v>81</v>
      </c>
    </row>
    <row r="125" spans="1:65" s="2" customFormat="1" ht="24.15" customHeight="1">
      <c r="A125" s="39"/>
      <c r="B125" s="40"/>
      <c r="C125" s="205" t="s">
        <v>193</v>
      </c>
      <c r="D125" s="205" t="s">
        <v>144</v>
      </c>
      <c r="E125" s="206" t="s">
        <v>383</v>
      </c>
      <c r="F125" s="207" t="s">
        <v>384</v>
      </c>
      <c r="G125" s="208" t="s">
        <v>371</v>
      </c>
      <c r="H125" s="209">
        <v>3267.4</v>
      </c>
      <c r="I125" s="210"/>
      <c r="J125" s="211">
        <f>ROUND(I125*H125,2)</f>
        <v>0</v>
      </c>
      <c r="K125" s="207" t="s">
        <v>219</v>
      </c>
      <c r="L125" s="45"/>
      <c r="M125" s="212" t="s">
        <v>19</v>
      </c>
      <c r="N125" s="213" t="s">
        <v>42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165</v>
      </c>
      <c r="AT125" s="216" t="s">
        <v>144</v>
      </c>
      <c r="AU125" s="216" t="s">
        <v>81</v>
      </c>
      <c r="AY125" s="18" t="s">
        <v>137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79</v>
      </c>
      <c r="BK125" s="217">
        <f>ROUND(I125*H125,2)</f>
        <v>0</v>
      </c>
      <c r="BL125" s="18" t="s">
        <v>165</v>
      </c>
      <c r="BM125" s="216" t="s">
        <v>1189</v>
      </c>
    </row>
    <row r="126" spans="1:47" s="2" customFormat="1" ht="12">
      <c r="A126" s="39"/>
      <c r="B126" s="40"/>
      <c r="C126" s="41"/>
      <c r="D126" s="218" t="s">
        <v>150</v>
      </c>
      <c r="E126" s="41"/>
      <c r="F126" s="219" t="s">
        <v>386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150</v>
      </c>
      <c r="AU126" s="18" t="s">
        <v>81</v>
      </c>
    </row>
    <row r="127" spans="1:47" s="2" customFormat="1" ht="12">
      <c r="A127" s="39"/>
      <c r="B127" s="40"/>
      <c r="C127" s="41"/>
      <c r="D127" s="224" t="s">
        <v>162</v>
      </c>
      <c r="E127" s="41"/>
      <c r="F127" s="225" t="s">
        <v>387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162</v>
      </c>
      <c r="AU127" s="18" t="s">
        <v>81</v>
      </c>
    </row>
    <row r="128" spans="1:51" s="13" customFormat="1" ht="12">
      <c r="A128" s="13"/>
      <c r="B128" s="231"/>
      <c r="C128" s="232"/>
      <c r="D128" s="218" t="s">
        <v>224</v>
      </c>
      <c r="E128" s="233" t="s">
        <v>19</v>
      </c>
      <c r="F128" s="234" t="s">
        <v>1190</v>
      </c>
      <c r="G128" s="232"/>
      <c r="H128" s="235">
        <v>3267.4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224</v>
      </c>
      <c r="AU128" s="241" t="s">
        <v>81</v>
      </c>
      <c r="AV128" s="13" t="s">
        <v>81</v>
      </c>
      <c r="AW128" s="13" t="s">
        <v>33</v>
      </c>
      <c r="AX128" s="13" t="s">
        <v>79</v>
      </c>
      <c r="AY128" s="241" t="s">
        <v>137</v>
      </c>
    </row>
    <row r="129" spans="1:65" s="2" customFormat="1" ht="16.5" customHeight="1">
      <c r="A129" s="39"/>
      <c r="B129" s="40"/>
      <c r="C129" s="205" t="s">
        <v>198</v>
      </c>
      <c r="D129" s="205" t="s">
        <v>144</v>
      </c>
      <c r="E129" s="206" t="s">
        <v>376</v>
      </c>
      <c r="F129" s="207" t="s">
        <v>377</v>
      </c>
      <c r="G129" s="208" t="s">
        <v>280</v>
      </c>
      <c r="H129" s="209">
        <v>1633.7</v>
      </c>
      <c r="I129" s="210"/>
      <c r="J129" s="211">
        <f>ROUND(I129*H129,2)</f>
        <v>0</v>
      </c>
      <c r="K129" s="207" t="s">
        <v>219</v>
      </c>
      <c r="L129" s="45"/>
      <c r="M129" s="212" t="s">
        <v>19</v>
      </c>
      <c r="N129" s="213" t="s">
        <v>42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165</v>
      </c>
      <c r="AT129" s="216" t="s">
        <v>144</v>
      </c>
      <c r="AU129" s="216" t="s">
        <v>81</v>
      </c>
      <c r="AY129" s="18" t="s">
        <v>137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79</v>
      </c>
      <c r="BK129" s="217">
        <f>ROUND(I129*H129,2)</f>
        <v>0</v>
      </c>
      <c r="BL129" s="18" t="s">
        <v>165</v>
      </c>
      <c r="BM129" s="216" t="s">
        <v>1191</v>
      </c>
    </row>
    <row r="130" spans="1:47" s="2" customFormat="1" ht="12">
      <c r="A130" s="39"/>
      <c r="B130" s="40"/>
      <c r="C130" s="41"/>
      <c r="D130" s="218" t="s">
        <v>150</v>
      </c>
      <c r="E130" s="41"/>
      <c r="F130" s="219" t="s">
        <v>379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150</v>
      </c>
      <c r="AU130" s="18" t="s">
        <v>81</v>
      </c>
    </row>
    <row r="131" spans="1:47" s="2" customFormat="1" ht="12">
      <c r="A131" s="39"/>
      <c r="B131" s="40"/>
      <c r="C131" s="41"/>
      <c r="D131" s="224" t="s">
        <v>162</v>
      </c>
      <c r="E131" s="41"/>
      <c r="F131" s="225" t="s">
        <v>380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162</v>
      </c>
      <c r="AU131" s="18" t="s">
        <v>81</v>
      </c>
    </row>
    <row r="132" spans="1:63" s="12" customFormat="1" ht="22.8" customHeight="1">
      <c r="A132" s="12"/>
      <c r="B132" s="189"/>
      <c r="C132" s="190"/>
      <c r="D132" s="191" t="s">
        <v>70</v>
      </c>
      <c r="E132" s="203" t="s">
        <v>81</v>
      </c>
      <c r="F132" s="203" t="s">
        <v>138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8">
        <f>SUM(P133:P158)</f>
        <v>0</v>
      </c>
      <c r="Q132" s="197"/>
      <c r="R132" s="198">
        <f>SUM(R133:R158)</f>
        <v>22.0228686</v>
      </c>
      <c r="S132" s="197"/>
      <c r="T132" s="199">
        <f>SUM(T133:T158)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0" t="s">
        <v>79</v>
      </c>
      <c r="AT132" s="201" t="s">
        <v>70</v>
      </c>
      <c r="AU132" s="201" t="s">
        <v>79</v>
      </c>
      <c r="AY132" s="200" t="s">
        <v>137</v>
      </c>
      <c r="BK132" s="202">
        <f>SUM(BK133:BK158)</f>
        <v>0</v>
      </c>
    </row>
    <row r="133" spans="1:65" s="2" customFormat="1" ht="21.75" customHeight="1">
      <c r="A133" s="39"/>
      <c r="B133" s="40"/>
      <c r="C133" s="205" t="s">
        <v>202</v>
      </c>
      <c r="D133" s="205" t="s">
        <v>144</v>
      </c>
      <c r="E133" s="206" t="s">
        <v>1192</v>
      </c>
      <c r="F133" s="207" t="s">
        <v>1193</v>
      </c>
      <c r="G133" s="208" t="s">
        <v>280</v>
      </c>
      <c r="H133" s="209">
        <v>3.6</v>
      </c>
      <c r="I133" s="210"/>
      <c r="J133" s="211">
        <f>ROUND(I133*H133,2)</f>
        <v>0</v>
      </c>
      <c r="K133" s="207" t="s">
        <v>219</v>
      </c>
      <c r="L133" s="45"/>
      <c r="M133" s="212" t="s">
        <v>19</v>
      </c>
      <c r="N133" s="213" t="s">
        <v>42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165</v>
      </c>
      <c r="AT133" s="216" t="s">
        <v>144</v>
      </c>
      <c r="AU133" s="216" t="s">
        <v>81</v>
      </c>
      <c r="AY133" s="18" t="s">
        <v>137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79</v>
      </c>
      <c r="BK133" s="217">
        <f>ROUND(I133*H133,2)</f>
        <v>0</v>
      </c>
      <c r="BL133" s="18" t="s">
        <v>165</v>
      </c>
      <c r="BM133" s="216" t="s">
        <v>1194</v>
      </c>
    </row>
    <row r="134" spans="1:47" s="2" customFormat="1" ht="12">
      <c r="A134" s="39"/>
      <c r="B134" s="40"/>
      <c r="C134" s="41"/>
      <c r="D134" s="218" t="s">
        <v>150</v>
      </c>
      <c r="E134" s="41"/>
      <c r="F134" s="219" t="s">
        <v>1193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150</v>
      </c>
      <c r="AU134" s="18" t="s">
        <v>81</v>
      </c>
    </row>
    <row r="135" spans="1:47" s="2" customFormat="1" ht="12">
      <c r="A135" s="39"/>
      <c r="B135" s="40"/>
      <c r="C135" s="41"/>
      <c r="D135" s="224" t="s">
        <v>162</v>
      </c>
      <c r="E135" s="41"/>
      <c r="F135" s="225" t="s">
        <v>1195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162</v>
      </c>
      <c r="AU135" s="18" t="s">
        <v>81</v>
      </c>
    </row>
    <row r="136" spans="1:51" s="13" customFormat="1" ht="12">
      <c r="A136" s="13"/>
      <c r="B136" s="231"/>
      <c r="C136" s="232"/>
      <c r="D136" s="218" t="s">
        <v>224</v>
      </c>
      <c r="E136" s="233" t="s">
        <v>19</v>
      </c>
      <c r="F136" s="234" t="s">
        <v>1196</v>
      </c>
      <c r="G136" s="232"/>
      <c r="H136" s="235">
        <v>3.6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224</v>
      </c>
      <c r="AU136" s="241" t="s">
        <v>81</v>
      </c>
      <c r="AV136" s="13" t="s">
        <v>81</v>
      </c>
      <c r="AW136" s="13" t="s">
        <v>33</v>
      </c>
      <c r="AX136" s="13" t="s">
        <v>79</v>
      </c>
      <c r="AY136" s="241" t="s">
        <v>137</v>
      </c>
    </row>
    <row r="137" spans="1:65" s="2" customFormat="1" ht="24.15" customHeight="1">
      <c r="A137" s="39"/>
      <c r="B137" s="40"/>
      <c r="C137" s="205" t="s">
        <v>289</v>
      </c>
      <c r="D137" s="205" t="s">
        <v>144</v>
      </c>
      <c r="E137" s="206" t="s">
        <v>1197</v>
      </c>
      <c r="F137" s="207" t="s">
        <v>1198</v>
      </c>
      <c r="G137" s="208" t="s">
        <v>595</v>
      </c>
      <c r="H137" s="209">
        <v>60</v>
      </c>
      <c r="I137" s="210"/>
      <c r="J137" s="211">
        <f>ROUND(I137*H137,2)</f>
        <v>0</v>
      </c>
      <c r="K137" s="207" t="s">
        <v>219</v>
      </c>
      <c r="L137" s="45"/>
      <c r="M137" s="212" t="s">
        <v>19</v>
      </c>
      <c r="N137" s="213" t="s">
        <v>42</v>
      </c>
      <c r="O137" s="85"/>
      <c r="P137" s="214">
        <f>O137*H137</f>
        <v>0</v>
      </c>
      <c r="Q137" s="214">
        <v>0.00114</v>
      </c>
      <c r="R137" s="214">
        <f>Q137*H137</f>
        <v>0.0684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165</v>
      </c>
      <c r="AT137" s="216" t="s">
        <v>144</v>
      </c>
      <c r="AU137" s="216" t="s">
        <v>81</v>
      </c>
      <c r="AY137" s="18" t="s">
        <v>137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79</v>
      </c>
      <c r="BK137" s="217">
        <f>ROUND(I137*H137,2)</f>
        <v>0</v>
      </c>
      <c r="BL137" s="18" t="s">
        <v>165</v>
      </c>
      <c r="BM137" s="216" t="s">
        <v>1199</v>
      </c>
    </row>
    <row r="138" spans="1:47" s="2" customFormat="1" ht="12">
      <c r="A138" s="39"/>
      <c r="B138" s="40"/>
      <c r="C138" s="41"/>
      <c r="D138" s="218" t="s">
        <v>150</v>
      </c>
      <c r="E138" s="41"/>
      <c r="F138" s="219" t="s">
        <v>1200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150</v>
      </c>
      <c r="AU138" s="18" t="s">
        <v>81</v>
      </c>
    </row>
    <row r="139" spans="1:47" s="2" customFormat="1" ht="12">
      <c r="A139" s="39"/>
      <c r="B139" s="40"/>
      <c r="C139" s="41"/>
      <c r="D139" s="224" t="s">
        <v>162</v>
      </c>
      <c r="E139" s="41"/>
      <c r="F139" s="225" t="s">
        <v>1201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162</v>
      </c>
      <c r="AU139" s="18" t="s">
        <v>81</v>
      </c>
    </row>
    <row r="140" spans="1:51" s="13" customFormat="1" ht="12">
      <c r="A140" s="13"/>
      <c r="B140" s="231"/>
      <c r="C140" s="232"/>
      <c r="D140" s="218" t="s">
        <v>224</v>
      </c>
      <c r="E140" s="233" t="s">
        <v>19</v>
      </c>
      <c r="F140" s="234" t="s">
        <v>631</v>
      </c>
      <c r="G140" s="232"/>
      <c r="H140" s="235">
        <v>60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224</v>
      </c>
      <c r="AU140" s="241" t="s">
        <v>81</v>
      </c>
      <c r="AV140" s="13" t="s">
        <v>81</v>
      </c>
      <c r="AW140" s="13" t="s">
        <v>33</v>
      </c>
      <c r="AX140" s="13" t="s">
        <v>79</v>
      </c>
      <c r="AY140" s="241" t="s">
        <v>137</v>
      </c>
    </row>
    <row r="141" spans="1:65" s="2" customFormat="1" ht="16.5" customHeight="1">
      <c r="A141" s="39"/>
      <c r="B141" s="40"/>
      <c r="C141" s="205" t="s">
        <v>300</v>
      </c>
      <c r="D141" s="205" t="s">
        <v>144</v>
      </c>
      <c r="E141" s="206" t="s">
        <v>1202</v>
      </c>
      <c r="F141" s="207" t="s">
        <v>1203</v>
      </c>
      <c r="G141" s="208" t="s">
        <v>280</v>
      </c>
      <c r="H141" s="209">
        <v>32.85</v>
      </c>
      <c r="I141" s="210"/>
      <c r="J141" s="211">
        <f>ROUND(I141*H141,2)</f>
        <v>0</v>
      </c>
      <c r="K141" s="207" t="s">
        <v>219</v>
      </c>
      <c r="L141" s="45"/>
      <c r="M141" s="212" t="s">
        <v>19</v>
      </c>
      <c r="N141" s="213" t="s">
        <v>42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165</v>
      </c>
      <c r="AT141" s="216" t="s">
        <v>144</v>
      </c>
      <c r="AU141" s="216" t="s">
        <v>81</v>
      </c>
      <c r="AY141" s="18" t="s">
        <v>137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79</v>
      </c>
      <c r="BK141" s="217">
        <f>ROUND(I141*H141,2)</f>
        <v>0</v>
      </c>
      <c r="BL141" s="18" t="s">
        <v>165</v>
      </c>
      <c r="BM141" s="216" t="s">
        <v>1204</v>
      </c>
    </row>
    <row r="142" spans="1:47" s="2" customFormat="1" ht="12">
      <c r="A142" s="39"/>
      <c r="B142" s="40"/>
      <c r="C142" s="41"/>
      <c r="D142" s="218" t="s">
        <v>150</v>
      </c>
      <c r="E142" s="41"/>
      <c r="F142" s="219" t="s">
        <v>1205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150</v>
      </c>
      <c r="AU142" s="18" t="s">
        <v>81</v>
      </c>
    </row>
    <row r="143" spans="1:47" s="2" customFormat="1" ht="12">
      <c r="A143" s="39"/>
      <c r="B143" s="40"/>
      <c r="C143" s="41"/>
      <c r="D143" s="224" t="s">
        <v>162</v>
      </c>
      <c r="E143" s="41"/>
      <c r="F143" s="225" t="s">
        <v>1206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162</v>
      </c>
      <c r="AU143" s="18" t="s">
        <v>81</v>
      </c>
    </row>
    <row r="144" spans="1:51" s="13" customFormat="1" ht="12">
      <c r="A144" s="13"/>
      <c r="B144" s="231"/>
      <c r="C144" s="232"/>
      <c r="D144" s="218" t="s">
        <v>224</v>
      </c>
      <c r="E144" s="233" t="s">
        <v>19</v>
      </c>
      <c r="F144" s="234" t="s">
        <v>1207</v>
      </c>
      <c r="G144" s="232"/>
      <c r="H144" s="235">
        <v>32.85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224</v>
      </c>
      <c r="AU144" s="241" t="s">
        <v>81</v>
      </c>
      <c r="AV144" s="13" t="s">
        <v>81</v>
      </c>
      <c r="AW144" s="13" t="s">
        <v>33</v>
      </c>
      <c r="AX144" s="13" t="s">
        <v>79</v>
      </c>
      <c r="AY144" s="241" t="s">
        <v>137</v>
      </c>
    </row>
    <row r="145" spans="1:65" s="2" customFormat="1" ht="21.75" customHeight="1">
      <c r="A145" s="39"/>
      <c r="B145" s="40"/>
      <c r="C145" s="205" t="s">
        <v>8</v>
      </c>
      <c r="D145" s="205" t="s">
        <v>144</v>
      </c>
      <c r="E145" s="206" t="s">
        <v>678</v>
      </c>
      <c r="F145" s="207" t="s">
        <v>679</v>
      </c>
      <c r="G145" s="208" t="s">
        <v>280</v>
      </c>
      <c r="H145" s="209">
        <v>116.9</v>
      </c>
      <c r="I145" s="210"/>
      <c r="J145" s="211">
        <f>ROUND(I145*H145,2)</f>
        <v>0</v>
      </c>
      <c r="K145" s="207" t="s">
        <v>219</v>
      </c>
      <c r="L145" s="45"/>
      <c r="M145" s="212" t="s">
        <v>19</v>
      </c>
      <c r="N145" s="213" t="s">
        <v>42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165</v>
      </c>
      <c r="AT145" s="216" t="s">
        <v>144</v>
      </c>
      <c r="AU145" s="216" t="s">
        <v>81</v>
      </c>
      <c r="AY145" s="18" t="s">
        <v>137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79</v>
      </c>
      <c r="BK145" s="217">
        <f>ROUND(I145*H145,2)</f>
        <v>0</v>
      </c>
      <c r="BL145" s="18" t="s">
        <v>165</v>
      </c>
      <c r="BM145" s="216" t="s">
        <v>1208</v>
      </c>
    </row>
    <row r="146" spans="1:47" s="2" customFormat="1" ht="12">
      <c r="A146" s="39"/>
      <c r="B146" s="40"/>
      <c r="C146" s="41"/>
      <c r="D146" s="218" t="s">
        <v>150</v>
      </c>
      <c r="E146" s="41"/>
      <c r="F146" s="219" t="s">
        <v>681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150</v>
      </c>
      <c r="AU146" s="18" t="s">
        <v>81</v>
      </c>
    </row>
    <row r="147" spans="1:47" s="2" customFormat="1" ht="12">
      <c r="A147" s="39"/>
      <c r="B147" s="40"/>
      <c r="C147" s="41"/>
      <c r="D147" s="224" t="s">
        <v>162</v>
      </c>
      <c r="E147" s="41"/>
      <c r="F147" s="225" t="s">
        <v>682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162</v>
      </c>
      <c r="AU147" s="18" t="s">
        <v>81</v>
      </c>
    </row>
    <row r="148" spans="1:51" s="13" customFormat="1" ht="12">
      <c r="A148" s="13"/>
      <c r="B148" s="231"/>
      <c r="C148" s="232"/>
      <c r="D148" s="218" t="s">
        <v>224</v>
      </c>
      <c r="E148" s="233" t="s">
        <v>19</v>
      </c>
      <c r="F148" s="234" t="s">
        <v>1209</v>
      </c>
      <c r="G148" s="232"/>
      <c r="H148" s="235">
        <v>116.9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224</v>
      </c>
      <c r="AU148" s="241" t="s">
        <v>81</v>
      </c>
      <c r="AV148" s="13" t="s">
        <v>81</v>
      </c>
      <c r="AW148" s="13" t="s">
        <v>33</v>
      </c>
      <c r="AX148" s="13" t="s">
        <v>79</v>
      </c>
      <c r="AY148" s="241" t="s">
        <v>137</v>
      </c>
    </row>
    <row r="149" spans="1:65" s="2" customFormat="1" ht="16.5" customHeight="1">
      <c r="A149" s="39"/>
      <c r="B149" s="40"/>
      <c r="C149" s="205" t="s">
        <v>313</v>
      </c>
      <c r="D149" s="205" t="s">
        <v>144</v>
      </c>
      <c r="E149" s="206" t="s">
        <v>684</v>
      </c>
      <c r="F149" s="207" t="s">
        <v>685</v>
      </c>
      <c r="G149" s="208" t="s">
        <v>218</v>
      </c>
      <c r="H149" s="209">
        <v>72</v>
      </c>
      <c r="I149" s="210"/>
      <c r="J149" s="211">
        <f>ROUND(I149*H149,2)</f>
        <v>0</v>
      </c>
      <c r="K149" s="207" t="s">
        <v>219</v>
      </c>
      <c r="L149" s="45"/>
      <c r="M149" s="212" t="s">
        <v>19</v>
      </c>
      <c r="N149" s="213" t="s">
        <v>42</v>
      </c>
      <c r="O149" s="85"/>
      <c r="P149" s="214">
        <f>O149*H149</f>
        <v>0</v>
      </c>
      <c r="Q149" s="214">
        <v>0.00144</v>
      </c>
      <c r="R149" s="214">
        <f>Q149*H149</f>
        <v>0.10368000000000001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165</v>
      </c>
      <c r="AT149" s="216" t="s">
        <v>144</v>
      </c>
      <c r="AU149" s="216" t="s">
        <v>81</v>
      </c>
      <c r="AY149" s="18" t="s">
        <v>137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79</v>
      </c>
      <c r="BK149" s="217">
        <f>ROUND(I149*H149,2)</f>
        <v>0</v>
      </c>
      <c r="BL149" s="18" t="s">
        <v>165</v>
      </c>
      <c r="BM149" s="216" t="s">
        <v>1210</v>
      </c>
    </row>
    <row r="150" spans="1:47" s="2" customFormat="1" ht="12">
      <c r="A150" s="39"/>
      <c r="B150" s="40"/>
      <c r="C150" s="41"/>
      <c r="D150" s="218" t="s">
        <v>150</v>
      </c>
      <c r="E150" s="41"/>
      <c r="F150" s="219" t="s">
        <v>687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150</v>
      </c>
      <c r="AU150" s="18" t="s">
        <v>81</v>
      </c>
    </row>
    <row r="151" spans="1:47" s="2" customFormat="1" ht="12">
      <c r="A151" s="39"/>
      <c r="B151" s="40"/>
      <c r="C151" s="41"/>
      <c r="D151" s="224" t="s">
        <v>162</v>
      </c>
      <c r="E151" s="41"/>
      <c r="F151" s="225" t="s">
        <v>688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162</v>
      </c>
      <c r="AU151" s="18" t="s">
        <v>81</v>
      </c>
    </row>
    <row r="152" spans="1:65" s="2" customFormat="1" ht="16.5" customHeight="1">
      <c r="A152" s="39"/>
      <c r="B152" s="40"/>
      <c r="C152" s="205" t="s">
        <v>319</v>
      </c>
      <c r="D152" s="205" t="s">
        <v>144</v>
      </c>
      <c r="E152" s="206" t="s">
        <v>690</v>
      </c>
      <c r="F152" s="207" t="s">
        <v>691</v>
      </c>
      <c r="G152" s="208" t="s">
        <v>218</v>
      </c>
      <c r="H152" s="209">
        <v>72</v>
      </c>
      <c r="I152" s="210"/>
      <c r="J152" s="211">
        <f>ROUND(I152*H152,2)</f>
        <v>0</v>
      </c>
      <c r="K152" s="207" t="s">
        <v>219</v>
      </c>
      <c r="L152" s="45"/>
      <c r="M152" s="212" t="s">
        <v>19</v>
      </c>
      <c r="N152" s="213" t="s">
        <v>42</v>
      </c>
      <c r="O152" s="85"/>
      <c r="P152" s="214">
        <f>O152*H152</f>
        <v>0</v>
      </c>
      <c r="Q152" s="214">
        <v>4E-05</v>
      </c>
      <c r="R152" s="214">
        <f>Q152*H152</f>
        <v>0.00288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165</v>
      </c>
      <c r="AT152" s="216" t="s">
        <v>144</v>
      </c>
      <c r="AU152" s="216" t="s">
        <v>81</v>
      </c>
      <c r="AY152" s="18" t="s">
        <v>137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79</v>
      </c>
      <c r="BK152" s="217">
        <f>ROUND(I152*H152,2)</f>
        <v>0</v>
      </c>
      <c r="BL152" s="18" t="s">
        <v>165</v>
      </c>
      <c r="BM152" s="216" t="s">
        <v>1211</v>
      </c>
    </row>
    <row r="153" spans="1:47" s="2" customFormat="1" ht="12">
      <c r="A153" s="39"/>
      <c r="B153" s="40"/>
      <c r="C153" s="41"/>
      <c r="D153" s="218" t="s">
        <v>150</v>
      </c>
      <c r="E153" s="41"/>
      <c r="F153" s="219" t="s">
        <v>693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150</v>
      </c>
      <c r="AU153" s="18" t="s">
        <v>81</v>
      </c>
    </row>
    <row r="154" spans="1:47" s="2" customFormat="1" ht="12">
      <c r="A154" s="39"/>
      <c r="B154" s="40"/>
      <c r="C154" s="41"/>
      <c r="D154" s="224" t="s">
        <v>162</v>
      </c>
      <c r="E154" s="41"/>
      <c r="F154" s="225" t="s">
        <v>694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162</v>
      </c>
      <c r="AU154" s="18" t="s">
        <v>81</v>
      </c>
    </row>
    <row r="155" spans="1:65" s="2" customFormat="1" ht="21.75" customHeight="1">
      <c r="A155" s="39"/>
      <c r="B155" s="40"/>
      <c r="C155" s="205" t="s">
        <v>325</v>
      </c>
      <c r="D155" s="205" t="s">
        <v>144</v>
      </c>
      <c r="E155" s="206" t="s">
        <v>695</v>
      </c>
      <c r="F155" s="207" t="s">
        <v>696</v>
      </c>
      <c r="G155" s="208" t="s">
        <v>371</v>
      </c>
      <c r="H155" s="209">
        <v>21.042</v>
      </c>
      <c r="I155" s="210"/>
      <c r="J155" s="211">
        <f>ROUND(I155*H155,2)</f>
        <v>0</v>
      </c>
      <c r="K155" s="207" t="s">
        <v>219</v>
      </c>
      <c r="L155" s="45"/>
      <c r="M155" s="212" t="s">
        <v>19</v>
      </c>
      <c r="N155" s="213" t="s">
        <v>42</v>
      </c>
      <c r="O155" s="85"/>
      <c r="P155" s="214">
        <f>O155*H155</f>
        <v>0</v>
      </c>
      <c r="Q155" s="214">
        <v>1.0383</v>
      </c>
      <c r="R155" s="214">
        <f>Q155*H155</f>
        <v>21.8479086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165</v>
      </c>
      <c r="AT155" s="216" t="s">
        <v>144</v>
      </c>
      <c r="AU155" s="216" t="s">
        <v>81</v>
      </c>
      <c r="AY155" s="18" t="s">
        <v>137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79</v>
      </c>
      <c r="BK155" s="217">
        <f>ROUND(I155*H155,2)</f>
        <v>0</v>
      </c>
      <c r="BL155" s="18" t="s">
        <v>165</v>
      </c>
      <c r="BM155" s="216" t="s">
        <v>1212</v>
      </c>
    </row>
    <row r="156" spans="1:47" s="2" customFormat="1" ht="12">
      <c r="A156" s="39"/>
      <c r="B156" s="40"/>
      <c r="C156" s="41"/>
      <c r="D156" s="218" t="s">
        <v>150</v>
      </c>
      <c r="E156" s="41"/>
      <c r="F156" s="219" t="s">
        <v>698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150</v>
      </c>
      <c r="AU156" s="18" t="s">
        <v>81</v>
      </c>
    </row>
    <row r="157" spans="1:47" s="2" customFormat="1" ht="12">
      <c r="A157" s="39"/>
      <c r="B157" s="40"/>
      <c r="C157" s="41"/>
      <c r="D157" s="224" t="s">
        <v>162</v>
      </c>
      <c r="E157" s="41"/>
      <c r="F157" s="225" t="s">
        <v>699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162</v>
      </c>
      <c r="AU157" s="18" t="s">
        <v>81</v>
      </c>
    </row>
    <row r="158" spans="1:51" s="13" customFormat="1" ht="12">
      <c r="A158" s="13"/>
      <c r="B158" s="231"/>
      <c r="C158" s="232"/>
      <c r="D158" s="218" t="s">
        <v>224</v>
      </c>
      <c r="E158" s="233" t="s">
        <v>19</v>
      </c>
      <c r="F158" s="234" t="s">
        <v>1213</v>
      </c>
      <c r="G158" s="232"/>
      <c r="H158" s="235">
        <v>21.042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224</v>
      </c>
      <c r="AU158" s="241" t="s">
        <v>81</v>
      </c>
      <c r="AV158" s="13" t="s">
        <v>81</v>
      </c>
      <c r="AW158" s="13" t="s">
        <v>33</v>
      </c>
      <c r="AX158" s="13" t="s">
        <v>79</v>
      </c>
      <c r="AY158" s="241" t="s">
        <v>137</v>
      </c>
    </row>
    <row r="159" spans="1:63" s="12" customFormat="1" ht="22.8" customHeight="1">
      <c r="A159" s="12"/>
      <c r="B159" s="189"/>
      <c r="C159" s="190"/>
      <c r="D159" s="191" t="s">
        <v>70</v>
      </c>
      <c r="E159" s="203" t="s">
        <v>157</v>
      </c>
      <c r="F159" s="203" t="s">
        <v>701</v>
      </c>
      <c r="G159" s="190"/>
      <c r="H159" s="190"/>
      <c r="I159" s="193"/>
      <c r="J159" s="204">
        <f>BK159</f>
        <v>0</v>
      </c>
      <c r="K159" s="190"/>
      <c r="L159" s="195"/>
      <c r="M159" s="196"/>
      <c r="N159" s="197"/>
      <c r="O159" s="197"/>
      <c r="P159" s="198">
        <f>SUM(P160:P205)</f>
        <v>0</v>
      </c>
      <c r="Q159" s="197"/>
      <c r="R159" s="198">
        <f>SUM(R160:R205)</f>
        <v>268.98232084</v>
      </c>
      <c r="S159" s="197"/>
      <c r="T159" s="199">
        <f>SUM(T160:T205)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0" t="s">
        <v>79</v>
      </c>
      <c r="AT159" s="201" t="s">
        <v>70</v>
      </c>
      <c r="AU159" s="201" t="s">
        <v>79</v>
      </c>
      <c r="AY159" s="200" t="s">
        <v>137</v>
      </c>
      <c r="BK159" s="202">
        <f>SUM(BK160:BK205)</f>
        <v>0</v>
      </c>
    </row>
    <row r="160" spans="1:65" s="2" customFormat="1" ht="16.5" customHeight="1">
      <c r="A160" s="39"/>
      <c r="B160" s="40"/>
      <c r="C160" s="205" t="s">
        <v>342</v>
      </c>
      <c r="D160" s="205" t="s">
        <v>144</v>
      </c>
      <c r="E160" s="206" t="s">
        <v>702</v>
      </c>
      <c r="F160" s="207" t="s">
        <v>703</v>
      </c>
      <c r="G160" s="208" t="s">
        <v>280</v>
      </c>
      <c r="H160" s="209">
        <v>86.5</v>
      </c>
      <c r="I160" s="210"/>
      <c r="J160" s="211">
        <f>ROUND(I160*H160,2)</f>
        <v>0</v>
      </c>
      <c r="K160" s="207" t="s">
        <v>219</v>
      </c>
      <c r="L160" s="45"/>
      <c r="M160" s="212" t="s">
        <v>19</v>
      </c>
      <c r="N160" s="213" t="s">
        <v>42</v>
      </c>
      <c r="O160" s="85"/>
      <c r="P160" s="214">
        <f>O160*H160</f>
        <v>0</v>
      </c>
      <c r="Q160" s="214">
        <v>2.50187</v>
      </c>
      <c r="R160" s="214">
        <f>Q160*H160</f>
        <v>216.41175499999997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165</v>
      </c>
      <c r="AT160" s="216" t="s">
        <v>144</v>
      </c>
      <c r="AU160" s="216" t="s">
        <v>81</v>
      </c>
      <c r="AY160" s="18" t="s">
        <v>137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79</v>
      </c>
      <c r="BK160" s="217">
        <f>ROUND(I160*H160,2)</f>
        <v>0</v>
      </c>
      <c r="BL160" s="18" t="s">
        <v>165</v>
      </c>
      <c r="BM160" s="216" t="s">
        <v>1214</v>
      </c>
    </row>
    <row r="161" spans="1:47" s="2" customFormat="1" ht="12">
      <c r="A161" s="39"/>
      <c r="B161" s="40"/>
      <c r="C161" s="41"/>
      <c r="D161" s="218" t="s">
        <v>150</v>
      </c>
      <c r="E161" s="41"/>
      <c r="F161" s="219" t="s">
        <v>705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150</v>
      </c>
      <c r="AU161" s="18" t="s">
        <v>81</v>
      </c>
    </row>
    <row r="162" spans="1:47" s="2" customFormat="1" ht="12">
      <c r="A162" s="39"/>
      <c r="B162" s="40"/>
      <c r="C162" s="41"/>
      <c r="D162" s="224" t="s">
        <v>162</v>
      </c>
      <c r="E162" s="41"/>
      <c r="F162" s="225" t="s">
        <v>706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162</v>
      </c>
      <c r="AU162" s="18" t="s">
        <v>81</v>
      </c>
    </row>
    <row r="163" spans="1:51" s="13" customFormat="1" ht="12">
      <c r="A163" s="13"/>
      <c r="B163" s="231"/>
      <c r="C163" s="232"/>
      <c r="D163" s="218" t="s">
        <v>224</v>
      </c>
      <c r="E163" s="233" t="s">
        <v>19</v>
      </c>
      <c r="F163" s="234" t="s">
        <v>1215</v>
      </c>
      <c r="G163" s="232"/>
      <c r="H163" s="235">
        <v>86.5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224</v>
      </c>
      <c r="AU163" s="241" t="s">
        <v>81</v>
      </c>
      <c r="AV163" s="13" t="s">
        <v>81</v>
      </c>
      <c r="AW163" s="13" t="s">
        <v>33</v>
      </c>
      <c r="AX163" s="13" t="s">
        <v>79</v>
      </c>
      <c r="AY163" s="241" t="s">
        <v>137</v>
      </c>
    </row>
    <row r="164" spans="1:65" s="2" customFormat="1" ht="24.15" customHeight="1">
      <c r="A164" s="39"/>
      <c r="B164" s="40"/>
      <c r="C164" s="205" t="s">
        <v>348</v>
      </c>
      <c r="D164" s="205" t="s">
        <v>144</v>
      </c>
      <c r="E164" s="206" t="s">
        <v>708</v>
      </c>
      <c r="F164" s="207" t="s">
        <v>709</v>
      </c>
      <c r="G164" s="208" t="s">
        <v>218</v>
      </c>
      <c r="H164" s="209">
        <v>313</v>
      </c>
      <c r="I164" s="210"/>
      <c r="J164" s="211">
        <f>ROUND(I164*H164,2)</f>
        <v>0</v>
      </c>
      <c r="K164" s="207" t="s">
        <v>219</v>
      </c>
      <c r="L164" s="45"/>
      <c r="M164" s="212" t="s">
        <v>19</v>
      </c>
      <c r="N164" s="213" t="s">
        <v>42</v>
      </c>
      <c r="O164" s="85"/>
      <c r="P164" s="214">
        <f>O164*H164</f>
        <v>0</v>
      </c>
      <c r="Q164" s="214">
        <v>0.00275</v>
      </c>
      <c r="R164" s="214">
        <f>Q164*H164</f>
        <v>0.8607499999999999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165</v>
      </c>
      <c r="AT164" s="216" t="s">
        <v>144</v>
      </c>
      <c r="AU164" s="216" t="s">
        <v>81</v>
      </c>
      <c r="AY164" s="18" t="s">
        <v>137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79</v>
      </c>
      <c r="BK164" s="217">
        <f>ROUND(I164*H164,2)</f>
        <v>0</v>
      </c>
      <c r="BL164" s="18" t="s">
        <v>165</v>
      </c>
      <c r="BM164" s="216" t="s">
        <v>1216</v>
      </c>
    </row>
    <row r="165" spans="1:47" s="2" customFormat="1" ht="12">
      <c r="A165" s="39"/>
      <c r="B165" s="40"/>
      <c r="C165" s="41"/>
      <c r="D165" s="218" t="s">
        <v>150</v>
      </c>
      <c r="E165" s="41"/>
      <c r="F165" s="219" t="s">
        <v>711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150</v>
      </c>
      <c r="AU165" s="18" t="s">
        <v>81</v>
      </c>
    </row>
    <row r="166" spans="1:47" s="2" customFormat="1" ht="12">
      <c r="A166" s="39"/>
      <c r="B166" s="40"/>
      <c r="C166" s="41"/>
      <c r="D166" s="224" t="s">
        <v>162</v>
      </c>
      <c r="E166" s="41"/>
      <c r="F166" s="225" t="s">
        <v>712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162</v>
      </c>
      <c r="AU166" s="18" t="s">
        <v>81</v>
      </c>
    </row>
    <row r="167" spans="1:51" s="13" customFormat="1" ht="12">
      <c r="A167" s="13"/>
      <c r="B167" s="231"/>
      <c r="C167" s="232"/>
      <c r="D167" s="218" t="s">
        <v>224</v>
      </c>
      <c r="E167" s="233" t="s">
        <v>19</v>
      </c>
      <c r="F167" s="234" t="s">
        <v>1217</v>
      </c>
      <c r="G167" s="232"/>
      <c r="H167" s="235">
        <v>313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224</v>
      </c>
      <c r="AU167" s="241" t="s">
        <v>81</v>
      </c>
      <c r="AV167" s="13" t="s">
        <v>81</v>
      </c>
      <c r="AW167" s="13" t="s">
        <v>33</v>
      </c>
      <c r="AX167" s="13" t="s">
        <v>79</v>
      </c>
      <c r="AY167" s="241" t="s">
        <v>137</v>
      </c>
    </row>
    <row r="168" spans="1:65" s="2" customFormat="1" ht="24.15" customHeight="1">
      <c r="A168" s="39"/>
      <c r="B168" s="40"/>
      <c r="C168" s="205" t="s">
        <v>7</v>
      </c>
      <c r="D168" s="205" t="s">
        <v>144</v>
      </c>
      <c r="E168" s="206" t="s">
        <v>714</v>
      </c>
      <c r="F168" s="207" t="s">
        <v>715</v>
      </c>
      <c r="G168" s="208" t="s">
        <v>218</v>
      </c>
      <c r="H168" s="209">
        <v>313</v>
      </c>
      <c r="I168" s="210"/>
      <c r="J168" s="211">
        <f>ROUND(I168*H168,2)</f>
        <v>0</v>
      </c>
      <c r="K168" s="207" t="s">
        <v>219</v>
      </c>
      <c r="L168" s="45"/>
      <c r="M168" s="212" t="s">
        <v>19</v>
      </c>
      <c r="N168" s="213" t="s">
        <v>42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165</v>
      </c>
      <c r="AT168" s="216" t="s">
        <v>144</v>
      </c>
      <c r="AU168" s="216" t="s">
        <v>81</v>
      </c>
      <c r="AY168" s="18" t="s">
        <v>137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79</v>
      </c>
      <c r="BK168" s="217">
        <f>ROUND(I168*H168,2)</f>
        <v>0</v>
      </c>
      <c r="BL168" s="18" t="s">
        <v>165</v>
      </c>
      <c r="BM168" s="216" t="s">
        <v>1218</v>
      </c>
    </row>
    <row r="169" spans="1:47" s="2" customFormat="1" ht="12">
      <c r="A169" s="39"/>
      <c r="B169" s="40"/>
      <c r="C169" s="41"/>
      <c r="D169" s="218" t="s">
        <v>150</v>
      </c>
      <c r="E169" s="41"/>
      <c r="F169" s="219" t="s">
        <v>717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150</v>
      </c>
      <c r="AU169" s="18" t="s">
        <v>81</v>
      </c>
    </row>
    <row r="170" spans="1:47" s="2" customFormat="1" ht="12">
      <c r="A170" s="39"/>
      <c r="B170" s="40"/>
      <c r="C170" s="41"/>
      <c r="D170" s="224" t="s">
        <v>162</v>
      </c>
      <c r="E170" s="41"/>
      <c r="F170" s="225" t="s">
        <v>718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162</v>
      </c>
      <c r="AU170" s="18" t="s">
        <v>81</v>
      </c>
    </row>
    <row r="171" spans="1:65" s="2" customFormat="1" ht="16.5" customHeight="1">
      <c r="A171" s="39"/>
      <c r="B171" s="40"/>
      <c r="C171" s="205" t="s">
        <v>359</v>
      </c>
      <c r="D171" s="205" t="s">
        <v>144</v>
      </c>
      <c r="E171" s="206" t="s">
        <v>719</v>
      </c>
      <c r="F171" s="207" t="s">
        <v>720</v>
      </c>
      <c r="G171" s="208" t="s">
        <v>371</v>
      </c>
      <c r="H171" s="209">
        <v>17.3</v>
      </c>
      <c r="I171" s="210"/>
      <c r="J171" s="211">
        <f>ROUND(I171*H171,2)</f>
        <v>0</v>
      </c>
      <c r="K171" s="207" t="s">
        <v>219</v>
      </c>
      <c r="L171" s="45"/>
      <c r="M171" s="212" t="s">
        <v>19</v>
      </c>
      <c r="N171" s="213" t="s">
        <v>42</v>
      </c>
      <c r="O171" s="85"/>
      <c r="P171" s="214">
        <f>O171*H171</f>
        <v>0</v>
      </c>
      <c r="Q171" s="214">
        <v>1.04922</v>
      </c>
      <c r="R171" s="214">
        <f>Q171*H171</f>
        <v>18.151506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165</v>
      </c>
      <c r="AT171" s="216" t="s">
        <v>144</v>
      </c>
      <c r="AU171" s="216" t="s">
        <v>81</v>
      </c>
      <c r="AY171" s="18" t="s">
        <v>137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79</v>
      </c>
      <c r="BK171" s="217">
        <f>ROUND(I171*H171,2)</f>
        <v>0</v>
      </c>
      <c r="BL171" s="18" t="s">
        <v>165</v>
      </c>
      <c r="BM171" s="216" t="s">
        <v>1219</v>
      </c>
    </row>
    <row r="172" spans="1:47" s="2" customFormat="1" ht="12">
      <c r="A172" s="39"/>
      <c r="B172" s="40"/>
      <c r="C172" s="41"/>
      <c r="D172" s="218" t="s">
        <v>150</v>
      </c>
      <c r="E172" s="41"/>
      <c r="F172" s="219" t="s">
        <v>722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150</v>
      </c>
      <c r="AU172" s="18" t="s">
        <v>81</v>
      </c>
    </row>
    <row r="173" spans="1:47" s="2" customFormat="1" ht="12">
      <c r="A173" s="39"/>
      <c r="B173" s="40"/>
      <c r="C173" s="41"/>
      <c r="D173" s="224" t="s">
        <v>162</v>
      </c>
      <c r="E173" s="41"/>
      <c r="F173" s="225" t="s">
        <v>723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162</v>
      </c>
      <c r="AU173" s="18" t="s">
        <v>81</v>
      </c>
    </row>
    <row r="174" spans="1:51" s="13" customFormat="1" ht="12">
      <c r="A174" s="13"/>
      <c r="B174" s="231"/>
      <c r="C174" s="232"/>
      <c r="D174" s="218" t="s">
        <v>224</v>
      </c>
      <c r="E174" s="233" t="s">
        <v>19</v>
      </c>
      <c r="F174" s="234" t="s">
        <v>1220</v>
      </c>
      <c r="G174" s="232"/>
      <c r="H174" s="235">
        <v>17.3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224</v>
      </c>
      <c r="AU174" s="241" t="s">
        <v>81</v>
      </c>
      <c r="AV174" s="13" t="s">
        <v>81</v>
      </c>
      <c r="AW174" s="13" t="s">
        <v>33</v>
      </c>
      <c r="AX174" s="13" t="s">
        <v>79</v>
      </c>
      <c r="AY174" s="241" t="s">
        <v>137</v>
      </c>
    </row>
    <row r="175" spans="1:65" s="2" customFormat="1" ht="16.5" customHeight="1">
      <c r="A175" s="39"/>
      <c r="B175" s="40"/>
      <c r="C175" s="205" t="s">
        <v>367</v>
      </c>
      <c r="D175" s="205" t="s">
        <v>144</v>
      </c>
      <c r="E175" s="206" t="s">
        <v>725</v>
      </c>
      <c r="F175" s="207" t="s">
        <v>726</v>
      </c>
      <c r="G175" s="208" t="s">
        <v>280</v>
      </c>
      <c r="H175" s="209">
        <v>9.3</v>
      </c>
      <c r="I175" s="210"/>
      <c r="J175" s="211">
        <f>ROUND(I175*H175,2)</f>
        <v>0</v>
      </c>
      <c r="K175" s="207" t="s">
        <v>219</v>
      </c>
      <c r="L175" s="45"/>
      <c r="M175" s="212" t="s">
        <v>19</v>
      </c>
      <c r="N175" s="213" t="s">
        <v>42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165</v>
      </c>
      <c r="AT175" s="216" t="s">
        <v>144</v>
      </c>
      <c r="AU175" s="216" t="s">
        <v>81</v>
      </c>
      <c r="AY175" s="18" t="s">
        <v>137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79</v>
      </c>
      <c r="BK175" s="217">
        <f>ROUND(I175*H175,2)</f>
        <v>0</v>
      </c>
      <c r="BL175" s="18" t="s">
        <v>165</v>
      </c>
      <c r="BM175" s="216" t="s">
        <v>1221</v>
      </c>
    </row>
    <row r="176" spans="1:47" s="2" customFormat="1" ht="12">
      <c r="A176" s="39"/>
      <c r="B176" s="40"/>
      <c r="C176" s="41"/>
      <c r="D176" s="218" t="s">
        <v>150</v>
      </c>
      <c r="E176" s="41"/>
      <c r="F176" s="219" t="s">
        <v>728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150</v>
      </c>
      <c r="AU176" s="18" t="s">
        <v>81</v>
      </c>
    </row>
    <row r="177" spans="1:47" s="2" customFormat="1" ht="12">
      <c r="A177" s="39"/>
      <c r="B177" s="40"/>
      <c r="C177" s="41"/>
      <c r="D177" s="224" t="s">
        <v>162</v>
      </c>
      <c r="E177" s="41"/>
      <c r="F177" s="225" t="s">
        <v>729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162</v>
      </c>
      <c r="AU177" s="18" t="s">
        <v>81</v>
      </c>
    </row>
    <row r="178" spans="1:51" s="13" customFormat="1" ht="12">
      <c r="A178" s="13"/>
      <c r="B178" s="231"/>
      <c r="C178" s="232"/>
      <c r="D178" s="218" t="s">
        <v>224</v>
      </c>
      <c r="E178" s="233" t="s">
        <v>19</v>
      </c>
      <c r="F178" s="234" t="s">
        <v>1222</v>
      </c>
      <c r="G178" s="232"/>
      <c r="H178" s="235">
        <v>9.3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224</v>
      </c>
      <c r="AU178" s="241" t="s">
        <v>81</v>
      </c>
      <c r="AV178" s="13" t="s">
        <v>81</v>
      </c>
      <c r="AW178" s="13" t="s">
        <v>33</v>
      </c>
      <c r="AX178" s="13" t="s">
        <v>79</v>
      </c>
      <c r="AY178" s="241" t="s">
        <v>137</v>
      </c>
    </row>
    <row r="179" spans="1:65" s="2" customFormat="1" ht="16.5" customHeight="1">
      <c r="A179" s="39"/>
      <c r="B179" s="40"/>
      <c r="C179" s="205" t="s">
        <v>375</v>
      </c>
      <c r="D179" s="205" t="s">
        <v>144</v>
      </c>
      <c r="E179" s="206" t="s">
        <v>731</v>
      </c>
      <c r="F179" s="207" t="s">
        <v>732</v>
      </c>
      <c r="G179" s="208" t="s">
        <v>218</v>
      </c>
      <c r="H179" s="209">
        <v>28.44</v>
      </c>
      <c r="I179" s="210"/>
      <c r="J179" s="211">
        <f>ROUND(I179*H179,2)</f>
        <v>0</v>
      </c>
      <c r="K179" s="207" t="s">
        <v>219</v>
      </c>
      <c r="L179" s="45"/>
      <c r="M179" s="212" t="s">
        <v>19</v>
      </c>
      <c r="N179" s="213" t="s">
        <v>42</v>
      </c>
      <c r="O179" s="85"/>
      <c r="P179" s="214">
        <f>O179*H179</f>
        <v>0</v>
      </c>
      <c r="Q179" s="214">
        <v>0.04174</v>
      </c>
      <c r="R179" s="214">
        <f>Q179*H179</f>
        <v>1.1870856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165</v>
      </c>
      <c r="AT179" s="216" t="s">
        <v>144</v>
      </c>
      <c r="AU179" s="216" t="s">
        <v>81</v>
      </c>
      <c r="AY179" s="18" t="s">
        <v>137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79</v>
      </c>
      <c r="BK179" s="217">
        <f>ROUND(I179*H179,2)</f>
        <v>0</v>
      </c>
      <c r="BL179" s="18" t="s">
        <v>165</v>
      </c>
      <c r="BM179" s="216" t="s">
        <v>1223</v>
      </c>
    </row>
    <row r="180" spans="1:47" s="2" customFormat="1" ht="12">
      <c r="A180" s="39"/>
      <c r="B180" s="40"/>
      <c r="C180" s="41"/>
      <c r="D180" s="218" t="s">
        <v>150</v>
      </c>
      <c r="E180" s="41"/>
      <c r="F180" s="219" t="s">
        <v>734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150</v>
      </c>
      <c r="AU180" s="18" t="s">
        <v>81</v>
      </c>
    </row>
    <row r="181" spans="1:47" s="2" customFormat="1" ht="12">
      <c r="A181" s="39"/>
      <c r="B181" s="40"/>
      <c r="C181" s="41"/>
      <c r="D181" s="224" t="s">
        <v>162</v>
      </c>
      <c r="E181" s="41"/>
      <c r="F181" s="225" t="s">
        <v>735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162</v>
      </c>
      <c r="AU181" s="18" t="s">
        <v>81</v>
      </c>
    </row>
    <row r="182" spans="1:51" s="13" customFormat="1" ht="12">
      <c r="A182" s="13"/>
      <c r="B182" s="231"/>
      <c r="C182" s="232"/>
      <c r="D182" s="218" t="s">
        <v>224</v>
      </c>
      <c r="E182" s="233" t="s">
        <v>19</v>
      </c>
      <c r="F182" s="234" t="s">
        <v>1224</v>
      </c>
      <c r="G182" s="232"/>
      <c r="H182" s="235">
        <v>28.44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224</v>
      </c>
      <c r="AU182" s="241" t="s">
        <v>81</v>
      </c>
      <c r="AV182" s="13" t="s">
        <v>81</v>
      </c>
      <c r="AW182" s="13" t="s">
        <v>33</v>
      </c>
      <c r="AX182" s="13" t="s">
        <v>79</v>
      </c>
      <c r="AY182" s="241" t="s">
        <v>137</v>
      </c>
    </row>
    <row r="183" spans="1:65" s="2" customFormat="1" ht="16.5" customHeight="1">
      <c r="A183" s="39"/>
      <c r="B183" s="40"/>
      <c r="C183" s="205" t="s">
        <v>382</v>
      </c>
      <c r="D183" s="205" t="s">
        <v>144</v>
      </c>
      <c r="E183" s="206" t="s">
        <v>737</v>
      </c>
      <c r="F183" s="207" t="s">
        <v>738</v>
      </c>
      <c r="G183" s="208" t="s">
        <v>371</v>
      </c>
      <c r="H183" s="209">
        <v>1.86</v>
      </c>
      <c r="I183" s="210"/>
      <c r="J183" s="211">
        <f>ROUND(I183*H183,2)</f>
        <v>0</v>
      </c>
      <c r="K183" s="207" t="s">
        <v>219</v>
      </c>
      <c r="L183" s="45"/>
      <c r="M183" s="212" t="s">
        <v>19</v>
      </c>
      <c r="N183" s="213" t="s">
        <v>42</v>
      </c>
      <c r="O183" s="85"/>
      <c r="P183" s="214">
        <f>O183*H183</f>
        <v>0</v>
      </c>
      <c r="Q183" s="214">
        <v>1.04877</v>
      </c>
      <c r="R183" s="214">
        <f>Q183*H183</f>
        <v>1.9507122000000001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165</v>
      </c>
      <c r="AT183" s="216" t="s">
        <v>144</v>
      </c>
      <c r="AU183" s="216" t="s">
        <v>81</v>
      </c>
      <c r="AY183" s="18" t="s">
        <v>137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79</v>
      </c>
      <c r="BK183" s="217">
        <f>ROUND(I183*H183,2)</f>
        <v>0</v>
      </c>
      <c r="BL183" s="18" t="s">
        <v>165</v>
      </c>
      <c r="BM183" s="216" t="s">
        <v>1225</v>
      </c>
    </row>
    <row r="184" spans="1:47" s="2" customFormat="1" ht="12">
      <c r="A184" s="39"/>
      <c r="B184" s="40"/>
      <c r="C184" s="41"/>
      <c r="D184" s="218" t="s">
        <v>150</v>
      </c>
      <c r="E184" s="41"/>
      <c r="F184" s="219" t="s">
        <v>740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150</v>
      </c>
      <c r="AU184" s="18" t="s">
        <v>81</v>
      </c>
    </row>
    <row r="185" spans="1:47" s="2" customFormat="1" ht="12">
      <c r="A185" s="39"/>
      <c r="B185" s="40"/>
      <c r="C185" s="41"/>
      <c r="D185" s="224" t="s">
        <v>162</v>
      </c>
      <c r="E185" s="41"/>
      <c r="F185" s="225" t="s">
        <v>741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162</v>
      </c>
      <c r="AU185" s="18" t="s">
        <v>81</v>
      </c>
    </row>
    <row r="186" spans="1:51" s="13" customFormat="1" ht="12">
      <c r="A186" s="13"/>
      <c r="B186" s="231"/>
      <c r="C186" s="232"/>
      <c r="D186" s="218" t="s">
        <v>224</v>
      </c>
      <c r="E186" s="233" t="s">
        <v>19</v>
      </c>
      <c r="F186" s="234" t="s">
        <v>1226</v>
      </c>
      <c r="G186" s="232"/>
      <c r="H186" s="235">
        <v>1.86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224</v>
      </c>
      <c r="AU186" s="241" t="s">
        <v>81</v>
      </c>
      <c r="AV186" s="13" t="s">
        <v>81</v>
      </c>
      <c r="AW186" s="13" t="s">
        <v>33</v>
      </c>
      <c r="AX186" s="13" t="s">
        <v>79</v>
      </c>
      <c r="AY186" s="241" t="s">
        <v>137</v>
      </c>
    </row>
    <row r="187" spans="1:65" s="2" customFormat="1" ht="24.15" customHeight="1">
      <c r="A187" s="39"/>
      <c r="B187" s="40"/>
      <c r="C187" s="205" t="s">
        <v>389</v>
      </c>
      <c r="D187" s="205" t="s">
        <v>144</v>
      </c>
      <c r="E187" s="206" t="s">
        <v>1227</v>
      </c>
      <c r="F187" s="207" t="s">
        <v>1228</v>
      </c>
      <c r="G187" s="208" t="s">
        <v>595</v>
      </c>
      <c r="H187" s="209">
        <v>6.5</v>
      </c>
      <c r="I187" s="210"/>
      <c r="J187" s="211">
        <f>ROUND(I187*H187,2)</f>
        <v>0</v>
      </c>
      <c r="K187" s="207" t="s">
        <v>219</v>
      </c>
      <c r="L187" s="45"/>
      <c r="M187" s="212" t="s">
        <v>19</v>
      </c>
      <c r="N187" s="213" t="s">
        <v>42</v>
      </c>
      <c r="O187" s="85"/>
      <c r="P187" s="214">
        <f>O187*H187</f>
        <v>0</v>
      </c>
      <c r="Q187" s="214">
        <v>0.00019</v>
      </c>
      <c r="R187" s="214">
        <f>Q187*H187</f>
        <v>0.001235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165</v>
      </c>
      <c r="AT187" s="216" t="s">
        <v>144</v>
      </c>
      <c r="AU187" s="216" t="s">
        <v>81</v>
      </c>
      <c r="AY187" s="18" t="s">
        <v>137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79</v>
      </c>
      <c r="BK187" s="217">
        <f>ROUND(I187*H187,2)</f>
        <v>0</v>
      </c>
      <c r="BL187" s="18" t="s">
        <v>165</v>
      </c>
      <c r="BM187" s="216" t="s">
        <v>1229</v>
      </c>
    </row>
    <row r="188" spans="1:47" s="2" customFormat="1" ht="12">
      <c r="A188" s="39"/>
      <c r="B188" s="40"/>
      <c r="C188" s="41"/>
      <c r="D188" s="218" t="s">
        <v>150</v>
      </c>
      <c r="E188" s="41"/>
      <c r="F188" s="219" t="s">
        <v>1230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150</v>
      </c>
      <c r="AU188" s="18" t="s">
        <v>81</v>
      </c>
    </row>
    <row r="189" spans="1:47" s="2" customFormat="1" ht="12">
      <c r="A189" s="39"/>
      <c r="B189" s="40"/>
      <c r="C189" s="41"/>
      <c r="D189" s="224" t="s">
        <v>162</v>
      </c>
      <c r="E189" s="41"/>
      <c r="F189" s="225" t="s">
        <v>1231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162</v>
      </c>
      <c r="AU189" s="18" t="s">
        <v>81</v>
      </c>
    </row>
    <row r="190" spans="1:51" s="13" customFormat="1" ht="12">
      <c r="A190" s="13"/>
      <c r="B190" s="231"/>
      <c r="C190" s="232"/>
      <c r="D190" s="218" t="s">
        <v>224</v>
      </c>
      <c r="E190" s="233" t="s">
        <v>19</v>
      </c>
      <c r="F190" s="234" t="s">
        <v>1232</v>
      </c>
      <c r="G190" s="232"/>
      <c r="H190" s="235">
        <v>6.5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224</v>
      </c>
      <c r="AU190" s="241" t="s">
        <v>81</v>
      </c>
      <c r="AV190" s="13" t="s">
        <v>81</v>
      </c>
      <c r="AW190" s="13" t="s">
        <v>33</v>
      </c>
      <c r="AX190" s="13" t="s">
        <v>79</v>
      </c>
      <c r="AY190" s="241" t="s">
        <v>137</v>
      </c>
    </row>
    <row r="191" spans="1:65" s="2" customFormat="1" ht="24.15" customHeight="1">
      <c r="A191" s="39"/>
      <c r="B191" s="40"/>
      <c r="C191" s="205" t="s">
        <v>398</v>
      </c>
      <c r="D191" s="205" t="s">
        <v>144</v>
      </c>
      <c r="E191" s="206" t="s">
        <v>837</v>
      </c>
      <c r="F191" s="207" t="s">
        <v>838</v>
      </c>
      <c r="G191" s="208" t="s">
        <v>280</v>
      </c>
      <c r="H191" s="209">
        <v>6.428</v>
      </c>
      <c r="I191" s="210"/>
      <c r="J191" s="211">
        <f>ROUND(I191*H191,2)</f>
        <v>0</v>
      </c>
      <c r="K191" s="207" t="s">
        <v>219</v>
      </c>
      <c r="L191" s="45"/>
      <c r="M191" s="212" t="s">
        <v>19</v>
      </c>
      <c r="N191" s="213" t="s">
        <v>42</v>
      </c>
      <c r="O191" s="85"/>
      <c r="P191" s="214">
        <f>O191*H191</f>
        <v>0</v>
      </c>
      <c r="Q191" s="214">
        <v>3.11388</v>
      </c>
      <c r="R191" s="214">
        <f>Q191*H191</f>
        <v>20.01602064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165</v>
      </c>
      <c r="AT191" s="216" t="s">
        <v>144</v>
      </c>
      <c r="AU191" s="216" t="s">
        <v>81</v>
      </c>
      <c r="AY191" s="18" t="s">
        <v>137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79</v>
      </c>
      <c r="BK191" s="217">
        <f>ROUND(I191*H191,2)</f>
        <v>0</v>
      </c>
      <c r="BL191" s="18" t="s">
        <v>165</v>
      </c>
      <c r="BM191" s="216" t="s">
        <v>1233</v>
      </c>
    </row>
    <row r="192" spans="1:47" s="2" customFormat="1" ht="12">
      <c r="A192" s="39"/>
      <c r="B192" s="40"/>
      <c r="C192" s="41"/>
      <c r="D192" s="218" t="s">
        <v>150</v>
      </c>
      <c r="E192" s="41"/>
      <c r="F192" s="219" t="s">
        <v>840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150</v>
      </c>
      <c r="AU192" s="18" t="s">
        <v>81</v>
      </c>
    </row>
    <row r="193" spans="1:47" s="2" customFormat="1" ht="12">
      <c r="A193" s="39"/>
      <c r="B193" s="40"/>
      <c r="C193" s="41"/>
      <c r="D193" s="224" t="s">
        <v>162</v>
      </c>
      <c r="E193" s="41"/>
      <c r="F193" s="225" t="s">
        <v>841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162</v>
      </c>
      <c r="AU193" s="18" t="s">
        <v>81</v>
      </c>
    </row>
    <row r="194" spans="1:51" s="13" customFormat="1" ht="12">
      <c r="A194" s="13"/>
      <c r="B194" s="231"/>
      <c r="C194" s="232"/>
      <c r="D194" s="218" t="s">
        <v>224</v>
      </c>
      <c r="E194" s="233" t="s">
        <v>19</v>
      </c>
      <c r="F194" s="234" t="s">
        <v>1234</v>
      </c>
      <c r="G194" s="232"/>
      <c r="H194" s="235">
        <v>6.428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224</v>
      </c>
      <c r="AU194" s="241" t="s">
        <v>81</v>
      </c>
      <c r="AV194" s="13" t="s">
        <v>81</v>
      </c>
      <c r="AW194" s="13" t="s">
        <v>33</v>
      </c>
      <c r="AX194" s="13" t="s">
        <v>79</v>
      </c>
      <c r="AY194" s="241" t="s">
        <v>137</v>
      </c>
    </row>
    <row r="195" spans="1:65" s="2" customFormat="1" ht="24.15" customHeight="1">
      <c r="A195" s="39"/>
      <c r="B195" s="40"/>
      <c r="C195" s="205" t="s">
        <v>406</v>
      </c>
      <c r="D195" s="205" t="s">
        <v>144</v>
      </c>
      <c r="E195" s="206" t="s">
        <v>843</v>
      </c>
      <c r="F195" s="207" t="s">
        <v>844</v>
      </c>
      <c r="G195" s="208" t="s">
        <v>218</v>
      </c>
      <c r="H195" s="209">
        <v>32.14</v>
      </c>
      <c r="I195" s="210"/>
      <c r="J195" s="211">
        <f>ROUND(I195*H195,2)</f>
        <v>0</v>
      </c>
      <c r="K195" s="207" t="s">
        <v>219</v>
      </c>
      <c r="L195" s="45"/>
      <c r="M195" s="212" t="s">
        <v>19</v>
      </c>
      <c r="N195" s="213" t="s">
        <v>42</v>
      </c>
      <c r="O195" s="85"/>
      <c r="P195" s="214">
        <f>O195*H195</f>
        <v>0</v>
      </c>
      <c r="Q195" s="214">
        <v>0.00526</v>
      </c>
      <c r="R195" s="214">
        <f>Q195*H195</f>
        <v>0.1690564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165</v>
      </c>
      <c r="AT195" s="216" t="s">
        <v>144</v>
      </c>
      <c r="AU195" s="216" t="s">
        <v>81</v>
      </c>
      <c r="AY195" s="18" t="s">
        <v>137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79</v>
      </c>
      <c r="BK195" s="217">
        <f>ROUND(I195*H195,2)</f>
        <v>0</v>
      </c>
      <c r="BL195" s="18" t="s">
        <v>165</v>
      </c>
      <c r="BM195" s="216" t="s">
        <v>1235</v>
      </c>
    </row>
    <row r="196" spans="1:47" s="2" customFormat="1" ht="12">
      <c r="A196" s="39"/>
      <c r="B196" s="40"/>
      <c r="C196" s="41"/>
      <c r="D196" s="218" t="s">
        <v>150</v>
      </c>
      <c r="E196" s="41"/>
      <c r="F196" s="219" t="s">
        <v>846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150</v>
      </c>
      <c r="AU196" s="18" t="s">
        <v>81</v>
      </c>
    </row>
    <row r="197" spans="1:47" s="2" customFormat="1" ht="12">
      <c r="A197" s="39"/>
      <c r="B197" s="40"/>
      <c r="C197" s="41"/>
      <c r="D197" s="224" t="s">
        <v>162</v>
      </c>
      <c r="E197" s="41"/>
      <c r="F197" s="225" t="s">
        <v>847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162</v>
      </c>
      <c r="AU197" s="18" t="s">
        <v>81</v>
      </c>
    </row>
    <row r="198" spans="1:51" s="13" customFormat="1" ht="12">
      <c r="A198" s="13"/>
      <c r="B198" s="231"/>
      <c r="C198" s="232"/>
      <c r="D198" s="218" t="s">
        <v>224</v>
      </c>
      <c r="E198" s="233" t="s">
        <v>19</v>
      </c>
      <c r="F198" s="234" t="s">
        <v>1236</v>
      </c>
      <c r="G198" s="232"/>
      <c r="H198" s="235">
        <v>32.14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1" t="s">
        <v>224</v>
      </c>
      <c r="AU198" s="241" t="s">
        <v>81</v>
      </c>
      <c r="AV198" s="13" t="s">
        <v>81</v>
      </c>
      <c r="AW198" s="13" t="s">
        <v>33</v>
      </c>
      <c r="AX198" s="13" t="s">
        <v>79</v>
      </c>
      <c r="AY198" s="241" t="s">
        <v>137</v>
      </c>
    </row>
    <row r="199" spans="1:65" s="2" customFormat="1" ht="24.15" customHeight="1">
      <c r="A199" s="39"/>
      <c r="B199" s="40"/>
      <c r="C199" s="205" t="s">
        <v>411</v>
      </c>
      <c r="D199" s="205" t="s">
        <v>144</v>
      </c>
      <c r="E199" s="206" t="s">
        <v>1237</v>
      </c>
      <c r="F199" s="207" t="s">
        <v>1238</v>
      </c>
      <c r="G199" s="208" t="s">
        <v>595</v>
      </c>
      <c r="H199" s="209">
        <v>60</v>
      </c>
      <c r="I199" s="210"/>
      <c r="J199" s="211">
        <f>ROUND(I199*H199,2)</f>
        <v>0</v>
      </c>
      <c r="K199" s="207" t="s">
        <v>219</v>
      </c>
      <c r="L199" s="45"/>
      <c r="M199" s="212" t="s">
        <v>19</v>
      </c>
      <c r="N199" s="213" t="s">
        <v>42</v>
      </c>
      <c r="O199" s="85"/>
      <c r="P199" s="214">
        <f>O199*H199</f>
        <v>0</v>
      </c>
      <c r="Q199" s="214">
        <v>0.00041</v>
      </c>
      <c r="R199" s="214">
        <f>Q199*H199</f>
        <v>0.0246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165</v>
      </c>
      <c r="AT199" s="216" t="s">
        <v>144</v>
      </c>
      <c r="AU199" s="216" t="s">
        <v>81</v>
      </c>
      <c r="AY199" s="18" t="s">
        <v>137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79</v>
      </c>
      <c r="BK199" s="217">
        <f>ROUND(I199*H199,2)</f>
        <v>0</v>
      </c>
      <c r="BL199" s="18" t="s">
        <v>165</v>
      </c>
      <c r="BM199" s="216" t="s">
        <v>1239</v>
      </c>
    </row>
    <row r="200" spans="1:47" s="2" customFormat="1" ht="12">
      <c r="A200" s="39"/>
      <c r="B200" s="40"/>
      <c r="C200" s="41"/>
      <c r="D200" s="218" t="s">
        <v>150</v>
      </c>
      <c r="E200" s="41"/>
      <c r="F200" s="219" t="s">
        <v>1240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150</v>
      </c>
      <c r="AU200" s="18" t="s">
        <v>81</v>
      </c>
    </row>
    <row r="201" spans="1:47" s="2" customFormat="1" ht="12">
      <c r="A201" s="39"/>
      <c r="B201" s="40"/>
      <c r="C201" s="41"/>
      <c r="D201" s="224" t="s">
        <v>162</v>
      </c>
      <c r="E201" s="41"/>
      <c r="F201" s="225" t="s">
        <v>1241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162</v>
      </c>
      <c r="AU201" s="18" t="s">
        <v>81</v>
      </c>
    </row>
    <row r="202" spans="1:65" s="2" customFormat="1" ht="24.15" customHeight="1">
      <c r="A202" s="39"/>
      <c r="B202" s="40"/>
      <c r="C202" s="205" t="s">
        <v>312</v>
      </c>
      <c r="D202" s="205" t="s">
        <v>144</v>
      </c>
      <c r="E202" s="206" t="s">
        <v>1242</v>
      </c>
      <c r="F202" s="207" t="s">
        <v>1243</v>
      </c>
      <c r="G202" s="208" t="s">
        <v>595</v>
      </c>
      <c r="H202" s="209">
        <v>60</v>
      </c>
      <c r="I202" s="210"/>
      <c r="J202" s="211">
        <f>ROUND(I202*H202,2)</f>
        <v>0</v>
      </c>
      <c r="K202" s="207" t="s">
        <v>219</v>
      </c>
      <c r="L202" s="45"/>
      <c r="M202" s="212" t="s">
        <v>19</v>
      </c>
      <c r="N202" s="213" t="s">
        <v>42</v>
      </c>
      <c r="O202" s="85"/>
      <c r="P202" s="214">
        <f>O202*H202</f>
        <v>0</v>
      </c>
      <c r="Q202" s="214">
        <v>0.17016</v>
      </c>
      <c r="R202" s="214">
        <f>Q202*H202</f>
        <v>10.2096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165</v>
      </c>
      <c r="AT202" s="216" t="s">
        <v>144</v>
      </c>
      <c r="AU202" s="216" t="s">
        <v>81</v>
      </c>
      <c r="AY202" s="18" t="s">
        <v>137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79</v>
      </c>
      <c r="BK202" s="217">
        <f>ROUND(I202*H202,2)</f>
        <v>0</v>
      </c>
      <c r="BL202" s="18" t="s">
        <v>165</v>
      </c>
      <c r="BM202" s="216" t="s">
        <v>1244</v>
      </c>
    </row>
    <row r="203" spans="1:47" s="2" customFormat="1" ht="12">
      <c r="A203" s="39"/>
      <c r="B203" s="40"/>
      <c r="C203" s="41"/>
      <c r="D203" s="218" t="s">
        <v>150</v>
      </c>
      <c r="E203" s="41"/>
      <c r="F203" s="219" t="s">
        <v>1245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150</v>
      </c>
      <c r="AU203" s="18" t="s">
        <v>81</v>
      </c>
    </row>
    <row r="204" spans="1:47" s="2" customFormat="1" ht="12">
      <c r="A204" s="39"/>
      <c r="B204" s="40"/>
      <c r="C204" s="41"/>
      <c r="D204" s="224" t="s">
        <v>162</v>
      </c>
      <c r="E204" s="41"/>
      <c r="F204" s="225" t="s">
        <v>1246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162</v>
      </c>
      <c r="AU204" s="18" t="s">
        <v>81</v>
      </c>
    </row>
    <row r="205" spans="1:51" s="13" customFormat="1" ht="12">
      <c r="A205" s="13"/>
      <c r="B205" s="231"/>
      <c r="C205" s="232"/>
      <c r="D205" s="218" t="s">
        <v>224</v>
      </c>
      <c r="E205" s="233" t="s">
        <v>19</v>
      </c>
      <c r="F205" s="234" t="s">
        <v>631</v>
      </c>
      <c r="G205" s="232"/>
      <c r="H205" s="235">
        <v>60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1" t="s">
        <v>224</v>
      </c>
      <c r="AU205" s="241" t="s">
        <v>81</v>
      </c>
      <c r="AV205" s="13" t="s">
        <v>81</v>
      </c>
      <c r="AW205" s="13" t="s">
        <v>33</v>
      </c>
      <c r="AX205" s="13" t="s">
        <v>79</v>
      </c>
      <c r="AY205" s="241" t="s">
        <v>137</v>
      </c>
    </row>
    <row r="206" spans="1:63" s="12" customFormat="1" ht="22.8" customHeight="1">
      <c r="A206" s="12"/>
      <c r="B206" s="189"/>
      <c r="C206" s="190"/>
      <c r="D206" s="191" t="s">
        <v>70</v>
      </c>
      <c r="E206" s="203" t="s">
        <v>165</v>
      </c>
      <c r="F206" s="203" t="s">
        <v>479</v>
      </c>
      <c r="G206" s="190"/>
      <c r="H206" s="190"/>
      <c r="I206" s="193"/>
      <c r="J206" s="204">
        <f>BK206</f>
        <v>0</v>
      </c>
      <c r="K206" s="190"/>
      <c r="L206" s="195"/>
      <c r="M206" s="196"/>
      <c r="N206" s="197"/>
      <c r="O206" s="197"/>
      <c r="P206" s="198">
        <f>SUM(P207:P213)</f>
        <v>0</v>
      </c>
      <c r="Q206" s="197"/>
      <c r="R206" s="198">
        <f>SUM(R207:R213)</f>
        <v>85.2525</v>
      </c>
      <c r="S206" s="197"/>
      <c r="T206" s="199">
        <f>SUM(T207:T213)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0" t="s">
        <v>79</v>
      </c>
      <c r="AT206" s="201" t="s">
        <v>70</v>
      </c>
      <c r="AU206" s="201" t="s">
        <v>79</v>
      </c>
      <c r="AY206" s="200" t="s">
        <v>137</v>
      </c>
      <c r="BK206" s="202">
        <f>SUM(BK207:BK213)</f>
        <v>0</v>
      </c>
    </row>
    <row r="207" spans="1:65" s="2" customFormat="1" ht="24.15" customHeight="1">
      <c r="A207" s="39"/>
      <c r="B207" s="40"/>
      <c r="C207" s="205" t="s">
        <v>424</v>
      </c>
      <c r="D207" s="205" t="s">
        <v>144</v>
      </c>
      <c r="E207" s="206" t="s">
        <v>1247</v>
      </c>
      <c r="F207" s="207" t="s">
        <v>1248</v>
      </c>
      <c r="G207" s="208" t="s">
        <v>280</v>
      </c>
      <c r="H207" s="209">
        <v>20.25</v>
      </c>
      <c r="I207" s="210"/>
      <c r="J207" s="211">
        <f>ROUND(I207*H207,2)</f>
        <v>0</v>
      </c>
      <c r="K207" s="207" t="s">
        <v>219</v>
      </c>
      <c r="L207" s="45"/>
      <c r="M207" s="212" t="s">
        <v>19</v>
      </c>
      <c r="N207" s="213" t="s">
        <v>42</v>
      </c>
      <c r="O207" s="85"/>
      <c r="P207" s="214">
        <f>O207*H207</f>
        <v>0</v>
      </c>
      <c r="Q207" s="214">
        <v>2.21</v>
      </c>
      <c r="R207" s="214">
        <f>Q207*H207</f>
        <v>44.7525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165</v>
      </c>
      <c r="AT207" s="216" t="s">
        <v>144</v>
      </c>
      <c r="AU207" s="216" t="s">
        <v>81</v>
      </c>
      <c r="AY207" s="18" t="s">
        <v>137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79</v>
      </c>
      <c r="BK207" s="217">
        <f>ROUND(I207*H207,2)</f>
        <v>0</v>
      </c>
      <c r="BL207" s="18" t="s">
        <v>165</v>
      </c>
      <c r="BM207" s="216" t="s">
        <v>1249</v>
      </c>
    </row>
    <row r="208" spans="1:47" s="2" customFormat="1" ht="12">
      <c r="A208" s="39"/>
      <c r="B208" s="40"/>
      <c r="C208" s="41"/>
      <c r="D208" s="218" t="s">
        <v>150</v>
      </c>
      <c r="E208" s="41"/>
      <c r="F208" s="219" t="s">
        <v>1250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150</v>
      </c>
      <c r="AU208" s="18" t="s">
        <v>81</v>
      </c>
    </row>
    <row r="209" spans="1:47" s="2" customFormat="1" ht="12">
      <c r="A209" s="39"/>
      <c r="B209" s="40"/>
      <c r="C209" s="41"/>
      <c r="D209" s="224" t="s">
        <v>162</v>
      </c>
      <c r="E209" s="41"/>
      <c r="F209" s="225" t="s">
        <v>1251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162</v>
      </c>
      <c r="AU209" s="18" t="s">
        <v>81</v>
      </c>
    </row>
    <row r="210" spans="1:51" s="13" customFormat="1" ht="12">
      <c r="A210" s="13"/>
      <c r="B210" s="231"/>
      <c r="C210" s="232"/>
      <c r="D210" s="218" t="s">
        <v>224</v>
      </c>
      <c r="E210" s="233" t="s">
        <v>19</v>
      </c>
      <c r="F210" s="234" t="s">
        <v>1252</v>
      </c>
      <c r="G210" s="232"/>
      <c r="H210" s="235">
        <v>20.25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224</v>
      </c>
      <c r="AU210" s="241" t="s">
        <v>81</v>
      </c>
      <c r="AV210" s="13" t="s">
        <v>81</v>
      </c>
      <c r="AW210" s="13" t="s">
        <v>33</v>
      </c>
      <c r="AX210" s="13" t="s">
        <v>79</v>
      </c>
      <c r="AY210" s="241" t="s">
        <v>137</v>
      </c>
    </row>
    <row r="211" spans="1:65" s="2" customFormat="1" ht="21.75" customHeight="1">
      <c r="A211" s="39"/>
      <c r="B211" s="40"/>
      <c r="C211" s="263" t="s">
        <v>431</v>
      </c>
      <c r="D211" s="263" t="s">
        <v>368</v>
      </c>
      <c r="E211" s="264" t="s">
        <v>1253</v>
      </c>
      <c r="F211" s="265" t="s">
        <v>1254</v>
      </c>
      <c r="G211" s="266" t="s">
        <v>371</v>
      </c>
      <c r="H211" s="267">
        <v>40.5</v>
      </c>
      <c r="I211" s="268"/>
      <c r="J211" s="269">
        <f>ROUND(I211*H211,2)</f>
        <v>0</v>
      </c>
      <c r="K211" s="265" t="s">
        <v>219</v>
      </c>
      <c r="L211" s="270"/>
      <c r="M211" s="271" t="s">
        <v>19</v>
      </c>
      <c r="N211" s="272" t="s">
        <v>42</v>
      </c>
      <c r="O211" s="85"/>
      <c r="P211" s="214">
        <f>O211*H211</f>
        <v>0</v>
      </c>
      <c r="Q211" s="214">
        <v>1</v>
      </c>
      <c r="R211" s="214">
        <f>Q211*H211</f>
        <v>40.5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184</v>
      </c>
      <c r="AT211" s="216" t="s">
        <v>368</v>
      </c>
      <c r="AU211" s="216" t="s">
        <v>81</v>
      </c>
      <c r="AY211" s="18" t="s">
        <v>137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79</v>
      </c>
      <c r="BK211" s="217">
        <f>ROUND(I211*H211,2)</f>
        <v>0</v>
      </c>
      <c r="BL211" s="18" t="s">
        <v>165</v>
      </c>
      <c r="BM211" s="216" t="s">
        <v>1255</v>
      </c>
    </row>
    <row r="212" spans="1:47" s="2" customFormat="1" ht="12">
      <c r="A212" s="39"/>
      <c r="B212" s="40"/>
      <c r="C212" s="41"/>
      <c r="D212" s="218" t="s">
        <v>150</v>
      </c>
      <c r="E212" s="41"/>
      <c r="F212" s="219" t="s">
        <v>1254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150</v>
      </c>
      <c r="AU212" s="18" t="s">
        <v>81</v>
      </c>
    </row>
    <row r="213" spans="1:51" s="13" customFormat="1" ht="12">
      <c r="A213" s="13"/>
      <c r="B213" s="231"/>
      <c r="C213" s="232"/>
      <c r="D213" s="218" t="s">
        <v>224</v>
      </c>
      <c r="E213" s="233" t="s">
        <v>19</v>
      </c>
      <c r="F213" s="234" t="s">
        <v>1256</v>
      </c>
      <c r="G213" s="232"/>
      <c r="H213" s="235">
        <v>40.5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1" t="s">
        <v>224</v>
      </c>
      <c r="AU213" s="241" t="s">
        <v>81</v>
      </c>
      <c r="AV213" s="13" t="s">
        <v>81</v>
      </c>
      <c r="AW213" s="13" t="s">
        <v>33</v>
      </c>
      <c r="AX213" s="13" t="s">
        <v>79</v>
      </c>
      <c r="AY213" s="241" t="s">
        <v>137</v>
      </c>
    </row>
    <row r="214" spans="1:63" s="12" customFormat="1" ht="22.8" customHeight="1">
      <c r="A214" s="12"/>
      <c r="B214" s="189"/>
      <c r="C214" s="190"/>
      <c r="D214" s="191" t="s">
        <v>70</v>
      </c>
      <c r="E214" s="203" t="s">
        <v>188</v>
      </c>
      <c r="F214" s="203" t="s">
        <v>567</v>
      </c>
      <c r="G214" s="190"/>
      <c r="H214" s="190"/>
      <c r="I214" s="193"/>
      <c r="J214" s="204">
        <f>BK214</f>
        <v>0</v>
      </c>
      <c r="K214" s="190"/>
      <c r="L214" s="195"/>
      <c r="M214" s="196"/>
      <c r="N214" s="197"/>
      <c r="O214" s="197"/>
      <c r="P214" s="198">
        <f>SUM(P215:P223)</f>
        <v>0</v>
      </c>
      <c r="Q214" s="197"/>
      <c r="R214" s="198">
        <f>SUM(R215:R223)</f>
        <v>29.392048000000003</v>
      </c>
      <c r="S214" s="197"/>
      <c r="T214" s="199">
        <f>SUM(T215:T223)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0" t="s">
        <v>79</v>
      </c>
      <c r="AT214" s="201" t="s">
        <v>70</v>
      </c>
      <c r="AU214" s="201" t="s">
        <v>79</v>
      </c>
      <c r="AY214" s="200" t="s">
        <v>137</v>
      </c>
      <c r="BK214" s="202">
        <f>SUM(BK215:BK223)</f>
        <v>0</v>
      </c>
    </row>
    <row r="215" spans="1:65" s="2" customFormat="1" ht="24.15" customHeight="1">
      <c r="A215" s="39"/>
      <c r="B215" s="40"/>
      <c r="C215" s="205" t="s">
        <v>438</v>
      </c>
      <c r="D215" s="205" t="s">
        <v>144</v>
      </c>
      <c r="E215" s="206" t="s">
        <v>1257</v>
      </c>
      <c r="F215" s="207" t="s">
        <v>1258</v>
      </c>
      <c r="G215" s="208" t="s">
        <v>595</v>
      </c>
      <c r="H215" s="209">
        <v>60.2</v>
      </c>
      <c r="I215" s="210"/>
      <c r="J215" s="211">
        <f>ROUND(I215*H215,2)</f>
        <v>0</v>
      </c>
      <c r="K215" s="207" t="s">
        <v>219</v>
      </c>
      <c r="L215" s="45"/>
      <c r="M215" s="212" t="s">
        <v>19</v>
      </c>
      <c r="N215" s="213" t="s">
        <v>42</v>
      </c>
      <c r="O215" s="85"/>
      <c r="P215" s="214">
        <f>O215*H215</f>
        <v>0</v>
      </c>
      <c r="Q215" s="214">
        <v>0.11808</v>
      </c>
      <c r="R215" s="214">
        <f>Q215*H215</f>
        <v>7.108416000000001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165</v>
      </c>
      <c r="AT215" s="216" t="s">
        <v>144</v>
      </c>
      <c r="AU215" s="216" t="s">
        <v>81</v>
      </c>
      <c r="AY215" s="18" t="s">
        <v>137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79</v>
      </c>
      <c r="BK215" s="217">
        <f>ROUND(I215*H215,2)</f>
        <v>0</v>
      </c>
      <c r="BL215" s="18" t="s">
        <v>165</v>
      </c>
      <c r="BM215" s="216" t="s">
        <v>1259</v>
      </c>
    </row>
    <row r="216" spans="1:47" s="2" customFormat="1" ht="12">
      <c r="A216" s="39"/>
      <c r="B216" s="40"/>
      <c r="C216" s="41"/>
      <c r="D216" s="218" t="s">
        <v>150</v>
      </c>
      <c r="E216" s="41"/>
      <c r="F216" s="219" t="s">
        <v>1260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150</v>
      </c>
      <c r="AU216" s="18" t="s">
        <v>81</v>
      </c>
    </row>
    <row r="217" spans="1:47" s="2" customFormat="1" ht="12">
      <c r="A217" s="39"/>
      <c r="B217" s="40"/>
      <c r="C217" s="41"/>
      <c r="D217" s="224" t="s">
        <v>162</v>
      </c>
      <c r="E217" s="41"/>
      <c r="F217" s="225" t="s">
        <v>1261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162</v>
      </c>
      <c r="AU217" s="18" t="s">
        <v>81</v>
      </c>
    </row>
    <row r="218" spans="1:51" s="13" customFormat="1" ht="12">
      <c r="A218" s="13"/>
      <c r="B218" s="231"/>
      <c r="C218" s="232"/>
      <c r="D218" s="218" t="s">
        <v>224</v>
      </c>
      <c r="E218" s="233" t="s">
        <v>19</v>
      </c>
      <c r="F218" s="234" t="s">
        <v>1262</v>
      </c>
      <c r="G218" s="232"/>
      <c r="H218" s="235">
        <v>60.2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224</v>
      </c>
      <c r="AU218" s="241" t="s">
        <v>81</v>
      </c>
      <c r="AV218" s="13" t="s">
        <v>81</v>
      </c>
      <c r="AW218" s="13" t="s">
        <v>33</v>
      </c>
      <c r="AX218" s="13" t="s">
        <v>79</v>
      </c>
      <c r="AY218" s="241" t="s">
        <v>137</v>
      </c>
    </row>
    <row r="219" spans="1:65" s="2" customFormat="1" ht="16.5" customHeight="1">
      <c r="A219" s="39"/>
      <c r="B219" s="40"/>
      <c r="C219" s="263" t="s">
        <v>446</v>
      </c>
      <c r="D219" s="263" t="s">
        <v>368</v>
      </c>
      <c r="E219" s="264" t="s">
        <v>1263</v>
      </c>
      <c r="F219" s="265" t="s">
        <v>1264</v>
      </c>
      <c r="G219" s="266" t="s">
        <v>595</v>
      </c>
      <c r="H219" s="267">
        <v>60.2</v>
      </c>
      <c r="I219" s="268"/>
      <c r="J219" s="269">
        <f>ROUND(I219*H219,2)</f>
        <v>0</v>
      </c>
      <c r="K219" s="265" t="s">
        <v>219</v>
      </c>
      <c r="L219" s="270"/>
      <c r="M219" s="271" t="s">
        <v>19</v>
      </c>
      <c r="N219" s="272" t="s">
        <v>42</v>
      </c>
      <c r="O219" s="85"/>
      <c r="P219" s="214">
        <f>O219*H219</f>
        <v>0</v>
      </c>
      <c r="Q219" s="214">
        <v>0.12726</v>
      </c>
      <c r="R219" s="214">
        <f>Q219*H219</f>
        <v>7.6610520000000015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184</v>
      </c>
      <c r="AT219" s="216" t="s">
        <v>368</v>
      </c>
      <c r="AU219" s="216" t="s">
        <v>81</v>
      </c>
      <c r="AY219" s="18" t="s">
        <v>137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79</v>
      </c>
      <c r="BK219" s="217">
        <f>ROUND(I219*H219,2)</f>
        <v>0</v>
      </c>
      <c r="BL219" s="18" t="s">
        <v>165</v>
      </c>
      <c r="BM219" s="216" t="s">
        <v>1265</v>
      </c>
    </row>
    <row r="220" spans="1:47" s="2" customFormat="1" ht="12">
      <c r="A220" s="39"/>
      <c r="B220" s="40"/>
      <c r="C220" s="41"/>
      <c r="D220" s="218" t="s">
        <v>150</v>
      </c>
      <c r="E220" s="41"/>
      <c r="F220" s="219" t="s">
        <v>1264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150</v>
      </c>
      <c r="AU220" s="18" t="s">
        <v>81</v>
      </c>
    </row>
    <row r="221" spans="1:65" s="2" customFormat="1" ht="16.5" customHeight="1">
      <c r="A221" s="39"/>
      <c r="B221" s="40"/>
      <c r="C221" s="263" t="s">
        <v>451</v>
      </c>
      <c r="D221" s="263" t="s">
        <v>368</v>
      </c>
      <c r="E221" s="264" t="s">
        <v>1266</v>
      </c>
      <c r="F221" s="265" t="s">
        <v>1267</v>
      </c>
      <c r="G221" s="266" t="s">
        <v>280</v>
      </c>
      <c r="H221" s="267">
        <v>6.02</v>
      </c>
      <c r="I221" s="268"/>
      <c r="J221" s="269">
        <f>ROUND(I221*H221,2)</f>
        <v>0</v>
      </c>
      <c r="K221" s="265" t="s">
        <v>219</v>
      </c>
      <c r="L221" s="270"/>
      <c r="M221" s="271" t="s">
        <v>19</v>
      </c>
      <c r="N221" s="272" t="s">
        <v>42</v>
      </c>
      <c r="O221" s="85"/>
      <c r="P221" s="214">
        <f>O221*H221</f>
        <v>0</v>
      </c>
      <c r="Q221" s="214">
        <v>2.429</v>
      </c>
      <c r="R221" s="214">
        <f>Q221*H221</f>
        <v>14.622579999999997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184</v>
      </c>
      <c r="AT221" s="216" t="s">
        <v>368</v>
      </c>
      <c r="AU221" s="216" t="s">
        <v>81</v>
      </c>
      <c r="AY221" s="18" t="s">
        <v>137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79</v>
      </c>
      <c r="BK221" s="217">
        <f>ROUND(I221*H221,2)</f>
        <v>0</v>
      </c>
      <c r="BL221" s="18" t="s">
        <v>165</v>
      </c>
      <c r="BM221" s="216" t="s">
        <v>1268</v>
      </c>
    </row>
    <row r="222" spans="1:47" s="2" customFormat="1" ht="12">
      <c r="A222" s="39"/>
      <c r="B222" s="40"/>
      <c r="C222" s="41"/>
      <c r="D222" s="218" t="s">
        <v>150</v>
      </c>
      <c r="E222" s="41"/>
      <c r="F222" s="219" t="s">
        <v>1267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150</v>
      </c>
      <c r="AU222" s="18" t="s">
        <v>81</v>
      </c>
    </row>
    <row r="223" spans="1:51" s="13" customFormat="1" ht="12">
      <c r="A223" s="13"/>
      <c r="B223" s="231"/>
      <c r="C223" s="232"/>
      <c r="D223" s="218" t="s">
        <v>224</v>
      </c>
      <c r="E223" s="233" t="s">
        <v>19</v>
      </c>
      <c r="F223" s="234" t="s">
        <v>1269</v>
      </c>
      <c r="G223" s="232"/>
      <c r="H223" s="235">
        <v>6.02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1" t="s">
        <v>224</v>
      </c>
      <c r="AU223" s="241" t="s">
        <v>81</v>
      </c>
      <c r="AV223" s="13" t="s">
        <v>81</v>
      </c>
      <c r="AW223" s="13" t="s">
        <v>33</v>
      </c>
      <c r="AX223" s="13" t="s">
        <v>79</v>
      </c>
      <c r="AY223" s="241" t="s">
        <v>137</v>
      </c>
    </row>
    <row r="224" spans="1:63" s="12" customFormat="1" ht="25.9" customHeight="1">
      <c r="A224" s="12"/>
      <c r="B224" s="189"/>
      <c r="C224" s="190"/>
      <c r="D224" s="191" t="s">
        <v>70</v>
      </c>
      <c r="E224" s="192" t="s">
        <v>776</v>
      </c>
      <c r="F224" s="192" t="s">
        <v>777</v>
      </c>
      <c r="G224" s="190"/>
      <c r="H224" s="190"/>
      <c r="I224" s="193"/>
      <c r="J224" s="194">
        <f>BK224</f>
        <v>0</v>
      </c>
      <c r="K224" s="190"/>
      <c r="L224" s="195"/>
      <c r="M224" s="196"/>
      <c r="N224" s="197"/>
      <c r="O224" s="197"/>
      <c r="P224" s="198">
        <f>P225</f>
        <v>0</v>
      </c>
      <c r="Q224" s="197"/>
      <c r="R224" s="198">
        <f>R225</f>
        <v>1.4332889999999998</v>
      </c>
      <c r="S224" s="197"/>
      <c r="T224" s="199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0" t="s">
        <v>81</v>
      </c>
      <c r="AT224" s="201" t="s">
        <v>70</v>
      </c>
      <c r="AU224" s="201" t="s">
        <v>71</v>
      </c>
      <c r="AY224" s="200" t="s">
        <v>137</v>
      </c>
      <c r="BK224" s="202">
        <f>BK225</f>
        <v>0</v>
      </c>
    </row>
    <row r="225" spans="1:63" s="12" customFormat="1" ht="22.8" customHeight="1">
      <c r="A225" s="12"/>
      <c r="B225" s="189"/>
      <c r="C225" s="190"/>
      <c r="D225" s="191" t="s">
        <v>70</v>
      </c>
      <c r="E225" s="203" t="s">
        <v>778</v>
      </c>
      <c r="F225" s="203" t="s">
        <v>779</v>
      </c>
      <c r="G225" s="190"/>
      <c r="H225" s="190"/>
      <c r="I225" s="193"/>
      <c r="J225" s="204">
        <f>BK225</f>
        <v>0</v>
      </c>
      <c r="K225" s="190"/>
      <c r="L225" s="195"/>
      <c r="M225" s="196"/>
      <c r="N225" s="197"/>
      <c r="O225" s="197"/>
      <c r="P225" s="198">
        <f>SUM(P226:P245)</f>
        <v>0</v>
      </c>
      <c r="Q225" s="197"/>
      <c r="R225" s="198">
        <f>SUM(R226:R245)</f>
        <v>1.4332889999999998</v>
      </c>
      <c r="S225" s="197"/>
      <c r="T225" s="199">
        <f>SUM(T226:T245)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0" t="s">
        <v>81</v>
      </c>
      <c r="AT225" s="201" t="s">
        <v>70</v>
      </c>
      <c r="AU225" s="201" t="s">
        <v>79</v>
      </c>
      <c r="AY225" s="200" t="s">
        <v>137</v>
      </c>
      <c r="BK225" s="202">
        <f>SUM(BK226:BK245)</f>
        <v>0</v>
      </c>
    </row>
    <row r="226" spans="1:65" s="2" customFormat="1" ht="33" customHeight="1">
      <c r="A226" s="39"/>
      <c r="B226" s="40"/>
      <c r="C226" s="205" t="s">
        <v>459</v>
      </c>
      <c r="D226" s="205" t="s">
        <v>144</v>
      </c>
      <c r="E226" s="206" t="s">
        <v>780</v>
      </c>
      <c r="F226" s="207" t="s">
        <v>781</v>
      </c>
      <c r="G226" s="208" t="s">
        <v>218</v>
      </c>
      <c r="H226" s="209">
        <v>347.6</v>
      </c>
      <c r="I226" s="210"/>
      <c r="J226" s="211">
        <f>ROUND(I226*H226,2)</f>
        <v>0</v>
      </c>
      <c r="K226" s="207" t="s">
        <v>219</v>
      </c>
      <c r="L226" s="45"/>
      <c r="M226" s="212" t="s">
        <v>19</v>
      </c>
      <c r="N226" s="213" t="s">
        <v>42</v>
      </c>
      <c r="O226" s="85"/>
      <c r="P226" s="214">
        <f>O226*H226</f>
        <v>0</v>
      </c>
      <c r="Q226" s="214">
        <v>0.001</v>
      </c>
      <c r="R226" s="214">
        <f>Q226*H226</f>
        <v>0.3476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165</v>
      </c>
      <c r="AT226" s="216" t="s">
        <v>144</v>
      </c>
      <c r="AU226" s="216" t="s">
        <v>81</v>
      </c>
      <c r="AY226" s="18" t="s">
        <v>137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79</v>
      </c>
      <c r="BK226" s="217">
        <f>ROUND(I226*H226,2)</f>
        <v>0</v>
      </c>
      <c r="BL226" s="18" t="s">
        <v>165</v>
      </c>
      <c r="BM226" s="216" t="s">
        <v>1270</v>
      </c>
    </row>
    <row r="227" spans="1:47" s="2" customFormat="1" ht="12">
      <c r="A227" s="39"/>
      <c r="B227" s="40"/>
      <c r="C227" s="41"/>
      <c r="D227" s="218" t="s">
        <v>150</v>
      </c>
      <c r="E227" s="41"/>
      <c r="F227" s="219" t="s">
        <v>783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150</v>
      </c>
      <c r="AU227" s="18" t="s">
        <v>81</v>
      </c>
    </row>
    <row r="228" spans="1:47" s="2" customFormat="1" ht="12">
      <c r="A228" s="39"/>
      <c r="B228" s="40"/>
      <c r="C228" s="41"/>
      <c r="D228" s="224" t="s">
        <v>162</v>
      </c>
      <c r="E228" s="41"/>
      <c r="F228" s="225" t="s">
        <v>784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162</v>
      </c>
      <c r="AU228" s="18" t="s">
        <v>81</v>
      </c>
    </row>
    <row r="229" spans="1:51" s="13" customFormat="1" ht="12">
      <c r="A229" s="13"/>
      <c r="B229" s="231"/>
      <c r="C229" s="232"/>
      <c r="D229" s="218" t="s">
        <v>224</v>
      </c>
      <c r="E229" s="233" t="s">
        <v>19</v>
      </c>
      <c r="F229" s="234" t="s">
        <v>1271</v>
      </c>
      <c r="G229" s="232"/>
      <c r="H229" s="235">
        <v>156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1" t="s">
        <v>224</v>
      </c>
      <c r="AU229" s="241" t="s">
        <v>81</v>
      </c>
      <c r="AV229" s="13" t="s">
        <v>81</v>
      </c>
      <c r="AW229" s="13" t="s">
        <v>33</v>
      </c>
      <c r="AX229" s="13" t="s">
        <v>71</v>
      </c>
      <c r="AY229" s="241" t="s">
        <v>137</v>
      </c>
    </row>
    <row r="230" spans="1:51" s="13" customFormat="1" ht="12">
      <c r="A230" s="13"/>
      <c r="B230" s="231"/>
      <c r="C230" s="232"/>
      <c r="D230" s="218" t="s">
        <v>224</v>
      </c>
      <c r="E230" s="233" t="s">
        <v>19</v>
      </c>
      <c r="F230" s="234" t="s">
        <v>1272</v>
      </c>
      <c r="G230" s="232"/>
      <c r="H230" s="235">
        <v>191.6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1" t="s">
        <v>224</v>
      </c>
      <c r="AU230" s="241" t="s">
        <v>81</v>
      </c>
      <c r="AV230" s="13" t="s">
        <v>81</v>
      </c>
      <c r="AW230" s="13" t="s">
        <v>33</v>
      </c>
      <c r="AX230" s="13" t="s">
        <v>71</v>
      </c>
      <c r="AY230" s="241" t="s">
        <v>137</v>
      </c>
    </row>
    <row r="231" spans="1:51" s="15" customFormat="1" ht="12">
      <c r="A231" s="15"/>
      <c r="B231" s="252"/>
      <c r="C231" s="253"/>
      <c r="D231" s="218" t="s">
        <v>224</v>
      </c>
      <c r="E231" s="254" t="s">
        <v>19</v>
      </c>
      <c r="F231" s="255" t="s">
        <v>299</v>
      </c>
      <c r="G231" s="253"/>
      <c r="H231" s="256">
        <v>347.6</v>
      </c>
      <c r="I231" s="257"/>
      <c r="J231" s="253"/>
      <c r="K231" s="253"/>
      <c r="L231" s="258"/>
      <c r="M231" s="259"/>
      <c r="N231" s="260"/>
      <c r="O231" s="260"/>
      <c r="P231" s="260"/>
      <c r="Q231" s="260"/>
      <c r="R231" s="260"/>
      <c r="S231" s="260"/>
      <c r="T231" s="261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2" t="s">
        <v>224</v>
      </c>
      <c r="AU231" s="262" t="s">
        <v>81</v>
      </c>
      <c r="AV231" s="15" t="s">
        <v>165</v>
      </c>
      <c r="AW231" s="15" t="s">
        <v>33</v>
      </c>
      <c r="AX231" s="15" t="s">
        <v>79</v>
      </c>
      <c r="AY231" s="262" t="s">
        <v>137</v>
      </c>
    </row>
    <row r="232" spans="1:65" s="2" customFormat="1" ht="24.15" customHeight="1">
      <c r="A232" s="39"/>
      <c r="B232" s="40"/>
      <c r="C232" s="205" t="s">
        <v>464</v>
      </c>
      <c r="D232" s="205" t="s">
        <v>144</v>
      </c>
      <c r="E232" s="206" t="s">
        <v>786</v>
      </c>
      <c r="F232" s="207" t="s">
        <v>787</v>
      </c>
      <c r="G232" s="208" t="s">
        <v>218</v>
      </c>
      <c r="H232" s="209">
        <v>837.8</v>
      </c>
      <c r="I232" s="210"/>
      <c r="J232" s="211">
        <f>ROUND(I232*H232,2)</f>
        <v>0</v>
      </c>
      <c r="K232" s="207" t="s">
        <v>219</v>
      </c>
      <c r="L232" s="45"/>
      <c r="M232" s="212" t="s">
        <v>19</v>
      </c>
      <c r="N232" s="213" t="s">
        <v>42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165</v>
      </c>
      <c r="AT232" s="216" t="s">
        <v>144</v>
      </c>
      <c r="AU232" s="216" t="s">
        <v>81</v>
      </c>
      <c r="AY232" s="18" t="s">
        <v>137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79</v>
      </c>
      <c r="BK232" s="217">
        <f>ROUND(I232*H232,2)</f>
        <v>0</v>
      </c>
      <c r="BL232" s="18" t="s">
        <v>165</v>
      </c>
      <c r="BM232" s="216" t="s">
        <v>1273</v>
      </c>
    </row>
    <row r="233" spans="1:47" s="2" customFormat="1" ht="12">
      <c r="A233" s="39"/>
      <c r="B233" s="40"/>
      <c r="C233" s="41"/>
      <c r="D233" s="218" t="s">
        <v>150</v>
      </c>
      <c r="E233" s="41"/>
      <c r="F233" s="219" t="s">
        <v>789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150</v>
      </c>
      <c r="AU233" s="18" t="s">
        <v>81</v>
      </c>
    </row>
    <row r="234" spans="1:47" s="2" customFormat="1" ht="12">
      <c r="A234" s="39"/>
      <c r="B234" s="40"/>
      <c r="C234" s="41"/>
      <c r="D234" s="224" t="s">
        <v>162</v>
      </c>
      <c r="E234" s="41"/>
      <c r="F234" s="225" t="s">
        <v>790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162</v>
      </c>
      <c r="AU234" s="18" t="s">
        <v>81</v>
      </c>
    </row>
    <row r="235" spans="1:51" s="13" customFormat="1" ht="12">
      <c r="A235" s="13"/>
      <c r="B235" s="231"/>
      <c r="C235" s="232"/>
      <c r="D235" s="218" t="s">
        <v>224</v>
      </c>
      <c r="E235" s="233" t="s">
        <v>19</v>
      </c>
      <c r="F235" s="234" t="s">
        <v>1274</v>
      </c>
      <c r="G235" s="232"/>
      <c r="H235" s="235">
        <v>450.2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1" t="s">
        <v>224</v>
      </c>
      <c r="AU235" s="241" t="s">
        <v>81</v>
      </c>
      <c r="AV235" s="13" t="s">
        <v>81</v>
      </c>
      <c r="AW235" s="13" t="s">
        <v>33</v>
      </c>
      <c r="AX235" s="13" t="s">
        <v>71</v>
      </c>
      <c r="AY235" s="241" t="s">
        <v>137</v>
      </c>
    </row>
    <row r="236" spans="1:51" s="13" customFormat="1" ht="12">
      <c r="A236" s="13"/>
      <c r="B236" s="231"/>
      <c r="C236" s="232"/>
      <c r="D236" s="218" t="s">
        <v>224</v>
      </c>
      <c r="E236" s="233" t="s">
        <v>19</v>
      </c>
      <c r="F236" s="234" t="s">
        <v>1275</v>
      </c>
      <c r="G236" s="232"/>
      <c r="H236" s="235">
        <v>387.6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4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1" t="s">
        <v>224</v>
      </c>
      <c r="AU236" s="241" t="s">
        <v>81</v>
      </c>
      <c r="AV236" s="13" t="s">
        <v>81</v>
      </c>
      <c r="AW236" s="13" t="s">
        <v>33</v>
      </c>
      <c r="AX236" s="13" t="s">
        <v>71</v>
      </c>
      <c r="AY236" s="241" t="s">
        <v>137</v>
      </c>
    </row>
    <row r="237" spans="1:51" s="15" customFormat="1" ht="12">
      <c r="A237" s="15"/>
      <c r="B237" s="252"/>
      <c r="C237" s="253"/>
      <c r="D237" s="218" t="s">
        <v>224</v>
      </c>
      <c r="E237" s="254" t="s">
        <v>19</v>
      </c>
      <c r="F237" s="255" t="s">
        <v>299</v>
      </c>
      <c r="G237" s="253"/>
      <c r="H237" s="256">
        <v>837.8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2" t="s">
        <v>224</v>
      </c>
      <c r="AU237" s="262" t="s">
        <v>81</v>
      </c>
      <c r="AV237" s="15" t="s">
        <v>165</v>
      </c>
      <c r="AW237" s="15" t="s">
        <v>33</v>
      </c>
      <c r="AX237" s="15" t="s">
        <v>79</v>
      </c>
      <c r="AY237" s="262" t="s">
        <v>137</v>
      </c>
    </row>
    <row r="238" spans="1:65" s="2" customFormat="1" ht="24.15" customHeight="1">
      <c r="A238" s="39"/>
      <c r="B238" s="40"/>
      <c r="C238" s="263" t="s">
        <v>473</v>
      </c>
      <c r="D238" s="263" t="s">
        <v>368</v>
      </c>
      <c r="E238" s="264" t="s">
        <v>791</v>
      </c>
      <c r="F238" s="265" t="s">
        <v>792</v>
      </c>
      <c r="G238" s="266" t="s">
        <v>218</v>
      </c>
      <c r="H238" s="267">
        <v>837.8</v>
      </c>
      <c r="I238" s="268"/>
      <c r="J238" s="269">
        <f>ROUND(I238*H238,2)</f>
        <v>0</v>
      </c>
      <c r="K238" s="265" t="s">
        <v>219</v>
      </c>
      <c r="L238" s="270"/>
      <c r="M238" s="271" t="s">
        <v>19</v>
      </c>
      <c r="N238" s="272" t="s">
        <v>42</v>
      </c>
      <c r="O238" s="85"/>
      <c r="P238" s="214">
        <f>O238*H238</f>
        <v>0</v>
      </c>
      <c r="Q238" s="214">
        <v>0.0006</v>
      </c>
      <c r="R238" s="214">
        <f>Q238*H238</f>
        <v>0.5026799999999999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184</v>
      </c>
      <c r="AT238" s="216" t="s">
        <v>368</v>
      </c>
      <c r="AU238" s="216" t="s">
        <v>81</v>
      </c>
      <c r="AY238" s="18" t="s">
        <v>137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79</v>
      </c>
      <c r="BK238" s="217">
        <f>ROUND(I238*H238,2)</f>
        <v>0</v>
      </c>
      <c r="BL238" s="18" t="s">
        <v>165</v>
      </c>
      <c r="BM238" s="216" t="s">
        <v>1276</v>
      </c>
    </row>
    <row r="239" spans="1:47" s="2" customFormat="1" ht="12">
      <c r="A239" s="39"/>
      <c r="B239" s="40"/>
      <c r="C239" s="41"/>
      <c r="D239" s="218" t="s">
        <v>150</v>
      </c>
      <c r="E239" s="41"/>
      <c r="F239" s="219" t="s">
        <v>792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150</v>
      </c>
      <c r="AU239" s="18" t="s">
        <v>81</v>
      </c>
    </row>
    <row r="240" spans="1:65" s="2" customFormat="1" ht="24.15" customHeight="1">
      <c r="A240" s="39"/>
      <c r="B240" s="40"/>
      <c r="C240" s="205" t="s">
        <v>480</v>
      </c>
      <c r="D240" s="205" t="s">
        <v>144</v>
      </c>
      <c r="E240" s="206" t="s">
        <v>1277</v>
      </c>
      <c r="F240" s="207" t="s">
        <v>1278</v>
      </c>
      <c r="G240" s="208" t="s">
        <v>218</v>
      </c>
      <c r="H240" s="209">
        <v>225.1</v>
      </c>
      <c r="I240" s="210"/>
      <c r="J240" s="211">
        <f>ROUND(I240*H240,2)</f>
        <v>0</v>
      </c>
      <c r="K240" s="207" t="s">
        <v>219</v>
      </c>
      <c r="L240" s="45"/>
      <c r="M240" s="212" t="s">
        <v>19</v>
      </c>
      <c r="N240" s="213" t="s">
        <v>42</v>
      </c>
      <c r="O240" s="85"/>
      <c r="P240" s="214">
        <f>O240*H240</f>
        <v>0</v>
      </c>
      <c r="Q240" s="214">
        <v>5E-05</v>
      </c>
      <c r="R240" s="214">
        <f>Q240*H240</f>
        <v>0.011255000000000001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165</v>
      </c>
      <c r="AT240" s="216" t="s">
        <v>144</v>
      </c>
      <c r="AU240" s="216" t="s">
        <v>81</v>
      </c>
      <c r="AY240" s="18" t="s">
        <v>137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79</v>
      </c>
      <c r="BK240" s="217">
        <f>ROUND(I240*H240,2)</f>
        <v>0</v>
      </c>
      <c r="BL240" s="18" t="s">
        <v>165</v>
      </c>
      <c r="BM240" s="216" t="s">
        <v>1279</v>
      </c>
    </row>
    <row r="241" spans="1:47" s="2" customFormat="1" ht="12">
      <c r="A241" s="39"/>
      <c r="B241" s="40"/>
      <c r="C241" s="41"/>
      <c r="D241" s="218" t="s">
        <v>150</v>
      </c>
      <c r="E241" s="41"/>
      <c r="F241" s="219" t="s">
        <v>1280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150</v>
      </c>
      <c r="AU241" s="18" t="s">
        <v>81</v>
      </c>
    </row>
    <row r="242" spans="1:47" s="2" customFormat="1" ht="12">
      <c r="A242" s="39"/>
      <c r="B242" s="40"/>
      <c r="C242" s="41"/>
      <c r="D242" s="224" t="s">
        <v>162</v>
      </c>
      <c r="E242" s="41"/>
      <c r="F242" s="225" t="s">
        <v>1281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162</v>
      </c>
      <c r="AU242" s="18" t="s">
        <v>81</v>
      </c>
    </row>
    <row r="243" spans="1:51" s="13" customFormat="1" ht="12">
      <c r="A243" s="13"/>
      <c r="B243" s="231"/>
      <c r="C243" s="232"/>
      <c r="D243" s="218" t="s">
        <v>224</v>
      </c>
      <c r="E243" s="233" t="s">
        <v>19</v>
      </c>
      <c r="F243" s="234" t="s">
        <v>1282</v>
      </c>
      <c r="G243" s="232"/>
      <c r="H243" s="235">
        <v>225.1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1" t="s">
        <v>224</v>
      </c>
      <c r="AU243" s="241" t="s">
        <v>81</v>
      </c>
      <c r="AV243" s="13" t="s">
        <v>81</v>
      </c>
      <c r="AW243" s="13" t="s">
        <v>33</v>
      </c>
      <c r="AX243" s="13" t="s">
        <v>79</v>
      </c>
      <c r="AY243" s="241" t="s">
        <v>137</v>
      </c>
    </row>
    <row r="244" spans="1:65" s="2" customFormat="1" ht="21.75" customHeight="1">
      <c r="A244" s="39"/>
      <c r="B244" s="40"/>
      <c r="C244" s="263" t="s">
        <v>488</v>
      </c>
      <c r="D244" s="263" t="s">
        <v>368</v>
      </c>
      <c r="E244" s="264" t="s">
        <v>1283</v>
      </c>
      <c r="F244" s="265" t="s">
        <v>1284</v>
      </c>
      <c r="G244" s="266" t="s">
        <v>218</v>
      </c>
      <c r="H244" s="267">
        <v>225.1</v>
      </c>
      <c r="I244" s="268"/>
      <c r="J244" s="269">
        <f>ROUND(I244*H244,2)</f>
        <v>0</v>
      </c>
      <c r="K244" s="265" t="s">
        <v>219</v>
      </c>
      <c r="L244" s="270"/>
      <c r="M244" s="271" t="s">
        <v>19</v>
      </c>
      <c r="N244" s="272" t="s">
        <v>42</v>
      </c>
      <c r="O244" s="85"/>
      <c r="P244" s="214">
        <f>O244*H244</f>
        <v>0</v>
      </c>
      <c r="Q244" s="214">
        <v>0.00254</v>
      </c>
      <c r="R244" s="214">
        <f>Q244*H244</f>
        <v>0.571754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184</v>
      </c>
      <c r="AT244" s="216" t="s">
        <v>368</v>
      </c>
      <c r="AU244" s="216" t="s">
        <v>81</v>
      </c>
      <c r="AY244" s="18" t="s">
        <v>137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79</v>
      </c>
      <c r="BK244" s="217">
        <f>ROUND(I244*H244,2)</f>
        <v>0</v>
      </c>
      <c r="BL244" s="18" t="s">
        <v>165</v>
      </c>
      <c r="BM244" s="216" t="s">
        <v>1285</v>
      </c>
    </row>
    <row r="245" spans="1:47" s="2" customFormat="1" ht="12">
      <c r="A245" s="39"/>
      <c r="B245" s="40"/>
      <c r="C245" s="41"/>
      <c r="D245" s="218" t="s">
        <v>150</v>
      </c>
      <c r="E245" s="41"/>
      <c r="F245" s="219" t="s">
        <v>1284</v>
      </c>
      <c r="G245" s="41"/>
      <c r="H245" s="41"/>
      <c r="I245" s="220"/>
      <c r="J245" s="41"/>
      <c r="K245" s="41"/>
      <c r="L245" s="45"/>
      <c r="M245" s="226"/>
      <c r="N245" s="227"/>
      <c r="O245" s="228"/>
      <c r="P245" s="228"/>
      <c r="Q245" s="228"/>
      <c r="R245" s="228"/>
      <c r="S245" s="228"/>
      <c r="T245" s="22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150</v>
      </c>
      <c r="AU245" s="18" t="s">
        <v>81</v>
      </c>
    </row>
    <row r="246" spans="1:31" s="2" customFormat="1" ht="6.95" customHeight="1">
      <c r="A246" s="39"/>
      <c r="B246" s="60"/>
      <c r="C246" s="61"/>
      <c r="D246" s="61"/>
      <c r="E246" s="61"/>
      <c r="F246" s="61"/>
      <c r="G246" s="61"/>
      <c r="H246" s="61"/>
      <c r="I246" s="61"/>
      <c r="J246" s="61"/>
      <c r="K246" s="61"/>
      <c r="L246" s="45"/>
      <c r="M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</sheetData>
  <sheetProtection password="CC35" sheet="1" objects="1" scenarios="1" formatColumns="0" formatRows="0" autoFilter="0"/>
  <autoFilter ref="C86:K24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3_01/174151101"/>
    <hyperlink ref="F99" r:id="rId2" display="https://podminky.urs.cz/item/CS_URS_2023_01/174151101"/>
    <hyperlink ref="F105" r:id="rId3" display="https://podminky.urs.cz/item/CS_URS_2023_01/175253101"/>
    <hyperlink ref="F112" r:id="rId4" display="https://podminky.urs.cz/item/CS_URS_2023_01/181351103"/>
    <hyperlink ref="F119" r:id="rId5" display="https://podminky.urs.cz/item/CS_URS_2023_01/131151106"/>
    <hyperlink ref="F124" r:id="rId6" display="https://podminky.urs.cz/item/CS_URS_2023_01/162751117"/>
    <hyperlink ref="F127" r:id="rId7" display="https://podminky.urs.cz/item/CS_URS_2023_01/171201221"/>
    <hyperlink ref="F131" r:id="rId8" display="https://podminky.urs.cz/item/CS_URS_2023_01/171251201"/>
    <hyperlink ref="F135" r:id="rId9" display="https://podminky.urs.cz/item/CS_URS_2023_01/212341111"/>
    <hyperlink ref="F139" r:id="rId10" display="https://podminky.urs.cz/item/CS_URS_2023_01/212792212"/>
    <hyperlink ref="F143" r:id="rId11" display="https://podminky.urs.cz/item/CS_URS_2023_01/273311124"/>
    <hyperlink ref="F147" r:id="rId12" display="https://podminky.urs.cz/item/CS_URS_2023_01/273321117"/>
    <hyperlink ref="F151" r:id="rId13" display="https://podminky.urs.cz/item/CS_URS_2023_01/273354111"/>
    <hyperlink ref="F154" r:id="rId14" display="https://podminky.urs.cz/item/CS_URS_2023_01/273354211"/>
    <hyperlink ref="F157" r:id="rId15" display="https://podminky.urs.cz/item/CS_URS_2023_01/273361116"/>
    <hyperlink ref="F162" r:id="rId16" display="https://podminky.urs.cz/item/CS_URS_2023_01/311321411"/>
    <hyperlink ref="F166" r:id="rId17" display="https://podminky.urs.cz/item/CS_URS_2023_01/311351121"/>
    <hyperlink ref="F170" r:id="rId18" display="https://podminky.urs.cz/item/CS_URS_2023_01/311351122"/>
    <hyperlink ref="F173" r:id="rId19" display="https://podminky.urs.cz/item/CS_URS_2023_01/311361821"/>
    <hyperlink ref="F177" r:id="rId20" display="https://podminky.urs.cz/item/CS_URS_2023_01/317321118"/>
    <hyperlink ref="F181" r:id="rId21" display="https://podminky.urs.cz/item/CS_URS_2023_01/317353121"/>
    <hyperlink ref="F185" r:id="rId22" display="https://podminky.urs.cz/item/CS_URS_2023_01/317361116"/>
    <hyperlink ref="F189" r:id="rId23" display="https://podminky.urs.cz/item/CS_URS_2023_01/317661132"/>
    <hyperlink ref="F193" r:id="rId24" display="https://podminky.urs.cz/item/CS_URS_2023_01/321213345"/>
    <hyperlink ref="F197" r:id="rId25" display="https://podminky.urs.cz/item/CS_URS_2023_01/334214121"/>
    <hyperlink ref="F201" r:id="rId26" display="https://podminky.urs.cz/item/CS_URS_2023_01/348181122"/>
    <hyperlink ref="F204" r:id="rId27" display="https://podminky.urs.cz/item/CS_URS_2023_01/348181131"/>
    <hyperlink ref="F209" r:id="rId28" display="https://podminky.urs.cz/item/CS_URS_2023_01/463211111"/>
    <hyperlink ref="F217" r:id="rId29" display="https://podminky.urs.cz/item/CS_URS_2023_01/935111111"/>
    <hyperlink ref="F228" r:id="rId30" display="https://podminky.urs.cz/item/CS_URS_2023_01/711113121"/>
    <hyperlink ref="F234" r:id="rId31" display="https://podminky.urs.cz/item/CS_URS_2023_01/711491172"/>
    <hyperlink ref="F242" r:id="rId32" display="https://podminky.urs.cz/item/CS_URS_2023_01/71149147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111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Realizace SZ KoPÚ v k.ú. Fulnek 1.etapa - 2023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112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1286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15. 3. 2023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ROUND((SUM(BE82:BE119)),2)</f>
        <v>0</v>
      </c>
      <c r="G33" s="39"/>
      <c r="H33" s="39"/>
      <c r="I33" s="149">
        <v>0.21</v>
      </c>
      <c r="J33" s="148">
        <f>ROUND(((SUM(BE82:BE119))*I33),2)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ROUND((SUM(BF82:BF119)),2)</f>
        <v>0</v>
      </c>
      <c r="G34" s="39"/>
      <c r="H34" s="39"/>
      <c r="I34" s="149">
        <v>0.15</v>
      </c>
      <c r="J34" s="148">
        <f>ROUND(((SUM(BF82:BF119))*I34),2)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ROUND((SUM(BG82:BG119)),2)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ROUND((SUM(BH82:BH119)),2)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ROUND((SUM(BI82:BI119)),2)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Realizace SZ KoPÚ v k.ú. Fulnek 1.etapa - 2023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801 - VEGETAČNÍ ÚPRAVY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15. 3. 2023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Státní pozemkový úřad</v>
      </c>
      <c r="G54" s="41"/>
      <c r="H54" s="41"/>
      <c r="I54" s="33" t="s">
        <v>31</v>
      </c>
      <c r="J54" s="37" t="str">
        <f>E21</f>
        <v>Dopravoprojekt Ostrava a.s.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115</v>
      </c>
      <c r="D57" s="163"/>
      <c r="E57" s="163"/>
      <c r="F57" s="163"/>
      <c r="G57" s="163"/>
      <c r="H57" s="163"/>
      <c r="I57" s="163"/>
      <c r="J57" s="164" t="s">
        <v>116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pans="1:31" s="9" customFormat="1" ht="24.95" customHeight="1">
      <c r="A60" s="9"/>
      <c r="B60" s="166"/>
      <c r="C60" s="167"/>
      <c r="D60" s="168" t="s">
        <v>118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209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214</v>
      </c>
      <c r="E62" s="175"/>
      <c r="F62" s="175"/>
      <c r="G62" s="175"/>
      <c r="H62" s="175"/>
      <c r="I62" s="175"/>
      <c r="J62" s="176">
        <f>J116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122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Realizace SZ KoPÚ v k.ú. Fulnek 1.etapa - 2023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112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 801 - VEGETAČNÍ ÚPRAVY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15. 3. 2023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5.65" customHeight="1">
      <c r="A78" s="39"/>
      <c r="B78" s="40"/>
      <c r="C78" s="33" t="s">
        <v>25</v>
      </c>
      <c r="D78" s="41"/>
      <c r="E78" s="41"/>
      <c r="F78" s="28" t="str">
        <f>E15</f>
        <v>Státní pozemkový úřad</v>
      </c>
      <c r="G78" s="41"/>
      <c r="H78" s="41"/>
      <c r="I78" s="33" t="s">
        <v>31</v>
      </c>
      <c r="J78" s="37" t="str">
        <f>E21</f>
        <v>Dopravoprojekt Ostrava a.s.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29</v>
      </c>
      <c r="D79" s="41"/>
      <c r="E79" s="41"/>
      <c r="F79" s="28" t="str">
        <f>IF(E18="","",E18)</f>
        <v>Vyplň údaj</v>
      </c>
      <c r="G79" s="41"/>
      <c r="H79" s="41"/>
      <c r="I79" s="33" t="s">
        <v>34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123</v>
      </c>
      <c r="D81" s="181" t="s">
        <v>56</v>
      </c>
      <c r="E81" s="181" t="s">
        <v>52</v>
      </c>
      <c r="F81" s="181" t="s">
        <v>53</v>
      </c>
      <c r="G81" s="181" t="s">
        <v>124</v>
      </c>
      <c r="H81" s="181" t="s">
        <v>125</v>
      </c>
      <c r="I81" s="181" t="s">
        <v>126</v>
      </c>
      <c r="J81" s="181" t="s">
        <v>116</v>
      </c>
      <c r="K81" s="182" t="s">
        <v>127</v>
      </c>
      <c r="L81" s="183"/>
      <c r="M81" s="93" t="s">
        <v>19</v>
      </c>
      <c r="N81" s="94" t="s">
        <v>41</v>
      </c>
      <c r="O81" s="94" t="s">
        <v>128</v>
      </c>
      <c r="P81" s="94" t="s">
        <v>129</v>
      </c>
      <c r="Q81" s="94" t="s">
        <v>130</v>
      </c>
      <c r="R81" s="94" t="s">
        <v>131</v>
      </c>
      <c r="S81" s="94" t="s">
        <v>132</v>
      </c>
      <c r="T81" s="95" t="s">
        <v>133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134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</f>
        <v>0</v>
      </c>
      <c r="Q82" s="97"/>
      <c r="R82" s="186">
        <f>R83</f>
        <v>0.19585</v>
      </c>
      <c r="S82" s="97"/>
      <c r="T82" s="187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70</v>
      </c>
      <c r="AU82" s="18" t="s">
        <v>117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70</v>
      </c>
      <c r="E83" s="192" t="s">
        <v>135</v>
      </c>
      <c r="F83" s="192" t="s">
        <v>136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P84+P116</f>
        <v>0</v>
      </c>
      <c r="Q83" s="197"/>
      <c r="R83" s="198">
        <f>R84+R116</f>
        <v>0.19585</v>
      </c>
      <c r="S83" s="197"/>
      <c r="T83" s="199">
        <f>T84+T116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79</v>
      </c>
      <c r="AT83" s="201" t="s">
        <v>70</v>
      </c>
      <c r="AU83" s="201" t="s">
        <v>71</v>
      </c>
      <c r="AY83" s="200" t="s">
        <v>137</v>
      </c>
      <c r="BK83" s="202">
        <f>BK84+BK116</f>
        <v>0</v>
      </c>
    </row>
    <row r="84" spans="1:63" s="12" customFormat="1" ht="22.8" customHeight="1">
      <c r="A84" s="12"/>
      <c r="B84" s="189"/>
      <c r="C84" s="190"/>
      <c r="D84" s="191" t="s">
        <v>70</v>
      </c>
      <c r="E84" s="203" t="s">
        <v>79</v>
      </c>
      <c r="F84" s="203" t="s">
        <v>215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SUM(P85:P115)</f>
        <v>0</v>
      </c>
      <c r="Q84" s="197"/>
      <c r="R84" s="198">
        <f>SUM(R85:R115)</f>
        <v>0.19585</v>
      </c>
      <c r="S84" s="197"/>
      <c r="T84" s="199">
        <f>SUM(T85:T115)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79</v>
      </c>
      <c r="AT84" s="201" t="s">
        <v>70</v>
      </c>
      <c r="AU84" s="201" t="s">
        <v>79</v>
      </c>
      <c r="AY84" s="200" t="s">
        <v>137</v>
      </c>
      <c r="BK84" s="202">
        <f>SUM(BK85:BK115)</f>
        <v>0</v>
      </c>
    </row>
    <row r="85" spans="1:65" s="2" customFormat="1" ht="33" customHeight="1">
      <c r="A85" s="39"/>
      <c r="B85" s="40"/>
      <c r="C85" s="205" t="s">
        <v>79</v>
      </c>
      <c r="D85" s="205" t="s">
        <v>144</v>
      </c>
      <c r="E85" s="206" t="s">
        <v>1287</v>
      </c>
      <c r="F85" s="207" t="s">
        <v>1288</v>
      </c>
      <c r="G85" s="208" t="s">
        <v>235</v>
      </c>
      <c r="H85" s="209">
        <v>25</v>
      </c>
      <c r="I85" s="210"/>
      <c r="J85" s="211">
        <f>ROUND(I85*H85,2)</f>
        <v>0</v>
      </c>
      <c r="K85" s="207" t="s">
        <v>219</v>
      </c>
      <c r="L85" s="45"/>
      <c r="M85" s="212" t="s">
        <v>19</v>
      </c>
      <c r="N85" s="213" t="s">
        <v>42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165</v>
      </c>
      <c r="AT85" s="216" t="s">
        <v>144</v>
      </c>
      <c r="AU85" s="216" t="s">
        <v>81</v>
      </c>
      <c r="AY85" s="18" t="s">
        <v>137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79</v>
      </c>
      <c r="BK85" s="217">
        <f>ROUND(I85*H85,2)</f>
        <v>0</v>
      </c>
      <c r="BL85" s="18" t="s">
        <v>165</v>
      </c>
      <c r="BM85" s="216" t="s">
        <v>1289</v>
      </c>
    </row>
    <row r="86" spans="1:47" s="2" customFormat="1" ht="12">
      <c r="A86" s="39"/>
      <c r="B86" s="40"/>
      <c r="C86" s="41"/>
      <c r="D86" s="218" t="s">
        <v>150</v>
      </c>
      <c r="E86" s="41"/>
      <c r="F86" s="219" t="s">
        <v>1290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150</v>
      </c>
      <c r="AU86" s="18" t="s">
        <v>81</v>
      </c>
    </row>
    <row r="87" spans="1:47" s="2" customFormat="1" ht="12">
      <c r="A87" s="39"/>
      <c r="B87" s="40"/>
      <c r="C87" s="41"/>
      <c r="D87" s="224" t="s">
        <v>162</v>
      </c>
      <c r="E87" s="41"/>
      <c r="F87" s="225" t="s">
        <v>1291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162</v>
      </c>
      <c r="AU87" s="18" t="s">
        <v>81</v>
      </c>
    </row>
    <row r="88" spans="1:51" s="14" customFormat="1" ht="12">
      <c r="A88" s="14"/>
      <c r="B88" s="242"/>
      <c r="C88" s="243"/>
      <c r="D88" s="218" t="s">
        <v>224</v>
      </c>
      <c r="E88" s="244" t="s">
        <v>19</v>
      </c>
      <c r="F88" s="245" t="s">
        <v>1292</v>
      </c>
      <c r="G88" s="243"/>
      <c r="H88" s="244" t="s">
        <v>19</v>
      </c>
      <c r="I88" s="246"/>
      <c r="J88" s="243"/>
      <c r="K88" s="243"/>
      <c r="L88" s="247"/>
      <c r="M88" s="248"/>
      <c r="N88" s="249"/>
      <c r="O88" s="249"/>
      <c r="P88" s="249"/>
      <c r="Q88" s="249"/>
      <c r="R88" s="249"/>
      <c r="S88" s="249"/>
      <c r="T88" s="250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1" t="s">
        <v>224</v>
      </c>
      <c r="AU88" s="251" t="s">
        <v>81</v>
      </c>
      <c r="AV88" s="14" t="s">
        <v>79</v>
      </c>
      <c r="AW88" s="14" t="s">
        <v>33</v>
      </c>
      <c r="AX88" s="14" t="s">
        <v>71</v>
      </c>
      <c r="AY88" s="251" t="s">
        <v>137</v>
      </c>
    </row>
    <row r="89" spans="1:51" s="13" customFormat="1" ht="12">
      <c r="A89" s="13"/>
      <c r="B89" s="231"/>
      <c r="C89" s="232"/>
      <c r="D89" s="218" t="s">
        <v>224</v>
      </c>
      <c r="E89" s="233" t="s">
        <v>19</v>
      </c>
      <c r="F89" s="234" t="s">
        <v>382</v>
      </c>
      <c r="G89" s="232"/>
      <c r="H89" s="235">
        <v>25</v>
      </c>
      <c r="I89" s="236"/>
      <c r="J89" s="232"/>
      <c r="K89" s="232"/>
      <c r="L89" s="237"/>
      <c r="M89" s="238"/>
      <c r="N89" s="239"/>
      <c r="O89" s="239"/>
      <c r="P89" s="239"/>
      <c r="Q89" s="239"/>
      <c r="R89" s="239"/>
      <c r="S89" s="239"/>
      <c r="T89" s="24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1" t="s">
        <v>224</v>
      </c>
      <c r="AU89" s="241" t="s">
        <v>81</v>
      </c>
      <c r="AV89" s="13" t="s">
        <v>81</v>
      </c>
      <c r="AW89" s="13" t="s">
        <v>33</v>
      </c>
      <c r="AX89" s="13" t="s">
        <v>79</v>
      </c>
      <c r="AY89" s="241" t="s">
        <v>137</v>
      </c>
    </row>
    <row r="90" spans="1:65" s="2" customFormat="1" ht="16.5" customHeight="1">
      <c r="A90" s="39"/>
      <c r="B90" s="40"/>
      <c r="C90" s="263" t="s">
        <v>81</v>
      </c>
      <c r="D90" s="263" t="s">
        <v>368</v>
      </c>
      <c r="E90" s="264" t="s">
        <v>1293</v>
      </c>
      <c r="F90" s="265" t="s">
        <v>1294</v>
      </c>
      <c r="G90" s="266" t="s">
        <v>280</v>
      </c>
      <c r="H90" s="267">
        <v>0.502</v>
      </c>
      <c r="I90" s="268"/>
      <c r="J90" s="269">
        <f>ROUND(I90*H90,2)</f>
        <v>0</v>
      </c>
      <c r="K90" s="265" t="s">
        <v>219</v>
      </c>
      <c r="L90" s="270"/>
      <c r="M90" s="271" t="s">
        <v>19</v>
      </c>
      <c r="N90" s="272" t="s">
        <v>42</v>
      </c>
      <c r="O90" s="85"/>
      <c r="P90" s="214">
        <f>O90*H90</f>
        <v>0</v>
      </c>
      <c r="Q90" s="214">
        <v>0.2</v>
      </c>
      <c r="R90" s="214">
        <f>Q90*H90</f>
        <v>0.1004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184</v>
      </c>
      <c r="AT90" s="216" t="s">
        <v>368</v>
      </c>
      <c r="AU90" s="216" t="s">
        <v>81</v>
      </c>
      <c r="AY90" s="18" t="s">
        <v>137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165</v>
      </c>
      <c r="BM90" s="216" t="s">
        <v>1295</v>
      </c>
    </row>
    <row r="91" spans="1:47" s="2" customFormat="1" ht="12">
      <c r="A91" s="39"/>
      <c r="B91" s="40"/>
      <c r="C91" s="41"/>
      <c r="D91" s="218" t="s">
        <v>150</v>
      </c>
      <c r="E91" s="41"/>
      <c r="F91" s="219" t="s">
        <v>1294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150</v>
      </c>
      <c r="AU91" s="18" t="s">
        <v>81</v>
      </c>
    </row>
    <row r="92" spans="1:51" s="13" customFormat="1" ht="12">
      <c r="A92" s="13"/>
      <c r="B92" s="231"/>
      <c r="C92" s="232"/>
      <c r="D92" s="218" t="s">
        <v>224</v>
      </c>
      <c r="E92" s="233" t="s">
        <v>19</v>
      </c>
      <c r="F92" s="234" t="s">
        <v>1296</v>
      </c>
      <c r="G92" s="232"/>
      <c r="H92" s="235">
        <v>1.256</v>
      </c>
      <c r="I92" s="236"/>
      <c r="J92" s="232"/>
      <c r="K92" s="232"/>
      <c r="L92" s="237"/>
      <c r="M92" s="238"/>
      <c r="N92" s="239"/>
      <c r="O92" s="239"/>
      <c r="P92" s="239"/>
      <c r="Q92" s="239"/>
      <c r="R92" s="239"/>
      <c r="S92" s="239"/>
      <c r="T92" s="24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1" t="s">
        <v>224</v>
      </c>
      <c r="AU92" s="241" t="s">
        <v>81</v>
      </c>
      <c r="AV92" s="13" t="s">
        <v>81</v>
      </c>
      <c r="AW92" s="13" t="s">
        <v>33</v>
      </c>
      <c r="AX92" s="13" t="s">
        <v>79</v>
      </c>
      <c r="AY92" s="241" t="s">
        <v>137</v>
      </c>
    </row>
    <row r="93" spans="1:51" s="13" customFormat="1" ht="12">
      <c r="A93" s="13"/>
      <c r="B93" s="231"/>
      <c r="C93" s="232"/>
      <c r="D93" s="218" t="s">
        <v>224</v>
      </c>
      <c r="E93" s="232"/>
      <c r="F93" s="234" t="s">
        <v>1297</v>
      </c>
      <c r="G93" s="232"/>
      <c r="H93" s="235">
        <v>0.502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1" t="s">
        <v>224</v>
      </c>
      <c r="AU93" s="241" t="s">
        <v>81</v>
      </c>
      <c r="AV93" s="13" t="s">
        <v>81</v>
      </c>
      <c r="AW93" s="13" t="s">
        <v>4</v>
      </c>
      <c r="AX93" s="13" t="s">
        <v>79</v>
      </c>
      <c r="AY93" s="241" t="s">
        <v>137</v>
      </c>
    </row>
    <row r="94" spans="1:65" s="2" customFormat="1" ht="16.5" customHeight="1">
      <c r="A94" s="39"/>
      <c r="B94" s="40"/>
      <c r="C94" s="263" t="s">
        <v>193</v>
      </c>
      <c r="D94" s="263" t="s">
        <v>368</v>
      </c>
      <c r="E94" s="264" t="s">
        <v>1298</v>
      </c>
      <c r="F94" s="265" t="s">
        <v>1299</v>
      </c>
      <c r="G94" s="266" t="s">
        <v>280</v>
      </c>
      <c r="H94" s="267">
        <v>0.385</v>
      </c>
      <c r="I94" s="268"/>
      <c r="J94" s="269">
        <f>ROUND(I94*H94,2)</f>
        <v>0</v>
      </c>
      <c r="K94" s="265" t="s">
        <v>219</v>
      </c>
      <c r="L94" s="270"/>
      <c r="M94" s="271" t="s">
        <v>19</v>
      </c>
      <c r="N94" s="272" t="s">
        <v>42</v>
      </c>
      <c r="O94" s="85"/>
      <c r="P94" s="214">
        <f>O94*H94</f>
        <v>0</v>
      </c>
      <c r="Q94" s="214">
        <v>0.22</v>
      </c>
      <c r="R94" s="214">
        <f>Q94*H94</f>
        <v>0.0847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184</v>
      </c>
      <c r="AT94" s="216" t="s">
        <v>368</v>
      </c>
      <c r="AU94" s="216" t="s">
        <v>81</v>
      </c>
      <c r="AY94" s="18" t="s">
        <v>137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165</v>
      </c>
      <c r="BM94" s="216" t="s">
        <v>1300</v>
      </c>
    </row>
    <row r="95" spans="1:47" s="2" customFormat="1" ht="12">
      <c r="A95" s="39"/>
      <c r="B95" s="40"/>
      <c r="C95" s="41"/>
      <c r="D95" s="218" t="s">
        <v>150</v>
      </c>
      <c r="E95" s="41"/>
      <c r="F95" s="219" t="s">
        <v>1299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150</v>
      </c>
      <c r="AU95" s="18" t="s">
        <v>81</v>
      </c>
    </row>
    <row r="96" spans="1:51" s="14" customFormat="1" ht="12">
      <c r="A96" s="14"/>
      <c r="B96" s="242"/>
      <c r="C96" s="243"/>
      <c r="D96" s="218" t="s">
        <v>224</v>
      </c>
      <c r="E96" s="244" t="s">
        <v>19</v>
      </c>
      <c r="F96" s="245" t="s">
        <v>1301</v>
      </c>
      <c r="G96" s="243"/>
      <c r="H96" s="244" t="s">
        <v>19</v>
      </c>
      <c r="I96" s="246"/>
      <c r="J96" s="243"/>
      <c r="K96" s="243"/>
      <c r="L96" s="247"/>
      <c r="M96" s="248"/>
      <c r="N96" s="249"/>
      <c r="O96" s="249"/>
      <c r="P96" s="249"/>
      <c r="Q96" s="249"/>
      <c r="R96" s="249"/>
      <c r="S96" s="249"/>
      <c r="T96" s="25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1" t="s">
        <v>224</v>
      </c>
      <c r="AU96" s="251" t="s">
        <v>81</v>
      </c>
      <c r="AV96" s="14" t="s">
        <v>79</v>
      </c>
      <c r="AW96" s="14" t="s">
        <v>33</v>
      </c>
      <c r="AX96" s="14" t="s">
        <v>71</v>
      </c>
      <c r="AY96" s="251" t="s">
        <v>137</v>
      </c>
    </row>
    <row r="97" spans="1:51" s="13" customFormat="1" ht="12">
      <c r="A97" s="13"/>
      <c r="B97" s="231"/>
      <c r="C97" s="232"/>
      <c r="D97" s="218" t="s">
        <v>224</v>
      </c>
      <c r="E97" s="233" t="s">
        <v>19</v>
      </c>
      <c r="F97" s="234" t="s">
        <v>1302</v>
      </c>
      <c r="G97" s="232"/>
      <c r="H97" s="235">
        <v>0.385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224</v>
      </c>
      <c r="AU97" s="241" t="s">
        <v>81</v>
      </c>
      <c r="AV97" s="13" t="s">
        <v>81</v>
      </c>
      <c r="AW97" s="13" t="s">
        <v>33</v>
      </c>
      <c r="AX97" s="13" t="s">
        <v>79</v>
      </c>
      <c r="AY97" s="241" t="s">
        <v>137</v>
      </c>
    </row>
    <row r="98" spans="1:65" s="2" customFormat="1" ht="24.15" customHeight="1">
      <c r="A98" s="39"/>
      <c r="B98" s="40"/>
      <c r="C98" s="205" t="s">
        <v>157</v>
      </c>
      <c r="D98" s="205" t="s">
        <v>144</v>
      </c>
      <c r="E98" s="206" t="s">
        <v>1303</v>
      </c>
      <c r="F98" s="207" t="s">
        <v>1304</v>
      </c>
      <c r="G98" s="208" t="s">
        <v>235</v>
      </c>
      <c r="H98" s="209">
        <v>25</v>
      </c>
      <c r="I98" s="210"/>
      <c r="J98" s="211">
        <f>ROUND(I98*H98,2)</f>
        <v>0</v>
      </c>
      <c r="K98" s="207" t="s">
        <v>219</v>
      </c>
      <c r="L98" s="45"/>
      <c r="M98" s="212" t="s">
        <v>19</v>
      </c>
      <c r="N98" s="213" t="s">
        <v>42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165</v>
      </c>
      <c r="AT98" s="216" t="s">
        <v>144</v>
      </c>
      <c r="AU98" s="216" t="s">
        <v>81</v>
      </c>
      <c r="AY98" s="18" t="s">
        <v>137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165</v>
      </c>
      <c r="BM98" s="216" t="s">
        <v>1305</v>
      </c>
    </row>
    <row r="99" spans="1:47" s="2" customFormat="1" ht="12">
      <c r="A99" s="39"/>
      <c r="B99" s="40"/>
      <c r="C99" s="41"/>
      <c r="D99" s="218" t="s">
        <v>150</v>
      </c>
      <c r="E99" s="41"/>
      <c r="F99" s="219" t="s">
        <v>1306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150</v>
      </c>
      <c r="AU99" s="18" t="s">
        <v>81</v>
      </c>
    </row>
    <row r="100" spans="1:47" s="2" customFormat="1" ht="12">
      <c r="A100" s="39"/>
      <c r="B100" s="40"/>
      <c r="C100" s="41"/>
      <c r="D100" s="224" t="s">
        <v>162</v>
      </c>
      <c r="E100" s="41"/>
      <c r="F100" s="225" t="s">
        <v>1307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162</v>
      </c>
      <c r="AU100" s="18" t="s">
        <v>81</v>
      </c>
    </row>
    <row r="101" spans="1:65" s="2" customFormat="1" ht="16.5" customHeight="1">
      <c r="A101" s="39"/>
      <c r="B101" s="40"/>
      <c r="C101" s="263" t="s">
        <v>165</v>
      </c>
      <c r="D101" s="263" t="s">
        <v>368</v>
      </c>
      <c r="E101" s="264" t="s">
        <v>1308</v>
      </c>
      <c r="F101" s="265" t="s">
        <v>1309</v>
      </c>
      <c r="G101" s="266" t="s">
        <v>235</v>
      </c>
      <c r="H101" s="267">
        <v>25</v>
      </c>
      <c r="I101" s="268"/>
      <c r="J101" s="269">
        <f>ROUND(I101*H101,2)</f>
        <v>0</v>
      </c>
      <c r="K101" s="265" t="s">
        <v>19</v>
      </c>
      <c r="L101" s="270"/>
      <c r="M101" s="271" t="s">
        <v>19</v>
      </c>
      <c r="N101" s="272" t="s">
        <v>42</v>
      </c>
      <c r="O101" s="85"/>
      <c r="P101" s="214">
        <f>O101*H101</f>
        <v>0</v>
      </c>
      <c r="Q101" s="214">
        <v>3E-05</v>
      </c>
      <c r="R101" s="214">
        <f>Q101*H101</f>
        <v>0.00075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184</v>
      </c>
      <c r="AT101" s="216" t="s">
        <v>368</v>
      </c>
      <c r="AU101" s="216" t="s">
        <v>81</v>
      </c>
      <c r="AY101" s="18" t="s">
        <v>137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165</v>
      </c>
      <c r="BM101" s="216" t="s">
        <v>1310</v>
      </c>
    </row>
    <row r="102" spans="1:51" s="13" customFormat="1" ht="12">
      <c r="A102" s="13"/>
      <c r="B102" s="231"/>
      <c r="C102" s="232"/>
      <c r="D102" s="218" t="s">
        <v>224</v>
      </c>
      <c r="E102" s="233" t="s">
        <v>19</v>
      </c>
      <c r="F102" s="234" t="s">
        <v>1311</v>
      </c>
      <c r="G102" s="232"/>
      <c r="H102" s="235">
        <v>25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224</v>
      </c>
      <c r="AU102" s="241" t="s">
        <v>81</v>
      </c>
      <c r="AV102" s="13" t="s">
        <v>81</v>
      </c>
      <c r="AW102" s="13" t="s">
        <v>33</v>
      </c>
      <c r="AX102" s="13" t="s">
        <v>79</v>
      </c>
      <c r="AY102" s="241" t="s">
        <v>137</v>
      </c>
    </row>
    <row r="103" spans="1:65" s="2" customFormat="1" ht="24.15" customHeight="1">
      <c r="A103" s="39"/>
      <c r="B103" s="40"/>
      <c r="C103" s="205" t="s">
        <v>141</v>
      </c>
      <c r="D103" s="205" t="s">
        <v>144</v>
      </c>
      <c r="E103" s="206" t="s">
        <v>1312</v>
      </c>
      <c r="F103" s="207" t="s">
        <v>1313</v>
      </c>
      <c r="G103" s="208" t="s">
        <v>218</v>
      </c>
      <c r="H103" s="209">
        <v>25</v>
      </c>
      <c r="I103" s="210"/>
      <c r="J103" s="211">
        <f>ROUND(I103*H103,2)</f>
        <v>0</v>
      </c>
      <c r="K103" s="207" t="s">
        <v>219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0.00036</v>
      </c>
      <c r="R103" s="214">
        <f>Q103*H103</f>
        <v>0.009000000000000001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165</v>
      </c>
      <c r="AT103" s="216" t="s">
        <v>144</v>
      </c>
      <c r="AU103" s="216" t="s">
        <v>81</v>
      </c>
      <c r="AY103" s="18" t="s">
        <v>137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165</v>
      </c>
      <c r="BM103" s="216" t="s">
        <v>1314</v>
      </c>
    </row>
    <row r="104" spans="1:47" s="2" customFormat="1" ht="12">
      <c r="A104" s="39"/>
      <c r="B104" s="40"/>
      <c r="C104" s="41"/>
      <c r="D104" s="218" t="s">
        <v>150</v>
      </c>
      <c r="E104" s="41"/>
      <c r="F104" s="219" t="s">
        <v>1315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150</v>
      </c>
      <c r="AU104" s="18" t="s">
        <v>81</v>
      </c>
    </row>
    <row r="105" spans="1:47" s="2" customFormat="1" ht="12">
      <c r="A105" s="39"/>
      <c r="B105" s="40"/>
      <c r="C105" s="41"/>
      <c r="D105" s="224" t="s">
        <v>162</v>
      </c>
      <c r="E105" s="41"/>
      <c r="F105" s="225" t="s">
        <v>1316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162</v>
      </c>
      <c r="AU105" s="18" t="s">
        <v>81</v>
      </c>
    </row>
    <row r="106" spans="1:65" s="2" customFormat="1" ht="24.15" customHeight="1">
      <c r="A106" s="39"/>
      <c r="B106" s="40"/>
      <c r="C106" s="205" t="s">
        <v>173</v>
      </c>
      <c r="D106" s="205" t="s">
        <v>144</v>
      </c>
      <c r="E106" s="206" t="s">
        <v>1317</v>
      </c>
      <c r="F106" s="207" t="s">
        <v>1318</v>
      </c>
      <c r="G106" s="208" t="s">
        <v>235</v>
      </c>
      <c r="H106" s="209">
        <v>25</v>
      </c>
      <c r="I106" s="210"/>
      <c r="J106" s="211">
        <f>ROUND(I106*H106,2)</f>
        <v>0</v>
      </c>
      <c r="K106" s="207" t="s">
        <v>219</v>
      </c>
      <c r="L106" s="45"/>
      <c r="M106" s="212" t="s">
        <v>19</v>
      </c>
      <c r="N106" s="213" t="s">
        <v>42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165</v>
      </c>
      <c r="AT106" s="216" t="s">
        <v>144</v>
      </c>
      <c r="AU106" s="216" t="s">
        <v>81</v>
      </c>
      <c r="AY106" s="18" t="s">
        <v>137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79</v>
      </c>
      <c r="BK106" s="217">
        <f>ROUND(I106*H106,2)</f>
        <v>0</v>
      </c>
      <c r="BL106" s="18" t="s">
        <v>165</v>
      </c>
      <c r="BM106" s="216" t="s">
        <v>1319</v>
      </c>
    </row>
    <row r="107" spans="1:47" s="2" customFormat="1" ht="12">
      <c r="A107" s="39"/>
      <c r="B107" s="40"/>
      <c r="C107" s="41"/>
      <c r="D107" s="218" t="s">
        <v>150</v>
      </c>
      <c r="E107" s="41"/>
      <c r="F107" s="219" t="s">
        <v>1320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150</v>
      </c>
      <c r="AU107" s="18" t="s">
        <v>81</v>
      </c>
    </row>
    <row r="108" spans="1:47" s="2" customFormat="1" ht="12">
      <c r="A108" s="39"/>
      <c r="B108" s="40"/>
      <c r="C108" s="41"/>
      <c r="D108" s="224" t="s">
        <v>162</v>
      </c>
      <c r="E108" s="41"/>
      <c r="F108" s="225" t="s">
        <v>1321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162</v>
      </c>
      <c r="AU108" s="18" t="s">
        <v>81</v>
      </c>
    </row>
    <row r="109" spans="1:65" s="2" customFormat="1" ht="24.15" customHeight="1">
      <c r="A109" s="39"/>
      <c r="B109" s="40"/>
      <c r="C109" s="205" t="s">
        <v>178</v>
      </c>
      <c r="D109" s="205" t="s">
        <v>144</v>
      </c>
      <c r="E109" s="206" t="s">
        <v>1322</v>
      </c>
      <c r="F109" s="207" t="s">
        <v>1323</v>
      </c>
      <c r="G109" s="208" t="s">
        <v>371</v>
      </c>
      <c r="H109" s="209">
        <v>0.01</v>
      </c>
      <c r="I109" s="210"/>
      <c r="J109" s="211">
        <f>ROUND(I109*H109,2)</f>
        <v>0</v>
      </c>
      <c r="K109" s="207" t="s">
        <v>219</v>
      </c>
      <c r="L109" s="45"/>
      <c r="M109" s="212" t="s">
        <v>19</v>
      </c>
      <c r="N109" s="213" t="s">
        <v>42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165</v>
      </c>
      <c r="AT109" s="216" t="s">
        <v>144</v>
      </c>
      <c r="AU109" s="216" t="s">
        <v>81</v>
      </c>
      <c r="AY109" s="18" t="s">
        <v>137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79</v>
      </c>
      <c r="BK109" s="217">
        <f>ROUND(I109*H109,2)</f>
        <v>0</v>
      </c>
      <c r="BL109" s="18" t="s">
        <v>165</v>
      </c>
      <c r="BM109" s="216" t="s">
        <v>1324</v>
      </c>
    </row>
    <row r="110" spans="1:47" s="2" customFormat="1" ht="12">
      <c r="A110" s="39"/>
      <c r="B110" s="40"/>
      <c r="C110" s="41"/>
      <c r="D110" s="218" t="s">
        <v>150</v>
      </c>
      <c r="E110" s="41"/>
      <c r="F110" s="219" t="s">
        <v>1325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150</v>
      </c>
      <c r="AU110" s="18" t="s">
        <v>81</v>
      </c>
    </row>
    <row r="111" spans="1:47" s="2" customFormat="1" ht="12">
      <c r="A111" s="39"/>
      <c r="B111" s="40"/>
      <c r="C111" s="41"/>
      <c r="D111" s="224" t="s">
        <v>162</v>
      </c>
      <c r="E111" s="41"/>
      <c r="F111" s="225" t="s">
        <v>1326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162</v>
      </c>
      <c r="AU111" s="18" t="s">
        <v>81</v>
      </c>
    </row>
    <row r="112" spans="1:51" s="13" customFormat="1" ht="12">
      <c r="A112" s="13"/>
      <c r="B112" s="231"/>
      <c r="C112" s="232"/>
      <c r="D112" s="218" t="s">
        <v>224</v>
      </c>
      <c r="E112" s="232"/>
      <c r="F112" s="234" t="s">
        <v>1327</v>
      </c>
      <c r="G112" s="232"/>
      <c r="H112" s="235">
        <v>0.01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224</v>
      </c>
      <c r="AU112" s="241" t="s">
        <v>81</v>
      </c>
      <c r="AV112" s="13" t="s">
        <v>81</v>
      </c>
      <c r="AW112" s="13" t="s">
        <v>4</v>
      </c>
      <c r="AX112" s="13" t="s">
        <v>79</v>
      </c>
      <c r="AY112" s="241" t="s">
        <v>137</v>
      </c>
    </row>
    <row r="113" spans="1:65" s="2" customFormat="1" ht="16.5" customHeight="1">
      <c r="A113" s="39"/>
      <c r="B113" s="40"/>
      <c r="C113" s="263" t="s">
        <v>184</v>
      </c>
      <c r="D113" s="263" t="s">
        <v>368</v>
      </c>
      <c r="E113" s="264" t="s">
        <v>1328</v>
      </c>
      <c r="F113" s="265" t="s">
        <v>1329</v>
      </c>
      <c r="G113" s="266" t="s">
        <v>421</v>
      </c>
      <c r="H113" s="267">
        <v>1</v>
      </c>
      <c r="I113" s="268"/>
      <c r="J113" s="269">
        <f>ROUND(I113*H113,2)</f>
        <v>0</v>
      </c>
      <c r="K113" s="265" t="s">
        <v>219</v>
      </c>
      <c r="L113" s="270"/>
      <c r="M113" s="271" t="s">
        <v>19</v>
      </c>
      <c r="N113" s="272" t="s">
        <v>42</v>
      </c>
      <c r="O113" s="85"/>
      <c r="P113" s="214">
        <f>O113*H113</f>
        <v>0</v>
      </c>
      <c r="Q113" s="214">
        <v>0.001</v>
      </c>
      <c r="R113" s="214">
        <f>Q113*H113</f>
        <v>0.001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184</v>
      </c>
      <c r="AT113" s="216" t="s">
        <v>368</v>
      </c>
      <c r="AU113" s="216" t="s">
        <v>81</v>
      </c>
      <c r="AY113" s="18" t="s">
        <v>137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165</v>
      </c>
      <c r="BM113" s="216" t="s">
        <v>1330</v>
      </c>
    </row>
    <row r="114" spans="1:47" s="2" customFormat="1" ht="12">
      <c r="A114" s="39"/>
      <c r="B114" s="40"/>
      <c r="C114" s="41"/>
      <c r="D114" s="218" t="s">
        <v>150</v>
      </c>
      <c r="E114" s="41"/>
      <c r="F114" s="219" t="s">
        <v>1329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150</v>
      </c>
      <c r="AU114" s="18" t="s">
        <v>81</v>
      </c>
    </row>
    <row r="115" spans="1:51" s="13" customFormat="1" ht="12">
      <c r="A115" s="13"/>
      <c r="B115" s="231"/>
      <c r="C115" s="232"/>
      <c r="D115" s="218" t="s">
        <v>224</v>
      </c>
      <c r="E115" s="233" t="s">
        <v>19</v>
      </c>
      <c r="F115" s="234" t="s">
        <v>79</v>
      </c>
      <c r="G115" s="232"/>
      <c r="H115" s="235">
        <v>1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224</v>
      </c>
      <c r="AU115" s="241" t="s">
        <v>81</v>
      </c>
      <c r="AV115" s="13" t="s">
        <v>81</v>
      </c>
      <c r="AW115" s="13" t="s">
        <v>33</v>
      </c>
      <c r="AX115" s="13" t="s">
        <v>79</v>
      </c>
      <c r="AY115" s="241" t="s">
        <v>137</v>
      </c>
    </row>
    <row r="116" spans="1:63" s="12" customFormat="1" ht="22.8" customHeight="1">
      <c r="A116" s="12"/>
      <c r="B116" s="189"/>
      <c r="C116" s="190"/>
      <c r="D116" s="191" t="s">
        <v>70</v>
      </c>
      <c r="E116" s="203" t="s">
        <v>636</v>
      </c>
      <c r="F116" s="203" t="s">
        <v>637</v>
      </c>
      <c r="G116" s="190"/>
      <c r="H116" s="190"/>
      <c r="I116" s="193"/>
      <c r="J116" s="204">
        <f>BK116</f>
        <v>0</v>
      </c>
      <c r="K116" s="190"/>
      <c r="L116" s="195"/>
      <c r="M116" s="196"/>
      <c r="N116" s="197"/>
      <c r="O116" s="197"/>
      <c r="P116" s="198">
        <f>SUM(P117:P119)</f>
        <v>0</v>
      </c>
      <c r="Q116" s="197"/>
      <c r="R116" s="198">
        <f>SUM(R117:R119)</f>
        <v>0</v>
      </c>
      <c r="S116" s="197"/>
      <c r="T116" s="199">
        <f>SUM(T117:T119)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0" t="s">
        <v>79</v>
      </c>
      <c r="AT116" s="201" t="s">
        <v>70</v>
      </c>
      <c r="AU116" s="201" t="s">
        <v>79</v>
      </c>
      <c r="AY116" s="200" t="s">
        <v>137</v>
      </c>
      <c r="BK116" s="202">
        <f>SUM(BK117:BK119)</f>
        <v>0</v>
      </c>
    </row>
    <row r="117" spans="1:65" s="2" customFormat="1" ht="24.15" customHeight="1">
      <c r="A117" s="39"/>
      <c r="B117" s="40"/>
      <c r="C117" s="205" t="s">
        <v>188</v>
      </c>
      <c r="D117" s="205" t="s">
        <v>144</v>
      </c>
      <c r="E117" s="206" t="s">
        <v>1331</v>
      </c>
      <c r="F117" s="207" t="s">
        <v>1332</v>
      </c>
      <c r="G117" s="208" t="s">
        <v>371</v>
      </c>
      <c r="H117" s="209">
        <v>0.196</v>
      </c>
      <c r="I117" s="210"/>
      <c r="J117" s="211">
        <f>ROUND(I117*H117,2)</f>
        <v>0</v>
      </c>
      <c r="K117" s="207" t="s">
        <v>219</v>
      </c>
      <c r="L117" s="45"/>
      <c r="M117" s="212" t="s">
        <v>19</v>
      </c>
      <c r="N117" s="213" t="s">
        <v>42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165</v>
      </c>
      <c r="AT117" s="216" t="s">
        <v>144</v>
      </c>
      <c r="AU117" s="216" t="s">
        <v>81</v>
      </c>
      <c r="AY117" s="18" t="s">
        <v>137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79</v>
      </c>
      <c r="BK117" s="217">
        <f>ROUND(I117*H117,2)</f>
        <v>0</v>
      </c>
      <c r="BL117" s="18" t="s">
        <v>165</v>
      </c>
      <c r="BM117" s="216" t="s">
        <v>1333</v>
      </c>
    </row>
    <row r="118" spans="1:47" s="2" customFormat="1" ht="12">
      <c r="A118" s="39"/>
      <c r="B118" s="40"/>
      <c r="C118" s="41"/>
      <c r="D118" s="218" t="s">
        <v>150</v>
      </c>
      <c r="E118" s="41"/>
      <c r="F118" s="219" t="s">
        <v>1334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150</v>
      </c>
      <c r="AU118" s="18" t="s">
        <v>81</v>
      </c>
    </row>
    <row r="119" spans="1:47" s="2" customFormat="1" ht="12">
      <c r="A119" s="39"/>
      <c r="B119" s="40"/>
      <c r="C119" s="41"/>
      <c r="D119" s="224" t="s">
        <v>162</v>
      </c>
      <c r="E119" s="41"/>
      <c r="F119" s="225" t="s">
        <v>1335</v>
      </c>
      <c r="G119" s="41"/>
      <c r="H119" s="41"/>
      <c r="I119" s="220"/>
      <c r="J119" s="41"/>
      <c r="K119" s="41"/>
      <c r="L119" s="45"/>
      <c r="M119" s="226"/>
      <c r="N119" s="227"/>
      <c r="O119" s="228"/>
      <c r="P119" s="228"/>
      <c r="Q119" s="228"/>
      <c r="R119" s="228"/>
      <c r="S119" s="228"/>
      <c r="T119" s="22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162</v>
      </c>
      <c r="AU119" s="18" t="s">
        <v>81</v>
      </c>
    </row>
    <row r="120" spans="1:31" s="2" customFormat="1" ht="6.95" customHeight="1">
      <c r="A120" s="39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45"/>
      <c r="M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</sheetData>
  <sheetProtection password="CC35" sheet="1" objects="1" scenarios="1" formatColumns="0" formatRows="0" autoFilter="0"/>
  <autoFilter ref="C81:K11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3_01/183101115"/>
    <hyperlink ref="F100" r:id="rId2" display="https://podminky.urs.cz/item/CS_URS_2023_01/184201111"/>
    <hyperlink ref="F105" r:id="rId3" display="https://podminky.urs.cz/item/CS_URS_2023_01/184501121"/>
    <hyperlink ref="F108" r:id="rId4" display="https://podminky.urs.cz/item/CS_URS_2023_01/184801121"/>
    <hyperlink ref="F111" r:id="rId5" display="https://podminky.urs.cz/item/CS_URS_2023_01/185802114"/>
    <hyperlink ref="F119" r:id="rId6" display="https://podminky.urs.cz/item/CS_URS_2023_01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2023-03-28T14:20:59Z</dcterms:created>
  <dcterms:modified xsi:type="dcterms:W3CDTF">2023-03-28T14:21:22Z</dcterms:modified>
  <cp:category/>
  <cp:version/>
  <cp:contentType/>
  <cp:contentStatus/>
</cp:coreProperties>
</file>